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01036\OneDrive - University of Surrey\Dissertation\DissertationData\"/>
    </mc:Choice>
  </mc:AlternateContent>
  <bookViews>
    <workbookView xWindow="0" yWindow="0" windowWidth="19200" windowHeight="11460" activeTab="1"/>
  </bookViews>
  <sheets>
    <sheet name="&quot;A&quot; and &quot;n&quot; values" sheetId="27" r:id="rId1"/>
    <sheet name="Node Positions" sheetId="1" r:id="rId2"/>
    <sheet name="Floor 0" sheetId="26" r:id="rId3"/>
    <sheet name="Floor 1" sheetId="25" r:id="rId4"/>
    <sheet name="Floor 2" sheetId="24" r:id="rId5"/>
    <sheet name="Floor 3" sheetId="23" r:id="rId6"/>
    <sheet name="Graphs" sheetId="28" r:id="rId7"/>
    <sheet name="PathlossDataAnalysis" sheetId="31" r:id="rId8"/>
  </sheets>
  <definedNames>
    <definedName name="_xlnm._FilterDatabase" localSheetId="4" hidden="1">'Floor 2'!$L$75:$O$143</definedName>
    <definedName name="_xlnm._FilterDatabase" localSheetId="5" hidden="1">'Floor 3'!$L$9:$O$64</definedName>
    <definedName name="_xlnm._FilterDatabase" localSheetId="7" hidden="1">PathlossDataAnalysis!$R$2:$AB$233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26" l="1"/>
  <c r="AB5" i="26"/>
  <c r="AB6" i="26"/>
  <c r="AB7" i="26"/>
  <c r="W5" i="26"/>
  <c r="W6" i="26"/>
  <c r="W7" i="26"/>
  <c r="BG184" i="31"/>
  <c r="BH184" i="31" s="1"/>
  <c r="BG185" i="31"/>
  <c r="BH185" i="31" s="1"/>
  <c r="BG186" i="31"/>
  <c r="BH186" i="31" s="1"/>
  <c r="BG192" i="31"/>
  <c r="BH192" i="31" s="1"/>
  <c r="BG193" i="31"/>
  <c r="BH193" i="31" s="1"/>
  <c r="BG194" i="31"/>
  <c r="BH194" i="31" s="1"/>
  <c r="BG200" i="31"/>
  <c r="BH200" i="31" s="1"/>
  <c r="BG201" i="31"/>
  <c r="BH201" i="31" s="1"/>
  <c r="BG202" i="31"/>
  <c r="BH202" i="31" s="1"/>
  <c r="BF184" i="31"/>
  <c r="BJ9" i="31" s="1"/>
  <c r="BF185" i="31"/>
  <c r="BF186" i="31"/>
  <c r="BF187" i="31"/>
  <c r="BG187" i="31" s="1"/>
  <c r="BF188" i="31"/>
  <c r="BG188" i="31" s="1"/>
  <c r="BH188" i="31" s="1"/>
  <c r="BF189" i="31"/>
  <c r="BG189" i="31" s="1"/>
  <c r="BH189" i="31" s="1"/>
  <c r="BF190" i="31"/>
  <c r="BG190" i="31" s="1"/>
  <c r="BH190" i="31" s="1"/>
  <c r="BF191" i="31"/>
  <c r="BG191" i="31" s="1"/>
  <c r="BH191" i="31" s="1"/>
  <c r="BF192" i="31"/>
  <c r="BF193" i="31"/>
  <c r="BF194" i="31"/>
  <c r="BF195" i="31"/>
  <c r="BG195" i="31" s="1"/>
  <c r="BH195" i="31" s="1"/>
  <c r="BF196" i="31"/>
  <c r="BG196" i="31" s="1"/>
  <c r="BH196" i="31" s="1"/>
  <c r="BF197" i="31"/>
  <c r="BG197" i="31" s="1"/>
  <c r="BH197" i="31" s="1"/>
  <c r="BF198" i="31"/>
  <c r="BG198" i="31" s="1"/>
  <c r="BH198" i="31" s="1"/>
  <c r="BF199" i="31"/>
  <c r="BG199" i="31" s="1"/>
  <c r="BH199" i="31" s="1"/>
  <c r="BF200" i="31"/>
  <c r="BF201" i="31"/>
  <c r="BF202" i="31"/>
  <c r="BF203" i="31"/>
  <c r="BG203" i="31" s="1"/>
  <c r="BH203" i="31" s="1"/>
  <c r="BG165" i="31"/>
  <c r="BH165" i="31" s="1"/>
  <c r="BG166" i="31"/>
  <c r="BH166" i="31" s="1"/>
  <c r="BG167" i="31"/>
  <c r="BH167" i="31" s="1"/>
  <c r="BG173" i="31"/>
  <c r="BH173" i="31" s="1"/>
  <c r="BG174" i="31"/>
  <c r="BH174" i="31" s="1"/>
  <c r="BG175" i="31"/>
  <c r="BH175" i="31" s="1"/>
  <c r="BG181" i="31"/>
  <c r="BH181" i="31" s="1"/>
  <c r="BG182" i="31"/>
  <c r="BH182" i="31" s="1"/>
  <c r="BG183" i="31"/>
  <c r="BH183" i="31" s="1"/>
  <c r="BF164" i="31"/>
  <c r="BG164" i="31" s="1"/>
  <c r="BF165" i="31"/>
  <c r="BF166" i="31"/>
  <c r="BF167" i="31"/>
  <c r="BF168" i="31"/>
  <c r="BG168" i="31" s="1"/>
  <c r="BH168" i="31" s="1"/>
  <c r="BF169" i="31"/>
  <c r="BG169" i="31" s="1"/>
  <c r="BH169" i="31" s="1"/>
  <c r="BF170" i="31"/>
  <c r="BG170" i="31" s="1"/>
  <c r="BH170" i="31" s="1"/>
  <c r="BF171" i="31"/>
  <c r="BJ8" i="31" s="1"/>
  <c r="BF172" i="31"/>
  <c r="BG172" i="31" s="1"/>
  <c r="BH172" i="31" s="1"/>
  <c r="BF173" i="31"/>
  <c r="BF174" i="31"/>
  <c r="BF175" i="31"/>
  <c r="BF176" i="31"/>
  <c r="BG176" i="31" s="1"/>
  <c r="BH176" i="31" s="1"/>
  <c r="BF177" i="31"/>
  <c r="BG177" i="31" s="1"/>
  <c r="BH177" i="31" s="1"/>
  <c r="BF178" i="31"/>
  <c r="BG178" i="31" s="1"/>
  <c r="BH178" i="31" s="1"/>
  <c r="BF179" i="31"/>
  <c r="BG179" i="31" s="1"/>
  <c r="BH179" i="31" s="1"/>
  <c r="BF180" i="31"/>
  <c r="BG180" i="31" s="1"/>
  <c r="BH180" i="31" s="1"/>
  <c r="BF181" i="31"/>
  <c r="BF182" i="31"/>
  <c r="BF183" i="31"/>
  <c r="BH164" i="31" l="1"/>
  <c r="BK9" i="31"/>
  <c r="BH187" i="31"/>
  <c r="BL9" i="31" s="1"/>
  <c r="BG171" i="31"/>
  <c r="BH171" i="31" s="1"/>
  <c r="W4" i="26"/>
  <c r="BL8" i="31" l="1"/>
  <c r="BK8" i="31"/>
  <c r="BL7" i="31"/>
  <c r="BL6" i="31"/>
  <c r="BL5" i="31"/>
  <c r="BL4" i="31"/>
  <c r="BL3" i="31"/>
  <c r="BK6" i="31"/>
  <c r="BK4" i="31"/>
  <c r="BJ6" i="31"/>
  <c r="BJ5" i="31"/>
  <c r="BJ4" i="31"/>
  <c r="BF4" i="31"/>
  <c r="BF5" i="31"/>
  <c r="BF6" i="31"/>
  <c r="BF7" i="31"/>
  <c r="BF8" i="31"/>
  <c r="BF9" i="31"/>
  <c r="BF10" i="31"/>
  <c r="BF11" i="31"/>
  <c r="BF12" i="31"/>
  <c r="BF13" i="31"/>
  <c r="BF14" i="31"/>
  <c r="BF15" i="31"/>
  <c r="BF16" i="31"/>
  <c r="BF17" i="31"/>
  <c r="BF18" i="31"/>
  <c r="BF19" i="31"/>
  <c r="BF20" i="31"/>
  <c r="BF21" i="31"/>
  <c r="BF22" i="31"/>
  <c r="BF23" i="31"/>
  <c r="BF24" i="31"/>
  <c r="BF25" i="31"/>
  <c r="BF26" i="31"/>
  <c r="BF27" i="31"/>
  <c r="BF28" i="31"/>
  <c r="BF29" i="31"/>
  <c r="BF30" i="31"/>
  <c r="BF31" i="31"/>
  <c r="BF32" i="31"/>
  <c r="BF33" i="31"/>
  <c r="BF34" i="31"/>
  <c r="BF35" i="31"/>
  <c r="BF36" i="31"/>
  <c r="BF37" i="31"/>
  <c r="BF38" i="31"/>
  <c r="BF39" i="31"/>
  <c r="BF40" i="31"/>
  <c r="BF41" i="31"/>
  <c r="BK5" i="31" s="1"/>
  <c r="BF42" i="31"/>
  <c r="BF43" i="31"/>
  <c r="BF44" i="31"/>
  <c r="BF45" i="31"/>
  <c r="BF46" i="31"/>
  <c r="BF47" i="31"/>
  <c r="BF48" i="31"/>
  <c r="BF49" i="31"/>
  <c r="BF50" i="31"/>
  <c r="BF51" i="31"/>
  <c r="BF52" i="31"/>
  <c r="BF53" i="31"/>
  <c r="BF54" i="31"/>
  <c r="BF55" i="31"/>
  <c r="BF56" i="31"/>
  <c r="BF57" i="31"/>
  <c r="BF58" i="31"/>
  <c r="BF59" i="31"/>
  <c r="BF60" i="31"/>
  <c r="BF61" i="31"/>
  <c r="BF62" i="31"/>
  <c r="BF63" i="31"/>
  <c r="BF64" i="31"/>
  <c r="BF65" i="31"/>
  <c r="BF66" i="31"/>
  <c r="BF67" i="31"/>
  <c r="BF68" i="31"/>
  <c r="BF69" i="31"/>
  <c r="BF70" i="31"/>
  <c r="BF71" i="31"/>
  <c r="BF72" i="31"/>
  <c r="BF73" i="31"/>
  <c r="BF74" i="31"/>
  <c r="BF75" i="31"/>
  <c r="BF76" i="31"/>
  <c r="BF77" i="31"/>
  <c r="BF78" i="31"/>
  <c r="BF79" i="31"/>
  <c r="BF80" i="31"/>
  <c r="BF81" i="31"/>
  <c r="BF82" i="31"/>
  <c r="BG82" i="31" s="1"/>
  <c r="BH82" i="31" s="1"/>
  <c r="BF83" i="31"/>
  <c r="BG83" i="31" s="1"/>
  <c r="BH83" i="31" s="1"/>
  <c r="BF84" i="31"/>
  <c r="BF85" i="31"/>
  <c r="BF86" i="31"/>
  <c r="BF87" i="31"/>
  <c r="BF88" i="31"/>
  <c r="BF89" i="31"/>
  <c r="BF90" i="31"/>
  <c r="BG90" i="31" s="1"/>
  <c r="BH90" i="31" s="1"/>
  <c r="BF91" i="31"/>
  <c r="BG91" i="31" s="1"/>
  <c r="BH91" i="31" s="1"/>
  <c r="BF92" i="31"/>
  <c r="BF93" i="31"/>
  <c r="BF94" i="31"/>
  <c r="BF95" i="31"/>
  <c r="BF96" i="31"/>
  <c r="BF97" i="31"/>
  <c r="BF98" i="31"/>
  <c r="BG98" i="31" s="1"/>
  <c r="BH98" i="31" s="1"/>
  <c r="BF99" i="31"/>
  <c r="BG99" i="31" s="1"/>
  <c r="BH99" i="31" s="1"/>
  <c r="BF100" i="31"/>
  <c r="BF101" i="31"/>
  <c r="BF102" i="31"/>
  <c r="BF103" i="31"/>
  <c r="BF104" i="31"/>
  <c r="BF105" i="31"/>
  <c r="BF106" i="31"/>
  <c r="BG106" i="31" s="1"/>
  <c r="BH106" i="31" s="1"/>
  <c r="BF107" i="31"/>
  <c r="BG107" i="31" s="1"/>
  <c r="BH107" i="31" s="1"/>
  <c r="BF108" i="31"/>
  <c r="BF109" i="31"/>
  <c r="BF110" i="31"/>
  <c r="BF111" i="31"/>
  <c r="BF112" i="31"/>
  <c r="BF113" i="31"/>
  <c r="BF114" i="31"/>
  <c r="BF115" i="31"/>
  <c r="BG115" i="31" s="1"/>
  <c r="BH115" i="31" s="1"/>
  <c r="BF116" i="31"/>
  <c r="BF117" i="31"/>
  <c r="BF118" i="31"/>
  <c r="BF119" i="31"/>
  <c r="BF120" i="31"/>
  <c r="BF121" i="31"/>
  <c r="BF122" i="31"/>
  <c r="BG122" i="31" s="1"/>
  <c r="BH122" i="31" s="1"/>
  <c r="BF123" i="31"/>
  <c r="BG123" i="31" s="1"/>
  <c r="BH123" i="31" s="1"/>
  <c r="BF124" i="31"/>
  <c r="BF125" i="31"/>
  <c r="BF126" i="31"/>
  <c r="BF127" i="31"/>
  <c r="BF128" i="31"/>
  <c r="BF129" i="31"/>
  <c r="BF130" i="31"/>
  <c r="BG130" i="31" s="1"/>
  <c r="BH130" i="31" s="1"/>
  <c r="BF131" i="31"/>
  <c r="BG131" i="31" s="1"/>
  <c r="BH131" i="31" s="1"/>
  <c r="BF132" i="31"/>
  <c r="BF133" i="31"/>
  <c r="BF134" i="31"/>
  <c r="BF135" i="31"/>
  <c r="BF136" i="31"/>
  <c r="BF137" i="31"/>
  <c r="BF138" i="31"/>
  <c r="BG138" i="31" s="1"/>
  <c r="BH138" i="31" s="1"/>
  <c r="BF139" i="31"/>
  <c r="BG139" i="31" s="1"/>
  <c r="BH139" i="31" s="1"/>
  <c r="BF140" i="31"/>
  <c r="BF141" i="31"/>
  <c r="BF142" i="31"/>
  <c r="BF143" i="31"/>
  <c r="BF144" i="31"/>
  <c r="BG144" i="31" s="1"/>
  <c r="BH144" i="31" s="1"/>
  <c r="BF145" i="31"/>
  <c r="BF146" i="31"/>
  <c r="BG146" i="31" s="1"/>
  <c r="BH146" i="31" s="1"/>
  <c r="BF147" i="31"/>
  <c r="BG147" i="31" s="1"/>
  <c r="BH147" i="31" s="1"/>
  <c r="BF148" i="31"/>
  <c r="BF149" i="31"/>
  <c r="BF150" i="31"/>
  <c r="BF151" i="31"/>
  <c r="BF152" i="31"/>
  <c r="BG152" i="31" s="1"/>
  <c r="BH152" i="31" s="1"/>
  <c r="BF153" i="31"/>
  <c r="BF154" i="31"/>
  <c r="BG154" i="31" s="1"/>
  <c r="BH154" i="31" s="1"/>
  <c r="BF155" i="31"/>
  <c r="BG155" i="31" s="1"/>
  <c r="BH155" i="31" s="1"/>
  <c r="BF156" i="31"/>
  <c r="BF157" i="31"/>
  <c r="BG157" i="31" s="1"/>
  <c r="BH157" i="31" s="1"/>
  <c r="BF158" i="31"/>
  <c r="BF159" i="31"/>
  <c r="BF160" i="31"/>
  <c r="BG160" i="31" s="1"/>
  <c r="BH160" i="31" s="1"/>
  <c r="BF161" i="31"/>
  <c r="BF162" i="31"/>
  <c r="BG162" i="31" s="1"/>
  <c r="BH162" i="31" s="1"/>
  <c r="BF163" i="31"/>
  <c r="BG163" i="31" s="1"/>
  <c r="BH163" i="31" s="1"/>
  <c r="BF3" i="31"/>
  <c r="BJ3" i="31" s="1"/>
  <c r="BH89" i="31"/>
  <c r="BH94" i="31"/>
  <c r="BH110" i="31"/>
  <c r="BH117" i="31"/>
  <c r="BG79" i="31"/>
  <c r="BH79" i="31" s="1"/>
  <c r="BG80" i="31"/>
  <c r="BH80" i="31" s="1"/>
  <c r="BG81" i="31"/>
  <c r="BH81" i="31" s="1"/>
  <c r="BG84" i="31"/>
  <c r="BH84" i="31" s="1"/>
  <c r="BG85" i="31"/>
  <c r="BH85" i="31" s="1"/>
  <c r="BG86" i="31"/>
  <c r="BH86" i="31" s="1"/>
  <c r="BG87" i="31"/>
  <c r="BH87" i="31" s="1"/>
  <c r="BG88" i="31"/>
  <c r="BH88" i="31" s="1"/>
  <c r="BG89" i="31"/>
  <c r="BG92" i="31"/>
  <c r="BH92" i="31" s="1"/>
  <c r="BG93" i="31"/>
  <c r="BH93" i="31" s="1"/>
  <c r="BG94" i="31"/>
  <c r="BG95" i="31"/>
  <c r="BH95" i="31" s="1"/>
  <c r="BG96" i="31"/>
  <c r="BH96" i="31" s="1"/>
  <c r="BG97" i="31"/>
  <c r="BH97" i="31" s="1"/>
  <c r="BG100" i="31"/>
  <c r="BH100" i="31" s="1"/>
  <c r="BG101" i="31"/>
  <c r="BH101" i="31" s="1"/>
  <c r="BG102" i="31"/>
  <c r="BH102" i="31" s="1"/>
  <c r="BG103" i="31"/>
  <c r="BH103" i="31" s="1"/>
  <c r="BG104" i="31"/>
  <c r="BH104" i="31" s="1"/>
  <c r="BG105" i="31"/>
  <c r="BH105" i="31" s="1"/>
  <c r="BG108" i="31"/>
  <c r="BH108" i="31" s="1"/>
  <c r="BG109" i="31"/>
  <c r="BH109" i="31" s="1"/>
  <c r="BG110" i="31"/>
  <c r="BG111" i="31"/>
  <c r="BH111" i="31" s="1"/>
  <c r="BG112" i="31"/>
  <c r="BH112" i="31" s="1"/>
  <c r="BG113" i="31"/>
  <c r="BH113" i="31" s="1"/>
  <c r="BG114" i="31"/>
  <c r="BH114" i="31" s="1"/>
  <c r="BG116" i="31"/>
  <c r="BH116" i="31" s="1"/>
  <c r="BG117" i="31"/>
  <c r="BG118" i="31"/>
  <c r="BH118" i="31" s="1"/>
  <c r="BG119" i="31"/>
  <c r="BH119" i="31" s="1"/>
  <c r="BG120" i="31"/>
  <c r="BH120" i="31" s="1"/>
  <c r="BG121" i="31"/>
  <c r="BH121" i="31" s="1"/>
  <c r="BG124" i="31"/>
  <c r="BH124" i="31" s="1"/>
  <c r="BG125" i="31"/>
  <c r="BH125" i="31" s="1"/>
  <c r="BG126" i="31"/>
  <c r="BH126" i="31" s="1"/>
  <c r="BG127" i="31"/>
  <c r="BH127" i="31" s="1"/>
  <c r="BG128" i="31"/>
  <c r="BH128" i="31" s="1"/>
  <c r="BG129" i="31"/>
  <c r="BH129" i="31" s="1"/>
  <c r="BG132" i="31"/>
  <c r="BH132" i="31" s="1"/>
  <c r="BG133" i="31"/>
  <c r="BH133" i="31" s="1"/>
  <c r="BG134" i="31"/>
  <c r="BH134" i="31" s="1"/>
  <c r="BG135" i="31"/>
  <c r="BH135" i="31" s="1"/>
  <c r="BG136" i="31"/>
  <c r="BH136" i="31" s="1"/>
  <c r="BG137" i="31"/>
  <c r="BH137" i="31" s="1"/>
  <c r="BG140" i="31"/>
  <c r="BH140" i="31" s="1"/>
  <c r="BG141" i="31"/>
  <c r="BH141" i="31" s="1"/>
  <c r="BG142" i="31"/>
  <c r="BH142" i="31" s="1"/>
  <c r="BG143" i="31"/>
  <c r="BH143" i="31" s="1"/>
  <c r="BG145" i="31"/>
  <c r="BH145" i="31" s="1"/>
  <c r="BG148" i="31"/>
  <c r="BH148" i="31" s="1"/>
  <c r="BG149" i="31"/>
  <c r="BH149" i="31" s="1"/>
  <c r="BG150" i="31"/>
  <c r="BH150" i="31" s="1"/>
  <c r="BG151" i="31"/>
  <c r="BH151" i="31" s="1"/>
  <c r="BG153" i="31"/>
  <c r="BH153" i="31" s="1"/>
  <c r="BG156" i="31"/>
  <c r="BH156" i="31" s="1"/>
  <c r="BG158" i="31"/>
  <c r="BH158" i="31" s="1"/>
  <c r="BG159" i="31"/>
  <c r="BH159" i="31" s="1"/>
  <c r="BG161" i="31"/>
  <c r="BH161" i="31" s="1"/>
  <c r="BJ7" i="31" l="1"/>
  <c r="BK3" i="31"/>
  <c r="BK7" i="31"/>
  <c r="BG4" i="31"/>
  <c r="BH4" i="31" s="1"/>
  <c r="BG5" i="31"/>
  <c r="BH5" i="31" s="1"/>
  <c r="BG6" i="31"/>
  <c r="BH6" i="31" s="1"/>
  <c r="BG7" i="31"/>
  <c r="BH7" i="31" s="1"/>
  <c r="BG8" i="31"/>
  <c r="BH8" i="31" s="1"/>
  <c r="BG9" i="31"/>
  <c r="BH9" i="31" s="1"/>
  <c r="BG10" i="31"/>
  <c r="BH10" i="31" s="1"/>
  <c r="BG11" i="31"/>
  <c r="BH11" i="31" s="1"/>
  <c r="BG12" i="31"/>
  <c r="BH12" i="31" s="1"/>
  <c r="BG13" i="31"/>
  <c r="BH13" i="31" s="1"/>
  <c r="BG14" i="31"/>
  <c r="BH14" i="31" s="1"/>
  <c r="BG15" i="31"/>
  <c r="BH15" i="31" s="1"/>
  <c r="BG16" i="31"/>
  <c r="BH16" i="31" s="1"/>
  <c r="BG17" i="31"/>
  <c r="BH17" i="31" s="1"/>
  <c r="BG18" i="31"/>
  <c r="BH18" i="31" s="1"/>
  <c r="BG19" i="31"/>
  <c r="BH19" i="31" s="1"/>
  <c r="BG20" i="31"/>
  <c r="BH20" i="31" s="1"/>
  <c r="BG21" i="31"/>
  <c r="BH21" i="31" s="1"/>
  <c r="BG22" i="31"/>
  <c r="BH22" i="31" s="1"/>
  <c r="BG23" i="31"/>
  <c r="BH23" i="31" s="1"/>
  <c r="BG24" i="31"/>
  <c r="BH24" i="31" s="1"/>
  <c r="BG25" i="31"/>
  <c r="BH25" i="31" s="1"/>
  <c r="BG26" i="31"/>
  <c r="BH26" i="31" s="1"/>
  <c r="BG27" i="31"/>
  <c r="BH27" i="31" s="1"/>
  <c r="BG28" i="31"/>
  <c r="BH28" i="31" s="1"/>
  <c r="BG29" i="31"/>
  <c r="BH29" i="31" s="1"/>
  <c r="BG30" i="31"/>
  <c r="BH30" i="31" s="1"/>
  <c r="BG31" i="31"/>
  <c r="BH31" i="31" s="1"/>
  <c r="BG32" i="31"/>
  <c r="BH32" i="31" s="1"/>
  <c r="BG33" i="31"/>
  <c r="BH33" i="31" s="1"/>
  <c r="BG34" i="31"/>
  <c r="BH34" i="31" s="1"/>
  <c r="BG35" i="31"/>
  <c r="BH35" i="31" s="1"/>
  <c r="BG36" i="31"/>
  <c r="BH36" i="31" s="1"/>
  <c r="BG37" i="31"/>
  <c r="BH37" i="31" s="1"/>
  <c r="BG38" i="31"/>
  <c r="BH38" i="31" s="1"/>
  <c r="BG39" i="31"/>
  <c r="BH39" i="31" s="1"/>
  <c r="BG40" i="31"/>
  <c r="BH40" i="31" s="1"/>
  <c r="BG41" i="31"/>
  <c r="BH41" i="31" s="1"/>
  <c r="BG42" i="31"/>
  <c r="BH42" i="31" s="1"/>
  <c r="BG43" i="31"/>
  <c r="BH43" i="31" s="1"/>
  <c r="BG44" i="31"/>
  <c r="BH44" i="31" s="1"/>
  <c r="BG45" i="31"/>
  <c r="BH45" i="31" s="1"/>
  <c r="BG46" i="31"/>
  <c r="BH46" i="31" s="1"/>
  <c r="BG47" i="31"/>
  <c r="BH47" i="31" s="1"/>
  <c r="BG48" i="31"/>
  <c r="BH48" i="31" s="1"/>
  <c r="BG49" i="31"/>
  <c r="BH49" i="31" s="1"/>
  <c r="BG50" i="31"/>
  <c r="BH50" i="31" s="1"/>
  <c r="BG51" i="31"/>
  <c r="BH51" i="31" s="1"/>
  <c r="BG52" i="31"/>
  <c r="BH52" i="31" s="1"/>
  <c r="BG53" i="31"/>
  <c r="BH53" i="31" s="1"/>
  <c r="BG54" i="31"/>
  <c r="BH54" i="31" s="1"/>
  <c r="BG55" i="31"/>
  <c r="BH55" i="31" s="1"/>
  <c r="BG56" i="31"/>
  <c r="BH56" i="31" s="1"/>
  <c r="BG57" i="31"/>
  <c r="BH57" i="31" s="1"/>
  <c r="BG58" i="31"/>
  <c r="BH58" i="31" s="1"/>
  <c r="BG59" i="31"/>
  <c r="BH59" i="31" s="1"/>
  <c r="BG60" i="31"/>
  <c r="BH60" i="31" s="1"/>
  <c r="BG61" i="31"/>
  <c r="BH61" i="31" s="1"/>
  <c r="BG62" i="31"/>
  <c r="BH62" i="31" s="1"/>
  <c r="BG63" i="31"/>
  <c r="BH63" i="31" s="1"/>
  <c r="BG64" i="31"/>
  <c r="BH64" i="31" s="1"/>
  <c r="BG65" i="31"/>
  <c r="BH65" i="31" s="1"/>
  <c r="BG66" i="31"/>
  <c r="BH66" i="31" s="1"/>
  <c r="BG67" i="31"/>
  <c r="BH67" i="31" s="1"/>
  <c r="BG68" i="31"/>
  <c r="BH68" i="31" s="1"/>
  <c r="BG69" i="31"/>
  <c r="BH69" i="31" s="1"/>
  <c r="BG70" i="31"/>
  <c r="BH70" i="31" s="1"/>
  <c r="BG71" i="31"/>
  <c r="BH71" i="31" s="1"/>
  <c r="BG72" i="31"/>
  <c r="BH72" i="31" s="1"/>
  <c r="BG73" i="31"/>
  <c r="BH73" i="31" s="1"/>
  <c r="BG74" i="31"/>
  <c r="BH74" i="31" s="1"/>
  <c r="BG75" i="31"/>
  <c r="BH75" i="31" s="1"/>
  <c r="BG76" i="31"/>
  <c r="BH76" i="31" s="1"/>
  <c r="BG77" i="31"/>
  <c r="BH77" i="31" s="1"/>
  <c r="BG78" i="31"/>
  <c r="BH78" i="31" s="1"/>
  <c r="BG3" i="31"/>
  <c r="BH3" i="31" s="1"/>
  <c r="AO11" i="31"/>
  <c r="AP11" i="31" s="1"/>
  <c r="AO13" i="31"/>
  <c r="AP13" i="31" s="1"/>
  <c r="AO18" i="31"/>
  <c r="AP18" i="31" s="1"/>
  <c r="AO21" i="31"/>
  <c r="AP21" i="31" s="1"/>
  <c r="AO26" i="31"/>
  <c r="AP26" i="31" s="1"/>
  <c r="AO29" i="31"/>
  <c r="AP29" i="31" s="1"/>
  <c r="AO34" i="31"/>
  <c r="AP34" i="31" s="1"/>
  <c r="AO37" i="31"/>
  <c r="AP37" i="31" s="1"/>
  <c r="AO42" i="31"/>
  <c r="AP42" i="31" s="1"/>
  <c r="AO45" i="31"/>
  <c r="AP45" i="31" s="1"/>
  <c r="AO50" i="31"/>
  <c r="AP50" i="31" s="1"/>
  <c r="AO53" i="31"/>
  <c r="AP53" i="31" s="1"/>
  <c r="AO58" i="31"/>
  <c r="AP58" i="31" s="1"/>
  <c r="AO61" i="31"/>
  <c r="AP61" i="31" s="1"/>
  <c r="AO66" i="31"/>
  <c r="AP66" i="31" s="1"/>
  <c r="AO69" i="31"/>
  <c r="AP69" i="31" s="1"/>
  <c r="AO77" i="31"/>
  <c r="AP77" i="31" s="1"/>
  <c r="AO85" i="31"/>
  <c r="AP85" i="31" s="1"/>
  <c r="AN4" i="31"/>
  <c r="AO4" i="31" s="1"/>
  <c r="AP4" i="31" s="1"/>
  <c r="AN5" i="31"/>
  <c r="AO5" i="31" s="1"/>
  <c r="AP5" i="31" s="1"/>
  <c r="AN6" i="31"/>
  <c r="AO6" i="31" s="1"/>
  <c r="AP6" i="31" s="1"/>
  <c r="AN7" i="31"/>
  <c r="AO7" i="31" s="1"/>
  <c r="AP7" i="31" s="1"/>
  <c r="AN8" i="31"/>
  <c r="AO8" i="31" s="1"/>
  <c r="AP8" i="31" s="1"/>
  <c r="AN9" i="31"/>
  <c r="AO9" i="31" s="1"/>
  <c r="AP9" i="31" s="1"/>
  <c r="AN10" i="31"/>
  <c r="AO10" i="31" s="1"/>
  <c r="AP10" i="31" s="1"/>
  <c r="AN12" i="31"/>
  <c r="AO12" i="31" s="1"/>
  <c r="AP12" i="31" s="1"/>
  <c r="AN13" i="31"/>
  <c r="AN14" i="31"/>
  <c r="AO14" i="31" s="1"/>
  <c r="AP14" i="31" s="1"/>
  <c r="AN15" i="31"/>
  <c r="AO15" i="31" s="1"/>
  <c r="AP15" i="31" s="1"/>
  <c r="AN16" i="31"/>
  <c r="AO16" i="31" s="1"/>
  <c r="AP16" i="31" s="1"/>
  <c r="AN17" i="31"/>
  <c r="AO17" i="31" s="1"/>
  <c r="AP17" i="31" s="1"/>
  <c r="AN18" i="31"/>
  <c r="AR4" i="31" s="1"/>
  <c r="AN19" i="31"/>
  <c r="AO19" i="31" s="1"/>
  <c r="AP19" i="31" s="1"/>
  <c r="AN20" i="31"/>
  <c r="AO20" i="31" s="1"/>
  <c r="AP20" i="31" s="1"/>
  <c r="AN21" i="31"/>
  <c r="AN22" i="31"/>
  <c r="AO22" i="31" s="1"/>
  <c r="AP22" i="31" s="1"/>
  <c r="AN23" i="31"/>
  <c r="AO23" i="31" s="1"/>
  <c r="AP23" i="31" s="1"/>
  <c r="AN24" i="31"/>
  <c r="AO24" i="31" s="1"/>
  <c r="AP24" i="31" s="1"/>
  <c r="AN25" i="31"/>
  <c r="AO25" i="31" s="1"/>
  <c r="AP25" i="31" s="1"/>
  <c r="AN26" i="31"/>
  <c r="AN27" i="31"/>
  <c r="AO27" i="31" s="1"/>
  <c r="AP27" i="31" s="1"/>
  <c r="AN28" i="31"/>
  <c r="AO28" i="31" s="1"/>
  <c r="AP28" i="31" s="1"/>
  <c r="AN29" i="31"/>
  <c r="AN30" i="31"/>
  <c r="AO30" i="31" s="1"/>
  <c r="AP30" i="31" s="1"/>
  <c r="AN31" i="31"/>
  <c r="AO31" i="31" s="1"/>
  <c r="AP31" i="31" s="1"/>
  <c r="AN32" i="31"/>
  <c r="AO32" i="31" s="1"/>
  <c r="AP32" i="31" s="1"/>
  <c r="AN33" i="31"/>
  <c r="AR5" i="31" s="1"/>
  <c r="AN34" i="31"/>
  <c r="AN35" i="31"/>
  <c r="AO35" i="31" s="1"/>
  <c r="AP35" i="31" s="1"/>
  <c r="AN36" i="31"/>
  <c r="AO36" i="31" s="1"/>
  <c r="AP36" i="31" s="1"/>
  <c r="AN37" i="31"/>
  <c r="AN38" i="31"/>
  <c r="AO38" i="31" s="1"/>
  <c r="AP38" i="31" s="1"/>
  <c r="AN39" i="31"/>
  <c r="AO39" i="31" s="1"/>
  <c r="AP39" i="31" s="1"/>
  <c r="AN40" i="31"/>
  <c r="AO40" i="31" s="1"/>
  <c r="AP40" i="31" s="1"/>
  <c r="AN41" i="31"/>
  <c r="AO41" i="31" s="1"/>
  <c r="AP41" i="31" s="1"/>
  <c r="AN42" i="31"/>
  <c r="AN43" i="31"/>
  <c r="AO43" i="31" s="1"/>
  <c r="AP43" i="31" s="1"/>
  <c r="AN44" i="31"/>
  <c r="AO44" i="31" s="1"/>
  <c r="AP44" i="31" s="1"/>
  <c r="AN45" i="31"/>
  <c r="AN46" i="31"/>
  <c r="AO46" i="31" s="1"/>
  <c r="AP46" i="31" s="1"/>
  <c r="AN47" i="31"/>
  <c r="AO47" i="31" s="1"/>
  <c r="AP47" i="31" s="1"/>
  <c r="AN48" i="31"/>
  <c r="AR6" i="31" s="1"/>
  <c r="AN49" i="31"/>
  <c r="AO49" i="31" s="1"/>
  <c r="AP49" i="31" s="1"/>
  <c r="AN50" i="31"/>
  <c r="AN51" i="31"/>
  <c r="AO51" i="31" s="1"/>
  <c r="AP51" i="31" s="1"/>
  <c r="AN52" i="31"/>
  <c r="AO52" i="31" s="1"/>
  <c r="AP52" i="31" s="1"/>
  <c r="AN53" i="31"/>
  <c r="AN54" i="31"/>
  <c r="AO54" i="31" s="1"/>
  <c r="AP54" i="31" s="1"/>
  <c r="AN55" i="31"/>
  <c r="AO55" i="31" s="1"/>
  <c r="AP55" i="31" s="1"/>
  <c r="AN56" i="31"/>
  <c r="AO56" i="31" s="1"/>
  <c r="AP56" i="31" s="1"/>
  <c r="AN57" i="31"/>
  <c r="AO57" i="31" s="1"/>
  <c r="AP57" i="31" s="1"/>
  <c r="AN58" i="31"/>
  <c r="AN59" i="31"/>
  <c r="AO59" i="31" s="1"/>
  <c r="AP59" i="31" s="1"/>
  <c r="AN60" i="31"/>
  <c r="AO60" i="31" s="1"/>
  <c r="AP60" i="31" s="1"/>
  <c r="AN61" i="31"/>
  <c r="AN62" i="31"/>
  <c r="AO62" i="31" s="1"/>
  <c r="AP62" i="31" s="1"/>
  <c r="AN63" i="31"/>
  <c r="AO63" i="31" s="1"/>
  <c r="AP63" i="31" s="1"/>
  <c r="AN64" i="31"/>
  <c r="AO64" i="31" s="1"/>
  <c r="AP64" i="31" s="1"/>
  <c r="AN65" i="31"/>
  <c r="AO65" i="31" s="1"/>
  <c r="AP65" i="31" s="1"/>
  <c r="AN66" i="31"/>
  <c r="AN67" i="31"/>
  <c r="AO67" i="31" s="1"/>
  <c r="AP67" i="31" s="1"/>
  <c r="AN68" i="31"/>
  <c r="AO68" i="31" s="1"/>
  <c r="AP68" i="31" s="1"/>
  <c r="AN69" i="31"/>
  <c r="AN70" i="31"/>
  <c r="AO70" i="31" s="1"/>
  <c r="AP70" i="31" s="1"/>
  <c r="AN71" i="31"/>
  <c r="AO71" i="31" s="1"/>
  <c r="AP71" i="31" s="1"/>
  <c r="AN72" i="31"/>
  <c r="AO72" i="31" s="1"/>
  <c r="AP72" i="31" s="1"/>
  <c r="AN73" i="31"/>
  <c r="AO73" i="31" s="1"/>
  <c r="AP73" i="31" s="1"/>
  <c r="AN74" i="31"/>
  <c r="AO74" i="31" s="1"/>
  <c r="AP74" i="31" s="1"/>
  <c r="AN75" i="31"/>
  <c r="AO75" i="31" s="1"/>
  <c r="AP75" i="31" s="1"/>
  <c r="AN76" i="31"/>
  <c r="AO76" i="31" s="1"/>
  <c r="AP76" i="31" s="1"/>
  <c r="AN77" i="31"/>
  <c r="AN78" i="31"/>
  <c r="AO78" i="31" s="1"/>
  <c r="AP78" i="31" s="1"/>
  <c r="AN79" i="31"/>
  <c r="AO79" i="31" s="1"/>
  <c r="AP79" i="31" s="1"/>
  <c r="AN80" i="31"/>
  <c r="AO80" i="31" s="1"/>
  <c r="AP80" i="31" s="1"/>
  <c r="AN81" i="31"/>
  <c r="AO81" i="31" s="1"/>
  <c r="AP81" i="31" s="1"/>
  <c r="AN82" i="31"/>
  <c r="AO82" i="31" s="1"/>
  <c r="AP82" i="31" s="1"/>
  <c r="AN83" i="31"/>
  <c r="AO83" i="31" s="1"/>
  <c r="AP83" i="31" s="1"/>
  <c r="AN84" i="31"/>
  <c r="AO84" i="31" s="1"/>
  <c r="AP84" i="31" s="1"/>
  <c r="AN85" i="31"/>
  <c r="AN86" i="31"/>
  <c r="AO86" i="31" s="1"/>
  <c r="AP86" i="31" s="1"/>
  <c r="AN87" i="31"/>
  <c r="AO87" i="31" s="1"/>
  <c r="AP87" i="31" s="1"/>
  <c r="AN88" i="31"/>
  <c r="AO88" i="31" s="1"/>
  <c r="AP88" i="31" s="1"/>
  <c r="AN89" i="31"/>
  <c r="AO89" i="31" s="1"/>
  <c r="AP89" i="31" s="1"/>
  <c r="AN90" i="31"/>
  <c r="AO90" i="31" s="1"/>
  <c r="AP90" i="31" s="1"/>
  <c r="AN91" i="31"/>
  <c r="AO91" i="31" s="1"/>
  <c r="AP91" i="31" s="1"/>
  <c r="AN92" i="31"/>
  <c r="AO92" i="31" s="1"/>
  <c r="AP92" i="31" s="1"/>
  <c r="AN3" i="31"/>
  <c r="AO3" i="31" s="1"/>
  <c r="AP3" i="31" s="1"/>
  <c r="AS4" i="31" l="1"/>
  <c r="AT3" i="31"/>
  <c r="AR3" i="31"/>
  <c r="AO33" i="31"/>
  <c r="AT4" i="31"/>
  <c r="AO48" i="31"/>
  <c r="BK11" i="31"/>
  <c r="BK12" i="31"/>
  <c r="AS3" i="31"/>
  <c r="AB10" i="31"/>
  <c r="V193" i="31"/>
  <c r="V194" i="31"/>
  <c r="W194" i="31" s="1"/>
  <c r="X194" i="31" s="1"/>
  <c r="V195" i="31"/>
  <c r="W195" i="31" s="1"/>
  <c r="X195" i="31" s="1"/>
  <c r="V196" i="31"/>
  <c r="W196" i="31" s="1"/>
  <c r="X196" i="31" s="1"/>
  <c r="V197" i="31"/>
  <c r="W197" i="31" s="1"/>
  <c r="X197" i="31" s="1"/>
  <c r="V198" i="31"/>
  <c r="W198" i="31" s="1"/>
  <c r="X198" i="31" s="1"/>
  <c r="V199" i="31"/>
  <c r="W199" i="31" s="1"/>
  <c r="X199" i="31" s="1"/>
  <c r="V200" i="31"/>
  <c r="W200" i="31" s="1"/>
  <c r="X200" i="31" s="1"/>
  <c r="V201" i="31"/>
  <c r="W201" i="31" s="1"/>
  <c r="X201" i="31" s="1"/>
  <c r="V202" i="31"/>
  <c r="W202" i="31" s="1"/>
  <c r="X202" i="31" s="1"/>
  <c r="V203" i="31"/>
  <c r="W203" i="31" s="1"/>
  <c r="X203" i="31" s="1"/>
  <c r="V204" i="31"/>
  <c r="W204" i="31" s="1"/>
  <c r="X204" i="31" s="1"/>
  <c r="V205" i="31"/>
  <c r="W205" i="31" s="1"/>
  <c r="X205" i="31" s="1"/>
  <c r="V206" i="31"/>
  <c r="W206" i="31" s="1"/>
  <c r="X206" i="31" s="1"/>
  <c r="V207" i="31"/>
  <c r="W207" i="31" s="1"/>
  <c r="X207" i="31" s="1"/>
  <c r="V208" i="31"/>
  <c r="W208" i="31" s="1"/>
  <c r="X208" i="31" s="1"/>
  <c r="V209" i="31"/>
  <c r="W209" i="31" s="1"/>
  <c r="X209" i="31" s="1"/>
  <c r="V210" i="31"/>
  <c r="W210" i="31" s="1"/>
  <c r="X210" i="31" s="1"/>
  <c r="V211" i="31"/>
  <c r="W211" i="31" s="1"/>
  <c r="X211" i="31" s="1"/>
  <c r="V212" i="31"/>
  <c r="W212" i="31" s="1"/>
  <c r="X212" i="31" s="1"/>
  <c r="V213" i="31"/>
  <c r="W213" i="31" s="1"/>
  <c r="X213" i="31" s="1"/>
  <c r="V214" i="31"/>
  <c r="W214" i="31" s="1"/>
  <c r="X214" i="31" s="1"/>
  <c r="V215" i="31"/>
  <c r="W215" i="31" s="1"/>
  <c r="X215" i="31" s="1"/>
  <c r="V216" i="31"/>
  <c r="W216" i="31" s="1"/>
  <c r="X216" i="31" s="1"/>
  <c r="V217" i="31"/>
  <c r="W217" i="31" s="1"/>
  <c r="X217" i="31" s="1"/>
  <c r="V218" i="31"/>
  <c r="W218" i="31" s="1"/>
  <c r="X218" i="31" s="1"/>
  <c r="V219" i="31"/>
  <c r="W219" i="31" s="1"/>
  <c r="X219" i="31" s="1"/>
  <c r="V220" i="31"/>
  <c r="W220" i="31" s="1"/>
  <c r="X220" i="31" s="1"/>
  <c r="V221" i="31"/>
  <c r="W221" i="31" s="1"/>
  <c r="X221" i="31" s="1"/>
  <c r="V222" i="31"/>
  <c r="W222" i="31" s="1"/>
  <c r="X222" i="31" s="1"/>
  <c r="V223" i="31"/>
  <c r="W223" i="31" s="1"/>
  <c r="X223" i="31" s="1"/>
  <c r="V224" i="31"/>
  <c r="W224" i="31" s="1"/>
  <c r="X224" i="31" s="1"/>
  <c r="V225" i="31"/>
  <c r="W225" i="31" s="1"/>
  <c r="X225" i="31" s="1"/>
  <c r="V226" i="31"/>
  <c r="W226" i="31" s="1"/>
  <c r="X226" i="31" s="1"/>
  <c r="V227" i="31"/>
  <c r="W227" i="31" s="1"/>
  <c r="X227" i="31" s="1"/>
  <c r="V228" i="31"/>
  <c r="W228" i="31" s="1"/>
  <c r="X228" i="31" s="1"/>
  <c r="V229" i="31"/>
  <c r="W229" i="31" s="1"/>
  <c r="X229" i="31" s="1"/>
  <c r="V230" i="31"/>
  <c r="W230" i="31" s="1"/>
  <c r="X230" i="31" s="1"/>
  <c r="V231" i="31"/>
  <c r="W231" i="31" s="1"/>
  <c r="X231" i="31" s="1"/>
  <c r="V232" i="31"/>
  <c r="W232" i="31" s="1"/>
  <c r="X232" i="31" s="1"/>
  <c r="V233" i="31"/>
  <c r="W233" i="31" s="1"/>
  <c r="X233" i="31" s="1"/>
  <c r="W193" i="31" l="1"/>
  <c r="X193" i="31" s="1"/>
  <c r="AA10" i="31"/>
  <c r="Z10" i="31"/>
  <c r="AP48" i="31"/>
  <c r="AT6" i="31" s="1"/>
  <c r="AS6" i="31"/>
  <c r="AP33" i="31"/>
  <c r="AS5" i="31"/>
  <c r="AS10" i="31"/>
  <c r="AB9" i="31"/>
  <c r="AB8" i="31"/>
  <c r="AB7" i="31"/>
  <c r="AB6" i="31"/>
  <c r="AB5" i="31"/>
  <c r="AB4" i="31"/>
  <c r="AB3" i="31"/>
  <c r="W13" i="31"/>
  <c r="X13" i="31" s="1"/>
  <c r="W155" i="31"/>
  <c r="X155" i="31" s="1"/>
  <c r="V5" i="31"/>
  <c r="W5" i="31" s="1"/>
  <c r="X5" i="31" s="1"/>
  <c r="V4" i="31"/>
  <c r="W4" i="31" s="1"/>
  <c r="X4" i="31" s="1"/>
  <c r="V6" i="31"/>
  <c r="W6" i="31" s="1"/>
  <c r="X6" i="31" s="1"/>
  <c r="V7" i="31"/>
  <c r="W7" i="31" s="1"/>
  <c r="X7" i="31" s="1"/>
  <c r="V8" i="31"/>
  <c r="W8" i="31" s="1"/>
  <c r="X8" i="31" s="1"/>
  <c r="V9" i="31"/>
  <c r="W9" i="31" s="1"/>
  <c r="X9" i="31" s="1"/>
  <c r="V10" i="31"/>
  <c r="W10" i="31" s="1"/>
  <c r="X10" i="31" s="1"/>
  <c r="V11" i="31"/>
  <c r="W11" i="31" s="1"/>
  <c r="X11" i="31" s="1"/>
  <c r="V12" i="31"/>
  <c r="W12" i="31" s="1"/>
  <c r="X12" i="31" s="1"/>
  <c r="V13" i="31"/>
  <c r="V14" i="31"/>
  <c r="W14" i="31" s="1"/>
  <c r="X14" i="31" s="1"/>
  <c r="V15" i="31"/>
  <c r="W15" i="31" s="1"/>
  <c r="X15" i="31" s="1"/>
  <c r="V16" i="31"/>
  <c r="W16" i="31" s="1"/>
  <c r="X16" i="31" s="1"/>
  <c r="V17" i="31"/>
  <c r="W17" i="31" s="1"/>
  <c r="X17" i="31" s="1"/>
  <c r="V18" i="31"/>
  <c r="W18" i="31" s="1"/>
  <c r="X18" i="31" s="1"/>
  <c r="V19" i="31"/>
  <c r="W19" i="31" s="1"/>
  <c r="X19" i="31" s="1"/>
  <c r="V20" i="31"/>
  <c r="W20" i="31" s="1"/>
  <c r="X20" i="31" s="1"/>
  <c r="V21" i="31"/>
  <c r="W21" i="31" s="1"/>
  <c r="X21" i="31" s="1"/>
  <c r="V22" i="31"/>
  <c r="W22" i="31" s="1"/>
  <c r="X22" i="31" s="1"/>
  <c r="V23" i="31"/>
  <c r="W23" i="31" s="1"/>
  <c r="X23" i="31" s="1"/>
  <c r="V24" i="31"/>
  <c r="W24" i="31" s="1"/>
  <c r="X24" i="31" s="1"/>
  <c r="V25" i="31"/>
  <c r="V26" i="31"/>
  <c r="W26" i="31" s="1"/>
  <c r="X26" i="31" s="1"/>
  <c r="V27" i="31"/>
  <c r="W27" i="31" s="1"/>
  <c r="X27" i="31" s="1"/>
  <c r="V28" i="31"/>
  <c r="W28" i="31" s="1"/>
  <c r="X28" i="31" s="1"/>
  <c r="V29" i="31"/>
  <c r="W29" i="31" s="1"/>
  <c r="X29" i="31" s="1"/>
  <c r="V30" i="31"/>
  <c r="W30" i="31" s="1"/>
  <c r="X30" i="31" s="1"/>
  <c r="V31" i="31"/>
  <c r="W31" i="31" s="1"/>
  <c r="X31" i="31" s="1"/>
  <c r="V32" i="31"/>
  <c r="W32" i="31" s="1"/>
  <c r="X32" i="31" s="1"/>
  <c r="V33" i="31"/>
  <c r="W33" i="31" s="1"/>
  <c r="X33" i="31" s="1"/>
  <c r="V34" i="31"/>
  <c r="W34" i="31" s="1"/>
  <c r="X34" i="31" s="1"/>
  <c r="V35" i="31"/>
  <c r="W35" i="31" s="1"/>
  <c r="X35" i="31" s="1"/>
  <c r="V36" i="31"/>
  <c r="W36" i="31" s="1"/>
  <c r="X36" i="31" s="1"/>
  <c r="V37" i="31"/>
  <c r="W37" i="31" s="1"/>
  <c r="X37" i="31" s="1"/>
  <c r="V38" i="31"/>
  <c r="W38" i="31" s="1"/>
  <c r="X38" i="31" s="1"/>
  <c r="V39" i="31"/>
  <c r="W39" i="31" s="1"/>
  <c r="X39" i="31" s="1"/>
  <c r="V40" i="31"/>
  <c r="W40" i="31" s="1"/>
  <c r="X40" i="31" s="1"/>
  <c r="V41" i="31"/>
  <c r="W41" i="31" s="1"/>
  <c r="X41" i="31" s="1"/>
  <c r="V42" i="31"/>
  <c r="W42" i="31" s="1"/>
  <c r="X42" i="31" s="1"/>
  <c r="V43" i="31"/>
  <c r="W43" i="31" s="1"/>
  <c r="X43" i="31" s="1"/>
  <c r="V44" i="31"/>
  <c r="W44" i="31" s="1"/>
  <c r="X44" i="31" s="1"/>
  <c r="V45" i="31"/>
  <c r="W45" i="31" s="1"/>
  <c r="X45" i="31" s="1"/>
  <c r="V46" i="31"/>
  <c r="W46" i="31" s="1"/>
  <c r="X46" i="31" s="1"/>
  <c r="V47" i="31"/>
  <c r="W47" i="31" s="1"/>
  <c r="X47" i="31" s="1"/>
  <c r="V48" i="31"/>
  <c r="W48" i="31" s="1"/>
  <c r="X48" i="31" s="1"/>
  <c r="V49" i="31"/>
  <c r="W49" i="31" s="1"/>
  <c r="X49" i="31" s="1"/>
  <c r="V50" i="31"/>
  <c r="W50" i="31" s="1"/>
  <c r="X50" i="31" s="1"/>
  <c r="V51" i="31"/>
  <c r="W51" i="31" s="1"/>
  <c r="X51" i="31" s="1"/>
  <c r="V52" i="31"/>
  <c r="W52" i="31" s="1"/>
  <c r="X52" i="31" s="1"/>
  <c r="V53" i="31"/>
  <c r="W53" i="31" s="1"/>
  <c r="X53" i="31" s="1"/>
  <c r="V54" i="31"/>
  <c r="W54" i="31" s="1"/>
  <c r="X54" i="31" s="1"/>
  <c r="V55" i="31"/>
  <c r="W55" i="31" s="1"/>
  <c r="X55" i="31" s="1"/>
  <c r="V56" i="31"/>
  <c r="W56" i="31" s="1"/>
  <c r="X56" i="31" s="1"/>
  <c r="V57" i="31"/>
  <c r="W57" i="31" s="1"/>
  <c r="X57" i="31" s="1"/>
  <c r="V58" i="31"/>
  <c r="W58" i="31" s="1"/>
  <c r="X58" i="31" s="1"/>
  <c r="V59" i="31"/>
  <c r="W59" i="31" s="1"/>
  <c r="X59" i="31" s="1"/>
  <c r="V60" i="31"/>
  <c r="W60" i="31" s="1"/>
  <c r="X60" i="31" s="1"/>
  <c r="V61" i="31"/>
  <c r="W61" i="31" s="1"/>
  <c r="X61" i="31" s="1"/>
  <c r="V62" i="31"/>
  <c r="W62" i="31" s="1"/>
  <c r="X62" i="31" s="1"/>
  <c r="V63" i="31"/>
  <c r="W63" i="31" s="1"/>
  <c r="X63" i="31" s="1"/>
  <c r="V64" i="31"/>
  <c r="W64" i="31" s="1"/>
  <c r="X64" i="31" s="1"/>
  <c r="V65" i="31"/>
  <c r="W65" i="31" s="1"/>
  <c r="X65" i="31" s="1"/>
  <c r="V66" i="31"/>
  <c r="W66" i="31" s="1"/>
  <c r="X66" i="31" s="1"/>
  <c r="V67" i="31"/>
  <c r="W67" i="31" s="1"/>
  <c r="X67" i="31" s="1"/>
  <c r="V68" i="31"/>
  <c r="W68" i="31" s="1"/>
  <c r="X68" i="31" s="1"/>
  <c r="V69" i="31"/>
  <c r="W69" i="31" s="1"/>
  <c r="X69" i="31" s="1"/>
  <c r="V70" i="31"/>
  <c r="W70" i="31" s="1"/>
  <c r="X70" i="31" s="1"/>
  <c r="V71" i="31"/>
  <c r="W71" i="31" s="1"/>
  <c r="X71" i="31" s="1"/>
  <c r="V72" i="31"/>
  <c r="W72" i="31" s="1"/>
  <c r="X72" i="31" s="1"/>
  <c r="V73" i="31"/>
  <c r="W73" i="31" s="1"/>
  <c r="X73" i="31" s="1"/>
  <c r="V74" i="31"/>
  <c r="W74" i="31" s="1"/>
  <c r="X74" i="31" s="1"/>
  <c r="V75" i="31"/>
  <c r="W75" i="31" s="1"/>
  <c r="X75" i="31" s="1"/>
  <c r="V76" i="31"/>
  <c r="W76" i="31" s="1"/>
  <c r="X76" i="31" s="1"/>
  <c r="V77" i="31"/>
  <c r="W77" i="31" s="1"/>
  <c r="X77" i="31" s="1"/>
  <c r="V78" i="31"/>
  <c r="W78" i="31" s="1"/>
  <c r="X78" i="31" s="1"/>
  <c r="V79" i="31"/>
  <c r="W79" i="31" s="1"/>
  <c r="X79" i="31" s="1"/>
  <c r="V80" i="31"/>
  <c r="W80" i="31" s="1"/>
  <c r="X80" i="31" s="1"/>
  <c r="V81" i="31"/>
  <c r="W81" i="31" s="1"/>
  <c r="X81" i="31" s="1"/>
  <c r="V82" i="31"/>
  <c r="W82" i="31" s="1"/>
  <c r="X82" i="31" s="1"/>
  <c r="V83" i="31"/>
  <c r="W83" i="31" s="1"/>
  <c r="X83" i="31" s="1"/>
  <c r="V84" i="31"/>
  <c r="W84" i="31" s="1"/>
  <c r="X84" i="31" s="1"/>
  <c r="V85" i="31"/>
  <c r="W85" i="31" s="1"/>
  <c r="X85" i="31" s="1"/>
  <c r="V86" i="31"/>
  <c r="W86" i="31" s="1"/>
  <c r="X86" i="31" s="1"/>
  <c r="V87" i="31"/>
  <c r="W87" i="31" s="1"/>
  <c r="X87" i="31" s="1"/>
  <c r="V88" i="31"/>
  <c r="W88" i="31" s="1"/>
  <c r="X88" i="31" s="1"/>
  <c r="V89" i="31"/>
  <c r="W89" i="31" s="1"/>
  <c r="X89" i="31" s="1"/>
  <c r="V90" i="31"/>
  <c r="W90" i="31" s="1"/>
  <c r="X90" i="31" s="1"/>
  <c r="V91" i="31"/>
  <c r="W91" i="31" s="1"/>
  <c r="X91" i="31" s="1"/>
  <c r="V92" i="31"/>
  <c r="W92" i="31" s="1"/>
  <c r="X92" i="31" s="1"/>
  <c r="V93" i="31"/>
  <c r="W93" i="31" s="1"/>
  <c r="X93" i="31" s="1"/>
  <c r="V94" i="31"/>
  <c r="W94" i="31" s="1"/>
  <c r="X94" i="31" s="1"/>
  <c r="V95" i="31"/>
  <c r="W95" i="31" s="1"/>
  <c r="X95" i="31" s="1"/>
  <c r="V96" i="31"/>
  <c r="W96" i="31" s="1"/>
  <c r="X96" i="31" s="1"/>
  <c r="V97" i="31"/>
  <c r="W97" i="31" s="1"/>
  <c r="X97" i="31" s="1"/>
  <c r="V98" i="31"/>
  <c r="W98" i="31" s="1"/>
  <c r="X98" i="31" s="1"/>
  <c r="V99" i="31"/>
  <c r="W99" i="31" s="1"/>
  <c r="X99" i="31" s="1"/>
  <c r="V100" i="31"/>
  <c r="V101" i="31"/>
  <c r="W101" i="31" s="1"/>
  <c r="X101" i="31" s="1"/>
  <c r="V102" i="31"/>
  <c r="W102" i="31" s="1"/>
  <c r="X102" i="31" s="1"/>
  <c r="V103" i="31"/>
  <c r="W103" i="31" s="1"/>
  <c r="X103" i="31" s="1"/>
  <c r="V104" i="31"/>
  <c r="W104" i="31" s="1"/>
  <c r="X104" i="31" s="1"/>
  <c r="V105" i="31"/>
  <c r="W105" i="31" s="1"/>
  <c r="X105" i="31" s="1"/>
  <c r="V106" i="31"/>
  <c r="W106" i="31" s="1"/>
  <c r="X106" i="31" s="1"/>
  <c r="V107" i="31"/>
  <c r="W107" i="31" s="1"/>
  <c r="X107" i="31" s="1"/>
  <c r="V108" i="31"/>
  <c r="W108" i="31" s="1"/>
  <c r="X108" i="31" s="1"/>
  <c r="V109" i="31"/>
  <c r="W109" i="31" s="1"/>
  <c r="X109" i="31" s="1"/>
  <c r="V110" i="31"/>
  <c r="W110" i="31" s="1"/>
  <c r="X110" i="31" s="1"/>
  <c r="V111" i="31"/>
  <c r="W111" i="31" s="1"/>
  <c r="X111" i="31" s="1"/>
  <c r="V112" i="31"/>
  <c r="W112" i="31" s="1"/>
  <c r="X112" i="31" s="1"/>
  <c r="V113" i="31"/>
  <c r="W113" i="31" s="1"/>
  <c r="X113" i="31" s="1"/>
  <c r="V114" i="31"/>
  <c r="W114" i="31" s="1"/>
  <c r="X114" i="31" s="1"/>
  <c r="V115" i="31"/>
  <c r="W115" i="31" s="1"/>
  <c r="X115" i="31" s="1"/>
  <c r="V116" i="31"/>
  <c r="W116" i="31" s="1"/>
  <c r="X116" i="31" s="1"/>
  <c r="V117" i="31"/>
  <c r="W117" i="31" s="1"/>
  <c r="X117" i="31" s="1"/>
  <c r="V118" i="31"/>
  <c r="W118" i="31" s="1"/>
  <c r="X118" i="31" s="1"/>
  <c r="V119" i="31"/>
  <c r="W119" i="31" s="1"/>
  <c r="X119" i="31" s="1"/>
  <c r="V120" i="31"/>
  <c r="W120" i="31" s="1"/>
  <c r="X120" i="31" s="1"/>
  <c r="V121" i="31"/>
  <c r="W121" i="31" s="1"/>
  <c r="X121" i="31" s="1"/>
  <c r="V122" i="31"/>
  <c r="W122" i="31" s="1"/>
  <c r="X122" i="31" s="1"/>
  <c r="V123" i="31"/>
  <c r="W123" i="31" s="1"/>
  <c r="X123" i="31" s="1"/>
  <c r="V124" i="31"/>
  <c r="W124" i="31" s="1"/>
  <c r="X124" i="31" s="1"/>
  <c r="V125" i="31"/>
  <c r="W125" i="31" s="1"/>
  <c r="X125" i="31" s="1"/>
  <c r="V126" i="31"/>
  <c r="W126" i="31" s="1"/>
  <c r="X126" i="31" s="1"/>
  <c r="V127" i="31"/>
  <c r="W127" i="31" s="1"/>
  <c r="X127" i="31" s="1"/>
  <c r="V128" i="31"/>
  <c r="W128" i="31" s="1"/>
  <c r="X128" i="31" s="1"/>
  <c r="V129" i="31"/>
  <c r="W129" i="31" s="1"/>
  <c r="X129" i="31" s="1"/>
  <c r="V130" i="31"/>
  <c r="W130" i="31" s="1"/>
  <c r="X130" i="31" s="1"/>
  <c r="V131" i="31"/>
  <c r="W131" i="31" s="1"/>
  <c r="X131" i="31" s="1"/>
  <c r="V132" i="31"/>
  <c r="W132" i="31" s="1"/>
  <c r="X132" i="31" s="1"/>
  <c r="V133" i="31"/>
  <c r="W133" i="31" s="1"/>
  <c r="X133" i="31" s="1"/>
  <c r="V134" i="31"/>
  <c r="W134" i="31" s="1"/>
  <c r="X134" i="31" s="1"/>
  <c r="V135" i="31"/>
  <c r="W135" i="31" s="1"/>
  <c r="X135" i="31" s="1"/>
  <c r="V136" i="31"/>
  <c r="W136" i="31" s="1"/>
  <c r="X136" i="31" s="1"/>
  <c r="V137" i="31"/>
  <c r="W137" i="31" s="1"/>
  <c r="X137" i="31" s="1"/>
  <c r="V138" i="31"/>
  <c r="W138" i="31" s="1"/>
  <c r="X138" i="31" s="1"/>
  <c r="V139" i="31"/>
  <c r="W139" i="31" s="1"/>
  <c r="X139" i="31" s="1"/>
  <c r="V140" i="31"/>
  <c r="W140" i="31" s="1"/>
  <c r="X140" i="31" s="1"/>
  <c r="V141" i="31"/>
  <c r="W141" i="31" s="1"/>
  <c r="X141" i="31" s="1"/>
  <c r="V142" i="31"/>
  <c r="W142" i="31" s="1"/>
  <c r="X142" i="31" s="1"/>
  <c r="V143" i="31"/>
  <c r="W143" i="31" s="1"/>
  <c r="X143" i="31" s="1"/>
  <c r="V144" i="31"/>
  <c r="W144" i="31" s="1"/>
  <c r="X144" i="31" s="1"/>
  <c r="V145" i="31"/>
  <c r="W145" i="31" s="1"/>
  <c r="X145" i="31" s="1"/>
  <c r="V146" i="31"/>
  <c r="W146" i="31" s="1"/>
  <c r="X146" i="31" s="1"/>
  <c r="V147" i="31"/>
  <c r="W147" i="31" s="1"/>
  <c r="X147" i="31" s="1"/>
  <c r="V148" i="31"/>
  <c r="W148" i="31" s="1"/>
  <c r="X148" i="31" s="1"/>
  <c r="V149" i="31"/>
  <c r="W149" i="31" s="1"/>
  <c r="X149" i="31" s="1"/>
  <c r="V150" i="31"/>
  <c r="W150" i="31" s="1"/>
  <c r="X150" i="31" s="1"/>
  <c r="V151" i="31"/>
  <c r="W151" i="31" s="1"/>
  <c r="X151" i="31" s="1"/>
  <c r="V152" i="31"/>
  <c r="W152" i="31" s="1"/>
  <c r="X152" i="31" s="1"/>
  <c r="V153" i="31"/>
  <c r="W153" i="31" s="1"/>
  <c r="X153" i="31" s="1"/>
  <c r="V154" i="31"/>
  <c r="W154" i="31" s="1"/>
  <c r="X154" i="31" s="1"/>
  <c r="V155" i="31"/>
  <c r="V156" i="31"/>
  <c r="W156" i="31" s="1"/>
  <c r="X156" i="31" s="1"/>
  <c r="V157" i="31"/>
  <c r="W157" i="31" s="1"/>
  <c r="X157" i="31" s="1"/>
  <c r="V158" i="31"/>
  <c r="W158" i="31" s="1"/>
  <c r="X158" i="31" s="1"/>
  <c r="V159" i="31"/>
  <c r="W159" i="31" s="1"/>
  <c r="X159" i="31" s="1"/>
  <c r="V160" i="31"/>
  <c r="W160" i="31" s="1"/>
  <c r="X160" i="31" s="1"/>
  <c r="V161" i="31"/>
  <c r="W161" i="31" s="1"/>
  <c r="X161" i="31" s="1"/>
  <c r="V162" i="31"/>
  <c r="W162" i="31" s="1"/>
  <c r="X162" i="31" s="1"/>
  <c r="V163" i="31"/>
  <c r="W163" i="31" s="1"/>
  <c r="X163" i="31" s="1"/>
  <c r="V164" i="31"/>
  <c r="W164" i="31" s="1"/>
  <c r="X164" i="31" s="1"/>
  <c r="V165" i="31"/>
  <c r="W165" i="31" s="1"/>
  <c r="X165" i="31" s="1"/>
  <c r="V166" i="31"/>
  <c r="W166" i="31" s="1"/>
  <c r="X166" i="31" s="1"/>
  <c r="V167" i="31"/>
  <c r="W167" i="31" s="1"/>
  <c r="X167" i="31" s="1"/>
  <c r="V168" i="31"/>
  <c r="W168" i="31" s="1"/>
  <c r="X168" i="31" s="1"/>
  <c r="V169" i="31"/>
  <c r="W169" i="31" s="1"/>
  <c r="X169" i="31" s="1"/>
  <c r="V170" i="31"/>
  <c r="W170" i="31" s="1"/>
  <c r="X170" i="31" s="1"/>
  <c r="V171" i="31"/>
  <c r="V172" i="31"/>
  <c r="W172" i="31" s="1"/>
  <c r="X172" i="31" s="1"/>
  <c r="V173" i="31"/>
  <c r="W173" i="31" s="1"/>
  <c r="X173" i="31" s="1"/>
  <c r="V174" i="31"/>
  <c r="W174" i="31" s="1"/>
  <c r="X174" i="31" s="1"/>
  <c r="V175" i="31"/>
  <c r="W175" i="31" s="1"/>
  <c r="X175" i="31" s="1"/>
  <c r="V176" i="31"/>
  <c r="W176" i="31" s="1"/>
  <c r="X176" i="31" s="1"/>
  <c r="V177" i="31"/>
  <c r="W177" i="31" s="1"/>
  <c r="X177" i="31" s="1"/>
  <c r="V178" i="31"/>
  <c r="W178" i="31" s="1"/>
  <c r="X178" i="31" s="1"/>
  <c r="V179" i="31"/>
  <c r="W179" i="31" s="1"/>
  <c r="X179" i="31" s="1"/>
  <c r="V180" i="31"/>
  <c r="W180" i="31" s="1"/>
  <c r="X180" i="31" s="1"/>
  <c r="V181" i="31"/>
  <c r="W181" i="31" s="1"/>
  <c r="X181" i="31" s="1"/>
  <c r="V182" i="31"/>
  <c r="W182" i="31" s="1"/>
  <c r="X182" i="31" s="1"/>
  <c r="V183" i="31"/>
  <c r="W183" i="31" s="1"/>
  <c r="X183" i="31" s="1"/>
  <c r="V184" i="31"/>
  <c r="W184" i="31" s="1"/>
  <c r="X184" i="31" s="1"/>
  <c r="V185" i="31"/>
  <c r="W185" i="31" s="1"/>
  <c r="X185" i="31" s="1"/>
  <c r="V186" i="31"/>
  <c r="W186" i="31" s="1"/>
  <c r="X186" i="31" s="1"/>
  <c r="V187" i="31"/>
  <c r="W187" i="31" s="1"/>
  <c r="X187" i="31" s="1"/>
  <c r="V188" i="31"/>
  <c r="W188" i="31" s="1"/>
  <c r="X188" i="31" s="1"/>
  <c r="V189" i="31"/>
  <c r="W189" i="31" s="1"/>
  <c r="X189" i="31" s="1"/>
  <c r="V190" i="31"/>
  <c r="W190" i="31" s="1"/>
  <c r="X190" i="31" s="1"/>
  <c r="V191" i="31"/>
  <c r="W191" i="31" s="1"/>
  <c r="X191" i="31" s="1"/>
  <c r="V192" i="31"/>
  <c r="W192" i="31" s="1"/>
  <c r="X192" i="31" s="1"/>
  <c r="V3" i="31"/>
  <c r="W3" i="31" s="1"/>
  <c r="X3" i="31" s="1"/>
  <c r="J5" i="31"/>
  <c r="J4" i="31"/>
  <c r="J3" i="31"/>
  <c r="F7" i="31"/>
  <c r="G7" i="31" s="1"/>
  <c r="F15" i="31"/>
  <c r="G15" i="31" s="1"/>
  <c r="F23" i="31"/>
  <c r="G23" i="31" s="1"/>
  <c r="F31" i="31"/>
  <c r="G31" i="31" s="1"/>
  <c r="F39" i="31"/>
  <c r="G39" i="31" s="1"/>
  <c r="F47" i="31"/>
  <c r="G47" i="31" s="1"/>
  <c r="F55" i="31"/>
  <c r="G55" i="31" s="1"/>
  <c r="F63" i="31"/>
  <c r="G63" i="31" s="1"/>
  <c r="F71" i="31"/>
  <c r="G71" i="31" s="1"/>
  <c r="F79" i="31"/>
  <c r="G79" i="31" s="1"/>
  <c r="F87" i="31"/>
  <c r="G87" i="31" s="1"/>
  <c r="F95" i="31"/>
  <c r="G95" i="31" s="1"/>
  <c r="F103" i="31"/>
  <c r="G103" i="31" s="1"/>
  <c r="F111" i="31"/>
  <c r="G111" i="31" s="1"/>
  <c r="F119" i="31"/>
  <c r="G119" i="31" s="1"/>
  <c r="F127" i="31"/>
  <c r="G127" i="31" s="1"/>
  <c r="F135" i="31"/>
  <c r="G135" i="31" s="1"/>
  <c r="F143" i="31"/>
  <c r="G143" i="31" s="1"/>
  <c r="F151" i="31"/>
  <c r="G151" i="31" s="1"/>
  <c r="F159" i="31"/>
  <c r="G159" i="31" s="1"/>
  <c r="F167" i="31"/>
  <c r="G167" i="31" s="1"/>
  <c r="F175" i="31"/>
  <c r="G175" i="31" s="1"/>
  <c r="F183" i="31"/>
  <c r="G183" i="31" s="1"/>
  <c r="F191" i="31"/>
  <c r="G191" i="31" s="1"/>
  <c r="F199" i="31"/>
  <c r="G199" i="31" s="1"/>
  <c r="F207" i="31"/>
  <c r="G207" i="31" s="1"/>
  <c r="F215" i="31"/>
  <c r="G215" i="31" s="1"/>
  <c r="F223" i="31"/>
  <c r="G223" i="31" s="1"/>
  <c r="F231" i="31"/>
  <c r="G231" i="31" s="1"/>
  <c r="F239" i="31"/>
  <c r="G239" i="31" s="1"/>
  <c r="E3" i="31"/>
  <c r="K3" i="31" s="1"/>
  <c r="C8" i="27"/>
  <c r="E4" i="31"/>
  <c r="F4" i="31" s="1"/>
  <c r="G4" i="31" s="1"/>
  <c r="E5" i="31"/>
  <c r="F5" i="31" s="1"/>
  <c r="G5" i="31" s="1"/>
  <c r="E6" i="31"/>
  <c r="F6" i="31" s="1"/>
  <c r="G6" i="31" s="1"/>
  <c r="E7" i="31"/>
  <c r="E8" i="31"/>
  <c r="F8" i="31" s="1"/>
  <c r="G8" i="31" s="1"/>
  <c r="E9" i="31"/>
  <c r="F9" i="31" s="1"/>
  <c r="G9" i="31" s="1"/>
  <c r="E10" i="31"/>
  <c r="F10" i="31" s="1"/>
  <c r="G10" i="31" s="1"/>
  <c r="E11" i="31"/>
  <c r="F11" i="31" s="1"/>
  <c r="G11" i="31" s="1"/>
  <c r="E12" i="31"/>
  <c r="F12" i="31" s="1"/>
  <c r="G12" i="31" s="1"/>
  <c r="E13" i="31"/>
  <c r="F13" i="31" s="1"/>
  <c r="G13" i="31" s="1"/>
  <c r="E14" i="31"/>
  <c r="F14" i="31" s="1"/>
  <c r="G14" i="31" s="1"/>
  <c r="E15" i="31"/>
  <c r="E16" i="31"/>
  <c r="F16" i="31" s="1"/>
  <c r="G16" i="31" s="1"/>
  <c r="E17" i="31"/>
  <c r="F17" i="31" s="1"/>
  <c r="G17" i="31" s="1"/>
  <c r="E18" i="31"/>
  <c r="F18" i="31" s="1"/>
  <c r="G18" i="31" s="1"/>
  <c r="E19" i="31"/>
  <c r="F19" i="31" s="1"/>
  <c r="G19" i="31" s="1"/>
  <c r="E20" i="31"/>
  <c r="F20" i="31" s="1"/>
  <c r="G20" i="31" s="1"/>
  <c r="E21" i="31"/>
  <c r="F21" i="31" s="1"/>
  <c r="G21" i="31" s="1"/>
  <c r="E22" i="31"/>
  <c r="F22" i="31" s="1"/>
  <c r="G22" i="31" s="1"/>
  <c r="E23" i="31"/>
  <c r="E24" i="31"/>
  <c r="F24" i="31" s="1"/>
  <c r="G24" i="31" s="1"/>
  <c r="E25" i="31"/>
  <c r="F25" i="31" s="1"/>
  <c r="G25" i="31" s="1"/>
  <c r="E26" i="31"/>
  <c r="F26" i="31" s="1"/>
  <c r="G26" i="31" s="1"/>
  <c r="E27" i="31"/>
  <c r="F27" i="31" s="1"/>
  <c r="G27" i="31" s="1"/>
  <c r="E28" i="31"/>
  <c r="F28" i="31" s="1"/>
  <c r="G28" i="31" s="1"/>
  <c r="E29" i="31"/>
  <c r="F29" i="31" s="1"/>
  <c r="G29" i="31" s="1"/>
  <c r="E30" i="31"/>
  <c r="F30" i="31" s="1"/>
  <c r="G30" i="31" s="1"/>
  <c r="E31" i="31"/>
  <c r="E32" i="31"/>
  <c r="F32" i="31" s="1"/>
  <c r="G32" i="31" s="1"/>
  <c r="E33" i="31"/>
  <c r="F33" i="31" s="1"/>
  <c r="G33" i="31" s="1"/>
  <c r="E34" i="31"/>
  <c r="F34" i="31" s="1"/>
  <c r="G34" i="31" s="1"/>
  <c r="E35" i="31"/>
  <c r="F35" i="31" s="1"/>
  <c r="G35" i="31" s="1"/>
  <c r="E36" i="31"/>
  <c r="F36" i="31" s="1"/>
  <c r="G36" i="31" s="1"/>
  <c r="E37" i="31"/>
  <c r="F37" i="31" s="1"/>
  <c r="G37" i="31" s="1"/>
  <c r="E38" i="31"/>
  <c r="F38" i="31" s="1"/>
  <c r="G38" i="31" s="1"/>
  <c r="E39" i="31"/>
  <c r="E40" i="31"/>
  <c r="F40" i="31" s="1"/>
  <c r="G40" i="31" s="1"/>
  <c r="E41" i="31"/>
  <c r="F41" i="31" s="1"/>
  <c r="G41" i="31" s="1"/>
  <c r="E42" i="31"/>
  <c r="F42" i="31" s="1"/>
  <c r="G42" i="31" s="1"/>
  <c r="E43" i="31"/>
  <c r="F43" i="31" s="1"/>
  <c r="G43" i="31" s="1"/>
  <c r="E44" i="31"/>
  <c r="F44" i="31" s="1"/>
  <c r="G44" i="31" s="1"/>
  <c r="E45" i="31"/>
  <c r="F45" i="31" s="1"/>
  <c r="G45" i="31" s="1"/>
  <c r="E46" i="31"/>
  <c r="F46" i="31" s="1"/>
  <c r="G46" i="31" s="1"/>
  <c r="E47" i="31"/>
  <c r="E48" i="31"/>
  <c r="F48" i="31" s="1"/>
  <c r="G48" i="31" s="1"/>
  <c r="E49" i="31"/>
  <c r="F49" i="31" s="1"/>
  <c r="G49" i="31" s="1"/>
  <c r="E50" i="31"/>
  <c r="F50" i="31" s="1"/>
  <c r="G50" i="31" s="1"/>
  <c r="E51" i="31"/>
  <c r="F51" i="31" s="1"/>
  <c r="G51" i="31" s="1"/>
  <c r="E52" i="31"/>
  <c r="K5" i="31" s="1"/>
  <c r="E53" i="31"/>
  <c r="F53" i="31" s="1"/>
  <c r="G53" i="31" s="1"/>
  <c r="E54" i="31"/>
  <c r="F54" i="31" s="1"/>
  <c r="G54" i="31" s="1"/>
  <c r="E55" i="31"/>
  <c r="E56" i="31"/>
  <c r="F56" i="31" s="1"/>
  <c r="G56" i="31" s="1"/>
  <c r="E57" i="31"/>
  <c r="F57" i="31" s="1"/>
  <c r="G57" i="31" s="1"/>
  <c r="E58" i="31"/>
  <c r="F58" i="31" s="1"/>
  <c r="G58" i="31" s="1"/>
  <c r="E59" i="31"/>
  <c r="F59" i="31" s="1"/>
  <c r="G59" i="31" s="1"/>
  <c r="E60" i="31"/>
  <c r="F60" i="31" s="1"/>
  <c r="G60" i="31" s="1"/>
  <c r="E61" i="31"/>
  <c r="F61" i="31" s="1"/>
  <c r="G61" i="31" s="1"/>
  <c r="E62" i="31"/>
  <c r="F62" i="31" s="1"/>
  <c r="G62" i="31" s="1"/>
  <c r="E63" i="31"/>
  <c r="E64" i="31"/>
  <c r="F64" i="31" s="1"/>
  <c r="G64" i="31" s="1"/>
  <c r="E65" i="31"/>
  <c r="F65" i="31" s="1"/>
  <c r="G65" i="31" s="1"/>
  <c r="E66" i="31"/>
  <c r="F66" i="31" s="1"/>
  <c r="G66" i="31" s="1"/>
  <c r="E67" i="31"/>
  <c r="F67" i="31" s="1"/>
  <c r="G67" i="31" s="1"/>
  <c r="E68" i="31"/>
  <c r="F68" i="31" s="1"/>
  <c r="G68" i="31" s="1"/>
  <c r="E69" i="31"/>
  <c r="F69" i="31" s="1"/>
  <c r="G69" i="31" s="1"/>
  <c r="E70" i="31"/>
  <c r="F70" i="31" s="1"/>
  <c r="G70" i="31" s="1"/>
  <c r="E71" i="31"/>
  <c r="I7" i="31" s="1"/>
  <c r="E72" i="31"/>
  <c r="F72" i="31" s="1"/>
  <c r="G72" i="31" s="1"/>
  <c r="E73" i="31"/>
  <c r="F73" i="31" s="1"/>
  <c r="G73" i="31" s="1"/>
  <c r="E74" i="31"/>
  <c r="F74" i="31" s="1"/>
  <c r="G74" i="31" s="1"/>
  <c r="E75" i="31"/>
  <c r="F75" i="31" s="1"/>
  <c r="G75" i="31" s="1"/>
  <c r="E76" i="31"/>
  <c r="F76" i="31" s="1"/>
  <c r="G76" i="31" s="1"/>
  <c r="E77" i="31"/>
  <c r="F77" i="31" s="1"/>
  <c r="G77" i="31" s="1"/>
  <c r="E78" i="31"/>
  <c r="F78" i="31" s="1"/>
  <c r="G78" i="31" s="1"/>
  <c r="E79" i="31"/>
  <c r="E80" i="31"/>
  <c r="F80" i="31" s="1"/>
  <c r="G80" i="31" s="1"/>
  <c r="E81" i="31"/>
  <c r="F81" i="31" s="1"/>
  <c r="G81" i="31" s="1"/>
  <c r="E82" i="31"/>
  <c r="F82" i="31" s="1"/>
  <c r="G82" i="31" s="1"/>
  <c r="E83" i="31"/>
  <c r="F83" i="31" s="1"/>
  <c r="G83" i="31" s="1"/>
  <c r="E84" i="31"/>
  <c r="F84" i="31" s="1"/>
  <c r="G84" i="31" s="1"/>
  <c r="E85" i="31"/>
  <c r="F85" i="31" s="1"/>
  <c r="G85" i="31" s="1"/>
  <c r="E86" i="31"/>
  <c r="F86" i="31" s="1"/>
  <c r="G86" i="31" s="1"/>
  <c r="E87" i="31"/>
  <c r="E88" i="31"/>
  <c r="F88" i="31" s="1"/>
  <c r="G88" i="31" s="1"/>
  <c r="E89" i="31"/>
  <c r="F89" i="31" s="1"/>
  <c r="G89" i="31" s="1"/>
  <c r="E90" i="31"/>
  <c r="F90" i="31" s="1"/>
  <c r="G90" i="31" s="1"/>
  <c r="E91" i="31"/>
  <c r="F91" i="31" s="1"/>
  <c r="G91" i="31" s="1"/>
  <c r="E92" i="31"/>
  <c r="F92" i="31" s="1"/>
  <c r="G92" i="31" s="1"/>
  <c r="E93" i="31"/>
  <c r="F93" i="31" s="1"/>
  <c r="G93" i="31" s="1"/>
  <c r="E94" i="31"/>
  <c r="F94" i="31" s="1"/>
  <c r="G94" i="31" s="1"/>
  <c r="E95" i="31"/>
  <c r="E96" i="31"/>
  <c r="F96" i="31" s="1"/>
  <c r="G96" i="31" s="1"/>
  <c r="E97" i="31"/>
  <c r="F97" i="31" s="1"/>
  <c r="G97" i="31" s="1"/>
  <c r="E98" i="31"/>
  <c r="F98" i="31" s="1"/>
  <c r="G98" i="31" s="1"/>
  <c r="E99" i="31"/>
  <c r="F99" i="31" s="1"/>
  <c r="G99" i="31" s="1"/>
  <c r="E100" i="31"/>
  <c r="F100" i="31" s="1"/>
  <c r="G100" i="31" s="1"/>
  <c r="E101" i="31"/>
  <c r="F101" i="31" s="1"/>
  <c r="G101" i="31" s="1"/>
  <c r="E102" i="31"/>
  <c r="F102" i="31" s="1"/>
  <c r="G102" i="31" s="1"/>
  <c r="E103" i="31"/>
  <c r="E104" i="31"/>
  <c r="F104" i="31" s="1"/>
  <c r="G104" i="31" s="1"/>
  <c r="E105" i="31"/>
  <c r="F105" i="31" s="1"/>
  <c r="G105" i="31" s="1"/>
  <c r="E106" i="31"/>
  <c r="F106" i="31" s="1"/>
  <c r="G106" i="31" s="1"/>
  <c r="E107" i="31"/>
  <c r="F107" i="31" s="1"/>
  <c r="G107" i="31" s="1"/>
  <c r="E108" i="31"/>
  <c r="F108" i="31" s="1"/>
  <c r="G108" i="31" s="1"/>
  <c r="E109" i="31"/>
  <c r="F109" i="31" s="1"/>
  <c r="G109" i="31" s="1"/>
  <c r="E110" i="31"/>
  <c r="F110" i="31" s="1"/>
  <c r="G110" i="31" s="1"/>
  <c r="E111" i="31"/>
  <c r="E112" i="31"/>
  <c r="F112" i="31" s="1"/>
  <c r="G112" i="31" s="1"/>
  <c r="E113" i="31"/>
  <c r="F113" i="31" s="1"/>
  <c r="G113" i="31" s="1"/>
  <c r="E114" i="31"/>
  <c r="F114" i="31" s="1"/>
  <c r="G114" i="31" s="1"/>
  <c r="E115" i="31"/>
  <c r="F115" i="31" s="1"/>
  <c r="G115" i="31" s="1"/>
  <c r="E116" i="31"/>
  <c r="F116" i="31" s="1"/>
  <c r="G116" i="31" s="1"/>
  <c r="E117" i="31"/>
  <c r="F117" i="31" s="1"/>
  <c r="G117" i="31" s="1"/>
  <c r="E118" i="31"/>
  <c r="F118" i="31" s="1"/>
  <c r="G118" i="31" s="1"/>
  <c r="E119" i="31"/>
  <c r="E120" i="31"/>
  <c r="F120" i="31" s="1"/>
  <c r="G120" i="31" s="1"/>
  <c r="E121" i="31"/>
  <c r="F121" i="31" s="1"/>
  <c r="G121" i="31" s="1"/>
  <c r="E122" i="31"/>
  <c r="F122" i="31" s="1"/>
  <c r="G122" i="31" s="1"/>
  <c r="E123" i="31"/>
  <c r="F123" i="31" s="1"/>
  <c r="G123" i="31" s="1"/>
  <c r="E124" i="31"/>
  <c r="F124" i="31" s="1"/>
  <c r="G124" i="31" s="1"/>
  <c r="E125" i="31"/>
  <c r="I8" i="31" s="1"/>
  <c r="E126" i="31"/>
  <c r="F126" i="31" s="1"/>
  <c r="G126" i="31" s="1"/>
  <c r="E127" i="31"/>
  <c r="E128" i="31"/>
  <c r="F128" i="31" s="1"/>
  <c r="G128" i="31" s="1"/>
  <c r="E129" i="31"/>
  <c r="F129" i="31" s="1"/>
  <c r="G129" i="31" s="1"/>
  <c r="E130" i="31"/>
  <c r="F130" i="31" s="1"/>
  <c r="G130" i="31" s="1"/>
  <c r="E131" i="31"/>
  <c r="F131" i="31" s="1"/>
  <c r="G131" i="31" s="1"/>
  <c r="E132" i="31"/>
  <c r="F132" i="31" s="1"/>
  <c r="G132" i="31" s="1"/>
  <c r="E133" i="31"/>
  <c r="F133" i="31" s="1"/>
  <c r="G133" i="31" s="1"/>
  <c r="E134" i="31"/>
  <c r="F134" i="31" s="1"/>
  <c r="G134" i="31" s="1"/>
  <c r="E135" i="31"/>
  <c r="E136" i="31"/>
  <c r="F136" i="31" s="1"/>
  <c r="G136" i="31" s="1"/>
  <c r="E137" i="31"/>
  <c r="F137" i="31" s="1"/>
  <c r="G137" i="31" s="1"/>
  <c r="E138" i="31"/>
  <c r="F138" i="31" s="1"/>
  <c r="G138" i="31" s="1"/>
  <c r="E139" i="31"/>
  <c r="F139" i="31" s="1"/>
  <c r="G139" i="31" s="1"/>
  <c r="E140" i="31"/>
  <c r="F140" i="31" s="1"/>
  <c r="G140" i="31" s="1"/>
  <c r="E141" i="31"/>
  <c r="F141" i="31" s="1"/>
  <c r="G141" i="31" s="1"/>
  <c r="E142" i="31"/>
  <c r="F142" i="31" s="1"/>
  <c r="G142" i="31" s="1"/>
  <c r="E143" i="31"/>
  <c r="E144" i="31"/>
  <c r="F144" i="31" s="1"/>
  <c r="G144" i="31" s="1"/>
  <c r="E145" i="31"/>
  <c r="F145" i="31" s="1"/>
  <c r="G145" i="31" s="1"/>
  <c r="E146" i="31"/>
  <c r="F146" i="31" s="1"/>
  <c r="G146" i="31" s="1"/>
  <c r="E147" i="31"/>
  <c r="F147" i="31" s="1"/>
  <c r="G147" i="31" s="1"/>
  <c r="E148" i="31"/>
  <c r="F148" i="31" s="1"/>
  <c r="G148" i="31" s="1"/>
  <c r="E149" i="31"/>
  <c r="F149" i="31" s="1"/>
  <c r="G149" i="31" s="1"/>
  <c r="E150" i="31"/>
  <c r="F150" i="31" s="1"/>
  <c r="G150" i="31" s="1"/>
  <c r="E151" i="31"/>
  <c r="E152" i="31"/>
  <c r="F152" i="31" s="1"/>
  <c r="G152" i="31" s="1"/>
  <c r="E153" i="31"/>
  <c r="F153" i="31" s="1"/>
  <c r="G153" i="31" s="1"/>
  <c r="E154" i="31"/>
  <c r="K9" i="31" s="1"/>
  <c r="E155" i="31"/>
  <c r="F155" i="31" s="1"/>
  <c r="G155" i="31" s="1"/>
  <c r="E156" i="31"/>
  <c r="F156" i="31" s="1"/>
  <c r="G156" i="31" s="1"/>
  <c r="E157" i="31"/>
  <c r="F157" i="31" s="1"/>
  <c r="G157" i="31" s="1"/>
  <c r="E158" i="31"/>
  <c r="F158" i="31" s="1"/>
  <c r="G158" i="31" s="1"/>
  <c r="E159" i="31"/>
  <c r="E160" i="31"/>
  <c r="F160" i="31" s="1"/>
  <c r="G160" i="31" s="1"/>
  <c r="E161" i="31"/>
  <c r="F161" i="31" s="1"/>
  <c r="G161" i="31" s="1"/>
  <c r="E162" i="31"/>
  <c r="F162" i="31" s="1"/>
  <c r="G162" i="31" s="1"/>
  <c r="E163" i="31"/>
  <c r="F163" i="31" s="1"/>
  <c r="G163" i="31" s="1"/>
  <c r="E164" i="31"/>
  <c r="F164" i="31" s="1"/>
  <c r="G164" i="31" s="1"/>
  <c r="E165" i="31"/>
  <c r="F165" i="31" s="1"/>
  <c r="G165" i="31" s="1"/>
  <c r="E166" i="31"/>
  <c r="F166" i="31" s="1"/>
  <c r="G166" i="31" s="1"/>
  <c r="E167" i="31"/>
  <c r="E168" i="31"/>
  <c r="F168" i="31" s="1"/>
  <c r="G168" i="31" s="1"/>
  <c r="E169" i="31"/>
  <c r="F169" i="31" s="1"/>
  <c r="G169" i="31" s="1"/>
  <c r="E170" i="31"/>
  <c r="F170" i="31" s="1"/>
  <c r="G170" i="31" s="1"/>
  <c r="E171" i="31"/>
  <c r="F171" i="31" s="1"/>
  <c r="G171" i="31" s="1"/>
  <c r="E172" i="31"/>
  <c r="F172" i="31" s="1"/>
  <c r="G172" i="31" s="1"/>
  <c r="E173" i="31"/>
  <c r="F173" i="31" s="1"/>
  <c r="G173" i="31" s="1"/>
  <c r="E174" i="31"/>
  <c r="F174" i="31" s="1"/>
  <c r="G174" i="31" s="1"/>
  <c r="E175" i="31"/>
  <c r="E176" i="31"/>
  <c r="F176" i="31" s="1"/>
  <c r="G176" i="31" s="1"/>
  <c r="E177" i="31"/>
  <c r="F177" i="31" s="1"/>
  <c r="G177" i="31" s="1"/>
  <c r="E178" i="31"/>
  <c r="K10" i="31" s="1"/>
  <c r="E179" i="31"/>
  <c r="F179" i="31" s="1"/>
  <c r="G179" i="31" s="1"/>
  <c r="E180" i="31"/>
  <c r="F180" i="31" s="1"/>
  <c r="G180" i="31" s="1"/>
  <c r="E181" i="31"/>
  <c r="F181" i="31" s="1"/>
  <c r="G181" i="31" s="1"/>
  <c r="E182" i="31"/>
  <c r="F182" i="31" s="1"/>
  <c r="G182" i="31" s="1"/>
  <c r="E183" i="31"/>
  <c r="E184" i="31"/>
  <c r="F184" i="31" s="1"/>
  <c r="G184" i="31" s="1"/>
  <c r="E185" i="31"/>
  <c r="F185" i="31" s="1"/>
  <c r="G185" i="31" s="1"/>
  <c r="E186" i="31"/>
  <c r="F186" i="31" s="1"/>
  <c r="G186" i="31" s="1"/>
  <c r="E187" i="31"/>
  <c r="F187" i="31" s="1"/>
  <c r="G187" i="31" s="1"/>
  <c r="E188" i="31"/>
  <c r="F188" i="31" s="1"/>
  <c r="G188" i="31" s="1"/>
  <c r="E189" i="31"/>
  <c r="F189" i="31" s="1"/>
  <c r="G189" i="31" s="1"/>
  <c r="E190" i="31"/>
  <c r="F190" i="31" s="1"/>
  <c r="G190" i="31" s="1"/>
  <c r="E191" i="31"/>
  <c r="E192" i="31"/>
  <c r="F192" i="31" s="1"/>
  <c r="G192" i="31" s="1"/>
  <c r="E193" i="31"/>
  <c r="F193" i="31" s="1"/>
  <c r="G193" i="31" s="1"/>
  <c r="E194" i="31"/>
  <c r="F194" i="31" s="1"/>
  <c r="G194" i="31" s="1"/>
  <c r="E195" i="31"/>
  <c r="F195" i="31" s="1"/>
  <c r="G195" i="31" s="1"/>
  <c r="E196" i="31"/>
  <c r="F196" i="31" s="1"/>
  <c r="G196" i="31" s="1"/>
  <c r="E197" i="31"/>
  <c r="F197" i="31" s="1"/>
  <c r="G197" i="31" s="1"/>
  <c r="E198" i="31"/>
  <c r="F198" i="31" s="1"/>
  <c r="G198" i="31" s="1"/>
  <c r="E199" i="31"/>
  <c r="E200" i="31"/>
  <c r="F200" i="31" s="1"/>
  <c r="G200" i="31" s="1"/>
  <c r="E201" i="31"/>
  <c r="F201" i="31" s="1"/>
  <c r="G201" i="31" s="1"/>
  <c r="E202" i="31"/>
  <c r="F202" i="31" s="1"/>
  <c r="G202" i="31" s="1"/>
  <c r="E203" i="31"/>
  <c r="F203" i="31" s="1"/>
  <c r="G203" i="31" s="1"/>
  <c r="E204" i="31"/>
  <c r="F204" i="31" s="1"/>
  <c r="G204" i="31" s="1"/>
  <c r="E205" i="31"/>
  <c r="I11" i="31" s="1"/>
  <c r="E206" i="31"/>
  <c r="F206" i="31" s="1"/>
  <c r="G206" i="31" s="1"/>
  <c r="E207" i="31"/>
  <c r="E208" i="31"/>
  <c r="F208" i="31" s="1"/>
  <c r="G208" i="31" s="1"/>
  <c r="E209" i="31"/>
  <c r="F209" i="31" s="1"/>
  <c r="G209" i="31" s="1"/>
  <c r="E210" i="31"/>
  <c r="F210" i="31" s="1"/>
  <c r="G210" i="31" s="1"/>
  <c r="E211" i="31"/>
  <c r="F211" i="31" s="1"/>
  <c r="G211" i="31" s="1"/>
  <c r="E212" i="31"/>
  <c r="F212" i="31" s="1"/>
  <c r="G212" i="31" s="1"/>
  <c r="E213" i="31"/>
  <c r="F213" i="31" s="1"/>
  <c r="G213" i="31" s="1"/>
  <c r="E214" i="31"/>
  <c r="F214" i="31" s="1"/>
  <c r="G214" i="31" s="1"/>
  <c r="E215" i="31"/>
  <c r="E216" i="31"/>
  <c r="F216" i="31" s="1"/>
  <c r="G216" i="31" s="1"/>
  <c r="E217" i="31"/>
  <c r="F217" i="31" s="1"/>
  <c r="G217" i="31" s="1"/>
  <c r="E218" i="31"/>
  <c r="F218" i="31" s="1"/>
  <c r="G218" i="31" s="1"/>
  <c r="E219" i="31"/>
  <c r="F219" i="31" s="1"/>
  <c r="G219" i="31" s="1"/>
  <c r="E220" i="31"/>
  <c r="F220" i="31" s="1"/>
  <c r="G220" i="31" s="1"/>
  <c r="E221" i="31"/>
  <c r="F221" i="31" s="1"/>
  <c r="G221" i="31" s="1"/>
  <c r="E222" i="31"/>
  <c r="F222" i="31" s="1"/>
  <c r="G222" i="31" s="1"/>
  <c r="E223" i="31"/>
  <c r="E224" i="31"/>
  <c r="F224" i="31" s="1"/>
  <c r="G224" i="31" s="1"/>
  <c r="E225" i="31"/>
  <c r="F225" i="31" s="1"/>
  <c r="G225" i="31" s="1"/>
  <c r="E226" i="31"/>
  <c r="F226" i="31" s="1"/>
  <c r="G226" i="31" s="1"/>
  <c r="E227" i="31"/>
  <c r="F227" i="31" s="1"/>
  <c r="G227" i="31" s="1"/>
  <c r="E228" i="31"/>
  <c r="F228" i="31" s="1"/>
  <c r="G228" i="31" s="1"/>
  <c r="E229" i="31"/>
  <c r="F229" i="31" s="1"/>
  <c r="G229" i="31" s="1"/>
  <c r="E230" i="31"/>
  <c r="F230" i="31" s="1"/>
  <c r="G230" i="31" s="1"/>
  <c r="E231" i="31"/>
  <c r="E232" i="31"/>
  <c r="F232" i="31" s="1"/>
  <c r="G232" i="31" s="1"/>
  <c r="E233" i="31"/>
  <c r="F233" i="31" s="1"/>
  <c r="G233" i="31" s="1"/>
  <c r="E234" i="31"/>
  <c r="F234" i="31" s="1"/>
  <c r="G234" i="31" s="1"/>
  <c r="E235" i="31"/>
  <c r="F235" i="31" s="1"/>
  <c r="G235" i="31" s="1"/>
  <c r="E236" i="31"/>
  <c r="F236" i="31" s="1"/>
  <c r="G236" i="31" s="1"/>
  <c r="E237" i="31"/>
  <c r="F237" i="31" s="1"/>
  <c r="G237" i="31" s="1"/>
  <c r="E238" i="31"/>
  <c r="F238" i="31" s="1"/>
  <c r="G238" i="31" s="1"/>
  <c r="E239" i="31"/>
  <c r="E240" i="31"/>
  <c r="F240" i="31" s="1"/>
  <c r="G240" i="31" s="1"/>
  <c r="E241" i="31"/>
  <c r="F241" i="31" s="1"/>
  <c r="G241" i="31" s="1"/>
  <c r="E242" i="31"/>
  <c r="F242" i="31" s="1"/>
  <c r="G242" i="31" s="1"/>
  <c r="E243" i="31"/>
  <c r="F243" i="31" s="1"/>
  <c r="G243" i="31" s="1"/>
  <c r="E244" i="31"/>
  <c r="F244" i="31" s="1"/>
  <c r="G244" i="31" s="1"/>
  <c r="E245" i="31"/>
  <c r="F245" i="31" s="1"/>
  <c r="G245" i="31" s="1"/>
  <c r="E246" i="31"/>
  <c r="F246" i="31" s="1"/>
  <c r="G246" i="31" s="1"/>
  <c r="J10" i="31" l="1"/>
  <c r="K11" i="31"/>
  <c r="I10" i="31"/>
  <c r="Z4" i="31"/>
  <c r="F3" i="31"/>
  <c r="G3" i="31" s="1"/>
  <c r="F205" i="31"/>
  <c r="G205" i="31" s="1"/>
  <c r="F125" i="31"/>
  <c r="G125" i="31" s="1"/>
  <c r="J11" i="31"/>
  <c r="I3" i="31"/>
  <c r="W171" i="31"/>
  <c r="X171" i="31" s="1"/>
  <c r="J9" i="31"/>
  <c r="F52" i="31"/>
  <c r="G52" i="31" s="1"/>
  <c r="K6" i="31"/>
  <c r="I4" i="31"/>
  <c r="AA8" i="31"/>
  <c r="K4" i="31"/>
  <c r="J7" i="31"/>
  <c r="I5" i="31"/>
  <c r="I9" i="31"/>
  <c r="F178" i="31"/>
  <c r="G178" i="31" s="1"/>
  <c r="F154" i="31"/>
  <c r="G154" i="31" s="1"/>
  <c r="K7" i="31"/>
  <c r="I6" i="31"/>
  <c r="AT5" i="31"/>
  <c r="AS11" i="31"/>
  <c r="J6" i="31"/>
  <c r="J13" i="31" s="1"/>
  <c r="K8" i="31"/>
  <c r="Z9" i="31"/>
  <c r="J8" i="31"/>
  <c r="Z3" i="31"/>
  <c r="AA9" i="31"/>
  <c r="AA6" i="31"/>
  <c r="W100" i="31"/>
  <c r="X100" i="31" s="1"/>
  <c r="AA4" i="31"/>
  <c r="AA5" i="31"/>
  <c r="Z7" i="31"/>
  <c r="Z6" i="31"/>
  <c r="W25" i="31"/>
  <c r="X25" i="31" s="1"/>
  <c r="AA14" i="31" s="1"/>
  <c r="Z8" i="31"/>
  <c r="AA3" i="31"/>
  <c r="Z5" i="31"/>
  <c r="AA7" i="31"/>
  <c r="G38" i="1"/>
  <c r="G37" i="1"/>
  <c r="J14" i="31" l="1"/>
  <c r="AA13" i="31"/>
  <c r="I8" i="27"/>
  <c r="L11" i="27" l="1"/>
  <c r="R7" i="26" l="1"/>
  <c r="R6" i="26"/>
  <c r="R5" i="26"/>
  <c r="R4" i="26"/>
  <c r="M7" i="26"/>
  <c r="M6" i="26"/>
  <c r="M5" i="26"/>
  <c r="M4" i="26"/>
  <c r="L10" i="27" l="1"/>
  <c r="F6" i="1"/>
  <c r="F7" i="1"/>
  <c r="G13" i="1"/>
  <c r="G12" i="1"/>
  <c r="F38" i="1"/>
  <c r="F39" i="1"/>
  <c r="F40" i="1"/>
  <c r="F41" i="1"/>
  <c r="F42" i="1"/>
  <c r="F43" i="1"/>
  <c r="F37" i="1"/>
  <c r="F36" i="1"/>
  <c r="F24" i="1"/>
  <c r="F25" i="1"/>
  <c r="F26" i="1"/>
  <c r="F27" i="1"/>
  <c r="F28" i="1"/>
  <c r="F29" i="1"/>
  <c r="F30" i="1"/>
  <c r="F23" i="1"/>
  <c r="F22" i="1"/>
  <c r="F13" i="1"/>
  <c r="F14" i="1"/>
  <c r="F15" i="1"/>
  <c r="F16" i="1"/>
  <c r="F17" i="1"/>
  <c r="F18" i="1"/>
  <c r="F12" i="1"/>
  <c r="F11" i="1"/>
  <c r="F4" i="1"/>
  <c r="F5" i="1"/>
  <c r="G17" i="1"/>
  <c r="G15" i="1"/>
  <c r="G39" i="1" l="1"/>
  <c r="L12" i="27" s="1"/>
  <c r="L18" i="27" s="1"/>
  <c r="G40" i="1"/>
  <c r="L13" i="27" s="1"/>
  <c r="G41" i="1"/>
  <c r="L14" i="27" s="1"/>
  <c r="G42" i="1"/>
  <c r="G43" i="1"/>
  <c r="L16" i="27" s="1"/>
  <c r="G24" i="1"/>
  <c r="G25" i="1"/>
  <c r="G26" i="1"/>
  <c r="G27" i="1"/>
  <c r="G28" i="1"/>
  <c r="G29" i="1"/>
  <c r="G30" i="1"/>
  <c r="G23" i="1"/>
  <c r="G14" i="1"/>
  <c r="G16" i="1"/>
  <c r="G18" i="1"/>
  <c r="G5" i="1"/>
  <c r="G6" i="1"/>
  <c r="I11" i="27" s="1"/>
  <c r="G7" i="1"/>
  <c r="H7" i="26" l="1"/>
  <c r="H6" i="26"/>
  <c r="H5" i="26"/>
  <c r="H4" i="26"/>
  <c r="F8" i="27" l="1"/>
  <c r="AG5" i="24" l="1"/>
  <c r="L8" i="27" l="1"/>
  <c r="C6" i="26" l="1"/>
  <c r="C5" i="26"/>
  <c r="C4" i="26"/>
  <c r="C7" i="26"/>
  <c r="C7" i="23" l="1"/>
  <c r="C6" i="23"/>
  <c r="C5" i="23"/>
  <c r="H7" i="23"/>
  <c r="H6" i="23"/>
  <c r="H5" i="23"/>
  <c r="M7" i="23"/>
  <c r="C12" i="27" s="1"/>
  <c r="M6" i="23"/>
  <c r="M5" i="23"/>
  <c r="R7" i="23"/>
  <c r="C13" i="27" s="1"/>
  <c r="R6" i="23"/>
  <c r="R5" i="23"/>
  <c r="W7" i="23"/>
  <c r="C14" i="27" s="1"/>
  <c r="W6" i="23"/>
  <c r="W5" i="23"/>
  <c r="AB7" i="23"/>
  <c r="C15" i="27" s="1"/>
  <c r="AB6" i="23"/>
  <c r="AB5" i="23"/>
  <c r="AG7" i="23"/>
  <c r="C16" i="27" s="1"/>
  <c r="AG6" i="23"/>
  <c r="AG5" i="23"/>
  <c r="AL7" i="23"/>
  <c r="C17" i="27" s="1"/>
  <c r="AL6" i="23"/>
  <c r="AL5" i="23"/>
  <c r="C7" i="24"/>
  <c r="C6" i="24"/>
  <c r="F10" i="27" s="1"/>
  <c r="C5" i="24"/>
  <c r="H7" i="24"/>
  <c r="H6" i="24"/>
  <c r="F11" i="27" s="1"/>
  <c r="H5" i="24"/>
  <c r="M7" i="24"/>
  <c r="M6" i="24"/>
  <c r="F12" i="27" s="1"/>
  <c r="M5" i="24"/>
  <c r="R7" i="24"/>
  <c r="R6" i="24"/>
  <c r="F13" i="27" s="1"/>
  <c r="R5" i="24"/>
  <c r="W7" i="24"/>
  <c r="W6" i="24"/>
  <c r="F14" i="27" s="1"/>
  <c r="W5" i="24"/>
  <c r="AB7" i="24"/>
  <c r="AB6" i="24"/>
  <c r="F15" i="27" s="1"/>
  <c r="AB5" i="24"/>
  <c r="AG7" i="24"/>
  <c r="AG6" i="24"/>
  <c r="F16" i="27" s="1"/>
  <c r="C6" i="25"/>
  <c r="C5" i="25"/>
  <c r="C4" i="25"/>
  <c r="I10" i="27" s="1"/>
  <c r="I18" i="27" s="1"/>
  <c r="H6" i="25"/>
  <c r="H5" i="25"/>
  <c r="H4" i="25"/>
  <c r="M6" i="25"/>
  <c r="M5" i="25"/>
  <c r="M4" i="25"/>
  <c r="I12" i="27" s="1"/>
  <c r="C11" i="27" l="1"/>
  <c r="C10" i="27"/>
  <c r="F18" i="27"/>
  <c r="C18" i="27" l="1"/>
</calcChain>
</file>

<file path=xl/connections.xml><?xml version="1.0" encoding="utf-8"?>
<connections xmlns="http://schemas.openxmlformats.org/spreadsheetml/2006/main">
  <connection id="1" keepAlive="1" name="Query - floor1 pos1" description="Connection to the 'floor1 pos1' query in the workbook." type="5" refreshedVersion="6" background="1">
    <dbPr connection="Provider=Microsoft.Mashup.OleDb.1;Data Source=$Workbook$;Location=floor1 pos1;Extended Properties=&quot;&quot;" command="SELECT * FROM [floor1 pos1]"/>
  </connection>
  <connection id="2" keepAlive="1" name="Query - floor2pos6" description="Connection to the 'floor2pos6' query in the workbook." type="5" refreshedVersion="6" background="1">
    <dbPr connection="Provider=Microsoft.Mashup.OleDb.1;Data Source=$Workbook$;Location=floor2pos6;Extended Properties=&quot;&quot;" command="SELECT * FROM [floor2pos6]"/>
  </connection>
  <connection id="3" keepAlive="1" name="Query - floor2pos6 (2)" description="Connection to the 'floor2pos6 (2)' query in the workbook." type="5" refreshedVersion="6" background="1">
    <dbPr connection="Provider=Microsoft.Mashup.OleDb.1;Data Source=$Workbook$;Location=floor2pos6 (2);Extended Properties=&quot;&quot;" command="SELECT * FROM [floor2pos6 (2)]"/>
  </connection>
</connections>
</file>

<file path=xl/sharedStrings.xml><?xml version="1.0" encoding="utf-8"?>
<sst xmlns="http://schemas.openxmlformats.org/spreadsheetml/2006/main" count="3765" uniqueCount="605">
  <si>
    <t>Floor 1</t>
  </si>
  <si>
    <t>Floor 2</t>
  </si>
  <si>
    <t>Floor 3</t>
  </si>
  <si>
    <t>Floor 0</t>
  </si>
  <si>
    <t>eui-7276ff0039030415</t>
  </si>
  <si>
    <t>2019-02-22T16:12:49Z</t>
  </si>
  <si>
    <t>eui-7276ff003903044c</t>
  </si>
  <si>
    <t>eui-7276ff00390302fd</t>
  </si>
  <si>
    <t>2019-02-22T16:13:01Z</t>
  </si>
  <si>
    <t>2019-02-22T16:13:13Z</t>
  </si>
  <si>
    <t>2019-02-22T16:13:25Z</t>
  </si>
  <si>
    <t>2019-02-22T16:13:38Z</t>
  </si>
  <si>
    <t>2019-02-22T16:13:50Z</t>
  </si>
  <si>
    <t>2019-02-22T16:14:02Z</t>
  </si>
  <si>
    <t>2019-02-22T16:14:14Z</t>
  </si>
  <si>
    <t>2019-02-22T16:14:26Z</t>
  </si>
  <si>
    <t>2019-02-22T16:14:38Z</t>
  </si>
  <si>
    <t>2019-02-22T16:14:50Z</t>
  </si>
  <si>
    <t>2019-02-22T16:15:02Z</t>
  </si>
  <si>
    <t>2019-02-22T16:15:14Z</t>
  </si>
  <si>
    <t>2019-02-22T16:15:27Z</t>
  </si>
  <si>
    <t>2019-02-22T16:15:39Z</t>
  </si>
  <si>
    <t>2019-02-22T16:46:20Z</t>
  </si>
  <si>
    <t>2019-02-22T16:46:32Z</t>
  </si>
  <si>
    <t>2019-02-22T16:46:44Z</t>
  </si>
  <si>
    <t>2019-02-22T16:46:56Z</t>
  </si>
  <si>
    <t>2019-02-22T16:47:08Z</t>
  </si>
  <si>
    <t>2019-02-22T16:47:20Z</t>
  </si>
  <si>
    <t>2019-02-22T16:47:33Z</t>
  </si>
  <si>
    <t>2019-02-22T16:47:45Z</t>
  </si>
  <si>
    <t>2019-02-22T16:47:57Z</t>
  </si>
  <si>
    <t>2019-02-22T16:48:09Z</t>
  </si>
  <si>
    <t>2019-02-22T16:48:21Z</t>
  </si>
  <si>
    <t>2019-02-22T16:48:33Z</t>
  </si>
  <si>
    <t>2019-02-22T16:48:45Z</t>
  </si>
  <si>
    <t>2019-02-22T16:48:57Z</t>
  </si>
  <si>
    <t>2019-02-22T16:49:09Z</t>
  </si>
  <si>
    <t>2019-02-22T16:32:12Z</t>
  </si>
  <si>
    <t>2019-02-22T16:32:24Z</t>
  </si>
  <si>
    <t>2019-02-22T16:32:36Z</t>
  </si>
  <si>
    <t>2019-02-22T16:32:48Z</t>
  </si>
  <si>
    <t>2019-02-22T16:33:00Z</t>
  </si>
  <si>
    <t>2019-02-22T16:33:01Z</t>
  </si>
  <si>
    <t>2019-02-22T16:33:13Z</t>
  </si>
  <si>
    <t>2019-02-22T16:33:25Z</t>
  </si>
  <si>
    <t>2019-02-22T16:33:37Z</t>
  </si>
  <si>
    <t>2019-02-22T16:33:49Z</t>
  </si>
  <si>
    <t>2019-02-22T16:34:01Z</t>
  </si>
  <si>
    <t>2019-02-22T16:34:13Z</t>
  </si>
  <si>
    <t>2019-02-22T16:34:25Z</t>
  </si>
  <si>
    <t>2019-02-22T16:34:37Z</t>
  </si>
  <si>
    <t>2019-02-22T16:34:49Z</t>
  </si>
  <si>
    <t>2019-02-22T16:35:02Z</t>
  </si>
  <si>
    <t>2019-02-22T16:35:14Z</t>
  </si>
  <si>
    <t>2019-03-01T15:57:10Z</t>
  </si>
  <si>
    <t>2019-03-01T15:57:22Z</t>
  </si>
  <si>
    <t>2019-03-01T15:57:34Z</t>
  </si>
  <si>
    <t>2019-03-01T15:57:46Z</t>
  </si>
  <si>
    <t>2019-03-01T15:57:58Z</t>
  </si>
  <si>
    <t>2019-03-01T15:58:10Z</t>
  </si>
  <si>
    <t>2019-03-01T15:58:22Z</t>
  </si>
  <si>
    <t>2019-03-01T15:58:34Z</t>
  </si>
  <si>
    <t>2019-03-01T15:58:47Z</t>
  </si>
  <si>
    <t>2019-03-01T15:58:59Z</t>
  </si>
  <si>
    <t>2019-03-01T15:59:11Z</t>
  </si>
  <si>
    <t>2019-03-01T15:59:23Z</t>
  </si>
  <si>
    <t>2019-03-01T15:59:35Z</t>
  </si>
  <si>
    <t>2019-03-01T15:59:47Z</t>
  </si>
  <si>
    <t>2019-03-01T15:59:59Z</t>
  </si>
  <si>
    <t>2019-03-01T16:00:11Z</t>
  </si>
  <si>
    <t>2019-03-01T16:00:23Z</t>
  </si>
  <si>
    <t>2019-03-01T16:00:36Z</t>
  </si>
  <si>
    <t>2019-03-01T16:00:48Z</t>
  </si>
  <si>
    <t>2019-03-01T16:01:00Z</t>
  </si>
  <si>
    <t>2019-03-01T16:01:12Z</t>
  </si>
  <si>
    <t>2019-03-01T16:19:22Z</t>
  </si>
  <si>
    <t>2019-03-01T16:19:34Z</t>
  </si>
  <si>
    <t>2019-03-01T16:19:46Z</t>
  </si>
  <si>
    <t>2019-03-01T16:19:58Z</t>
  </si>
  <si>
    <t>2019-03-01T16:20:10Z</t>
  </si>
  <si>
    <t>2019-03-01T16:20:23Z</t>
  </si>
  <si>
    <t>2019-03-01T16:20:35Z</t>
  </si>
  <si>
    <t>2019-03-01T16:20:47Z</t>
  </si>
  <si>
    <t>2019-03-01T16:20:59Z</t>
  </si>
  <si>
    <t>2019-03-01T16:21:11Z</t>
  </si>
  <si>
    <t>2019-03-01T16:21:23Z</t>
  </si>
  <si>
    <t>2019-03-01T16:21:35Z</t>
  </si>
  <si>
    <t>2019-03-01T16:21:47Z</t>
  </si>
  <si>
    <t>2019-03-01T16:21:59Z</t>
  </si>
  <si>
    <t>2019-03-01T16:22:12Z</t>
  </si>
  <si>
    <t>2019-03-01T16:22:24Z</t>
  </si>
  <si>
    <t>2019-03-01T16:22:36Z</t>
  </si>
  <si>
    <t>2019-03-01T16:22:48Z</t>
  </si>
  <si>
    <t>2019-03-01T16:23:00Z</t>
  </si>
  <si>
    <t>2019-03-01T16:23:12Z</t>
  </si>
  <si>
    <t>2019-03-01T16:23:24Z</t>
  </si>
  <si>
    <t>2019-03-01T16:23:36Z</t>
  </si>
  <si>
    <t>2019-03-01T16:36:07Z</t>
  </si>
  <si>
    <t>2019-03-01T16:36:19Z</t>
  </si>
  <si>
    <t>2019-03-01T16:36:31Z</t>
  </si>
  <si>
    <t>2019-03-01T16:36:44Z</t>
  </si>
  <si>
    <t>2019-03-01T16:36:56Z</t>
  </si>
  <si>
    <t>2019-03-01T16:37:08Z</t>
  </si>
  <si>
    <t>2019-03-01T16:37:20Z</t>
  </si>
  <si>
    <t>2019-03-01T16:37:32Z</t>
  </si>
  <si>
    <t>2019-03-01T16:37:44Z</t>
  </si>
  <si>
    <t>2019-03-01T16:37:56Z</t>
  </si>
  <si>
    <t>2019-03-01T16:38:08Z</t>
  </si>
  <si>
    <t>2019-03-01T16:38:20Z</t>
  </si>
  <si>
    <t>2019-03-01T16:38:33Z</t>
  </si>
  <si>
    <t>2019-03-01T16:38:45Z</t>
  </si>
  <si>
    <t>2019-03-01T16:38:57Z</t>
  </si>
  <si>
    <t>2019-03-01T16:39:09Z</t>
  </si>
  <si>
    <t>2019-03-01T16:39:21Z</t>
  </si>
  <si>
    <t>2019-03-01T16:39:33Z</t>
  </si>
  <si>
    <t>2019-03-01T16:39:45Z</t>
  </si>
  <si>
    <t>2019-03-01T16:39:57Z</t>
  </si>
  <si>
    <t>2019-03-01T16:40:09Z</t>
  </si>
  <si>
    <t>2019-03-01T16:40:22Z</t>
  </si>
  <si>
    <t>2019-03-01T16:40:34Z</t>
  </si>
  <si>
    <t>2019-03-01T16:40:46Z</t>
  </si>
  <si>
    <t>2019-03-01T16:40:58Z</t>
  </si>
  <si>
    <t>2019-03-01T16:41:10Z</t>
  </si>
  <si>
    <t>2019-03-01T16:41:22Z</t>
  </si>
  <si>
    <t>2019-03-01T16:48:02Z</t>
  </si>
  <si>
    <t>2019-03-01T16:48:14Z</t>
  </si>
  <si>
    <t>2019-03-01T16:48:26Z</t>
  </si>
  <si>
    <t>2019-03-01T16:48:38Z</t>
  </si>
  <si>
    <t>2019-03-01T16:48:50Z</t>
  </si>
  <si>
    <t>2019-03-01T16:49:02Z</t>
  </si>
  <si>
    <t>2019-03-01T16:49:15Z</t>
  </si>
  <si>
    <t>2019-03-01T16:49:27Z</t>
  </si>
  <si>
    <t>2019-03-01T16:49:39Z</t>
  </si>
  <si>
    <t>2019-03-01T16:49:51Z</t>
  </si>
  <si>
    <t>2019-03-01T16:50:03Z</t>
  </si>
  <si>
    <t>2019-03-01T16:50:15Z</t>
  </si>
  <si>
    <t>2019-03-01T16:50:27Z</t>
  </si>
  <si>
    <t>2019-03-01T16:50:39Z</t>
  </si>
  <si>
    <t>2019-03-01T16:50:51Z</t>
  </si>
  <si>
    <t>2019-03-01T16:51:04Z</t>
  </si>
  <si>
    <t>2019-03-01T16:51:16Z</t>
  </si>
  <si>
    <t>2019-03-01T16:51:28Z</t>
  </si>
  <si>
    <t>2019-03-01T16:51:40Z</t>
  </si>
  <si>
    <t>2019-03-01T16:51:52Z</t>
  </si>
  <si>
    <t>2019-03-01T16:59:20Z</t>
  </si>
  <si>
    <t>2019-03-01T16:59:32Z</t>
  </si>
  <si>
    <t>2019-03-01T16:59:44Z</t>
  </si>
  <si>
    <t>2019-03-01T16:59:57Z</t>
  </si>
  <si>
    <t>2019-03-01T17:00:09Z</t>
  </si>
  <si>
    <t>2019-03-01T17:00:21Z</t>
  </si>
  <si>
    <t>2019-03-01T17:00:33Z</t>
  </si>
  <si>
    <t>2019-03-01T17:00:45Z</t>
  </si>
  <si>
    <t>2019-03-01T17:00:57Z</t>
  </si>
  <si>
    <t>2019-03-01T17:01:09Z</t>
  </si>
  <si>
    <t>2019-03-01T17:01:21Z</t>
  </si>
  <si>
    <t>2019-03-01T17:01:34Z</t>
  </si>
  <si>
    <t>2019-03-01T17:01:46Z</t>
  </si>
  <si>
    <t>2019-03-01T17:01:58Z</t>
  </si>
  <si>
    <t>2019-03-01T17:02:10Z</t>
  </si>
  <si>
    <t>2019-03-01T17:02:22Z</t>
  </si>
  <si>
    <t>2019-03-01T17:02:34Z</t>
  </si>
  <si>
    <t>2019-03-01T17:02:46Z</t>
  </si>
  <si>
    <t>2019-03-01T17:02:58Z</t>
  </si>
  <si>
    <t>2019-03-01T17:03:10Z</t>
  </si>
  <si>
    <t>2019-03-01T17:03:23Z</t>
  </si>
  <si>
    <t>2019-03-01T17:03:35Z</t>
  </si>
  <si>
    <t>2019-03-01T17:03:47Z</t>
  </si>
  <si>
    <t>2019-03-01T17:03:59Z</t>
  </si>
  <si>
    <t>2019-03-01T17:04:11Z</t>
  </si>
  <si>
    <t>2019-03-01T17:04:23Z</t>
  </si>
  <si>
    <t>2019-03-01T17:04:35Z</t>
  </si>
  <si>
    <t>2019-03-01T17:04:47Z</t>
  </si>
  <si>
    <t>2019-03-01T17:04:59Z</t>
  </si>
  <si>
    <t>2019-03-01T17:10:14Z</t>
  </si>
  <si>
    <t>2019-03-01T17:10:27Z</t>
  </si>
  <si>
    <t>2019-03-01T17:10:39Z</t>
  </si>
  <si>
    <t>2019-03-01T17:10:51Z</t>
  </si>
  <si>
    <t>2019-03-01T17:11:03Z</t>
  </si>
  <si>
    <t>2019-03-01T17:11:15Z</t>
  </si>
  <si>
    <t>2019-03-01T17:11:27Z</t>
  </si>
  <si>
    <t>2019-03-01T17:11:39Z</t>
  </si>
  <si>
    <t>2019-03-01T17:11:51Z</t>
  </si>
  <si>
    <t>2019-03-01T17:12:03Z</t>
  </si>
  <si>
    <t>2019-03-01T17:12:16Z</t>
  </si>
  <si>
    <t>2019-03-01T17:12:28Z</t>
  </si>
  <si>
    <t>2019-03-01T17:12:40Z</t>
  </si>
  <si>
    <t>2019-03-01T17:12:52Z</t>
  </si>
  <si>
    <t>2019-03-01T17:13:04Z</t>
  </si>
  <si>
    <t>2019-03-01T17:13:16Z</t>
  </si>
  <si>
    <t>2019-03-01T17:13:28Z</t>
  </si>
  <si>
    <t>2019-03-01T17:13:40Z</t>
  </si>
  <si>
    <t>2019-03-01T17:13:52Z</t>
  </si>
  <si>
    <t>2019-03-01T17:14:05Z</t>
  </si>
  <si>
    <t>2019-03-01T17:18:55Z</t>
  </si>
  <si>
    <t>2019-03-01T17:19:07Z</t>
  </si>
  <si>
    <t>2019-03-01T17:19:19Z</t>
  </si>
  <si>
    <t>2019-03-01T17:19:32Z</t>
  </si>
  <si>
    <t>2019-03-01T17:19:44Z</t>
  </si>
  <si>
    <t>2019-03-01T17:19:56Z</t>
  </si>
  <si>
    <t>2019-03-01T17:20:08Z</t>
  </si>
  <si>
    <t>2019-03-01T17:20:20Z</t>
  </si>
  <si>
    <t>2019-03-01T17:20:32Z</t>
  </si>
  <si>
    <t>2019-03-01T17:20:44Z</t>
  </si>
  <si>
    <t>2019-03-01T17:20:56Z</t>
  </si>
  <si>
    <t>2019-03-01T17:21:08Z</t>
  </si>
  <si>
    <t>2019-03-01T17:21:21Z</t>
  </si>
  <si>
    <t>2019-03-01T17:21:33Z</t>
  </si>
  <si>
    <t>2019-03-01T17:21:45Z</t>
  </si>
  <si>
    <t>2019-03-01T17:21:57Z</t>
  </si>
  <si>
    <t>2019-03-01T17:22:09Z</t>
  </si>
  <si>
    <t>2019-03-01T17:22:58Z</t>
  </si>
  <si>
    <t>2019-03-01T17:23:10Z</t>
  </si>
  <si>
    <t>2019-03-01T17:23:22Z</t>
  </si>
  <si>
    <t>2019-03-01T17:23:34Z</t>
  </si>
  <si>
    <t>2019-03-01T17:23:46Z</t>
  </si>
  <si>
    <t>2019-03-01T17:23:58Z</t>
  </si>
  <si>
    <t>2019-03-01T17:24:10Z</t>
  </si>
  <si>
    <t>2019-03-08T15:13:34Z</t>
  </si>
  <si>
    <t>2019-03-08T15:13:46Z</t>
  </si>
  <si>
    <t>2019-03-08T15:13:58Z</t>
  </si>
  <si>
    <t>2019-03-08T15:14:10Z</t>
  </si>
  <si>
    <t>2019-03-08T15:14:22Z</t>
  </si>
  <si>
    <t>2019-03-08T15:14:34Z</t>
  </si>
  <si>
    <t>2019-03-08T15:14:47Z</t>
  </si>
  <si>
    <t>2019-03-08T15:14:59Z</t>
  </si>
  <si>
    <t>2019-03-08T15:15:11Z</t>
  </si>
  <si>
    <t>2019-03-08T15:15:23Z</t>
  </si>
  <si>
    <t>2019-03-08T15:15:35Z</t>
  </si>
  <si>
    <t>2019-03-08T15:15:47Z</t>
  </si>
  <si>
    <t>2019-03-08T15:15:59Z</t>
  </si>
  <si>
    <t>2019-03-08T15:16:11Z</t>
  </si>
  <si>
    <t>2019-03-08T15:16:23Z</t>
  </si>
  <si>
    <t>2019-03-08T15:16:36Z</t>
  </si>
  <si>
    <t>2019-03-08T15:16:48Z</t>
  </si>
  <si>
    <t>2019-03-08T15:17:00Z</t>
  </si>
  <si>
    <t>2019-03-08T15:17:12Z</t>
  </si>
  <si>
    <t>2019-03-08T15:17:24Z</t>
  </si>
  <si>
    <t>2019-03-08T15:17:36Z</t>
  </si>
  <si>
    <t>2019-03-08T15:17:48Z</t>
  </si>
  <si>
    <t>2019-03-08T15:18:00Z</t>
  </si>
  <si>
    <t>2019-03-08T15:18:12Z</t>
  </si>
  <si>
    <t>2019-03-08T15:25:04Z</t>
  </si>
  <si>
    <t>2019-03-08T15:25:16Z</t>
  </si>
  <si>
    <t>2019-03-08T15:25:28Z</t>
  </si>
  <si>
    <t>2019-03-08T15:25:40Z</t>
  </si>
  <si>
    <t>2019-03-08T15:25:52Z</t>
  </si>
  <si>
    <t>2019-03-08T15:26:05Z</t>
  </si>
  <si>
    <t>2019-03-08T15:26:17Z</t>
  </si>
  <si>
    <t>2019-03-08T15:26:29Z</t>
  </si>
  <si>
    <t>2019-03-08T15:26:41Z</t>
  </si>
  <si>
    <t>2019-03-08T15:26:53Z</t>
  </si>
  <si>
    <t>2019-03-08T15:27:05Z</t>
  </si>
  <si>
    <t>2019-03-08T15:27:17Z</t>
  </si>
  <si>
    <t>2019-03-08T15:27:29Z</t>
  </si>
  <si>
    <t>2019-03-08T15:27:41Z</t>
  </si>
  <si>
    <t>2019-03-08T15:27:53Z</t>
  </si>
  <si>
    <t>2019-03-08T15:28:06Z</t>
  </si>
  <si>
    <t>2019-03-08T15:28:18Z</t>
  </si>
  <si>
    <t>2019-03-08T15:28:30Z</t>
  </si>
  <si>
    <t>2019-03-08T15:28:42Z</t>
  </si>
  <si>
    <t>2019-03-08T15:28:54Z</t>
  </si>
  <si>
    <t>2019-03-08T15:29:06Z</t>
  </si>
  <si>
    <t>2019-03-08T15:29:18Z</t>
  </si>
  <si>
    <t>2019-03-08T15:29:30Z</t>
  </si>
  <si>
    <t>2019-03-08T15:29:42Z</t>
  </si>
  <si>
    <t>2019-03-08T15:29:55Z</t>
  </si>
  <si>
    <t>2019-03-08T15:30:07Z</t>
  </si>
  <si>
    <t>2019-03-08T15:37:10Z</t>
  </si>
  <si>
    <t>2019-03-08T15:37:22Z</t>
  </si>
  <si>
    <t>2019-03-08T15:37:35Z</t>
  </si>
  <si>
    <t>2019-03-08T15:37:47Z</t>
  </si>
  <si>
    <t>2019-03-08T15:37:59Z</t>
  </si>
  <si>
    <t>2019-03-08T15:38:11Z</t>
  </si>
  <si>
    <t>2019-03-08T15:38:23Z</t>
  </si>
  <si>
    <t>2019-03-08T15:38:35Z</t>
  </si>
  <si>
    <t>2019-03-08T15:38:47Z</t>
  </si>
  <si>
    <t>2019-03-08T15:38:59Z</t>
  </si>
  <si>
    <t>2019-03-08T15:39:11Z</t>
  </si>
  <si>
    <t>2019-03-08T15:39:24Z</t>
  </si>
  <si>
    <t>2019-03-08T15:39:36Z</t>
  </si>
  <si>
    <t>2019-03-08T15:39:48Z</t>
  </si>
  <si>
    <t>2019-03-08T15:40:00Z</t>
  </si>
  <si>
    <t>2019-03-08T15:40:12Z</t>
  </si>
  <si>
    <t>2019-03-08T15:40:24Z</t>
  </si>
  <si>
    <t>2019-03-08T15:40:36Z</t>
  </si>
  <si>
    <t>2019-03-08T15:40:48Z</t>
  </si>
  <si>
    <t>2019-03-08T15:47:28Z</t>
  </si>
  <si>
    <t>2019-03-08T15:47:40Z</t>
  </si>
  <si>
    <t>2019-03-08T15:47:52Z</t>
  </si>
  <si>
    <t>2019-03-08T15:48:04Z</t>
  </si>
  <si>
    <t>2019-03-08T15:48:16Z</t>
  </si>
  <si>
    <t>2019-03-08T15:48:28Z</t>
  </si>
  <si>
    <t>2019-03-08T15:48:40Z</t>
  </si>
  <si>
    <t>2019-03-08T15:48:53Z</t>
  </si>
  <si>
    <t>2019-03-08T15:49:05Z</t>
  </si>
  <si>
    <t>2019-03-08T15:49:17Z</t>
  </si>
  <si>
    <t>2019-03-08T15:49:29Z</t>
  </si>
  <si>
    <t>2019-03-08T15:49:41Z</t>
  </si>
  <si>
    <t>2019-03-08T15:49:53Z</t>
  </si>
  <si>
    <t>2019-03-08T15:50:05Z</t>
  </si>
  <si>
    <t>2019-03-08T15:50:17Z</t>
  </si>
  <si>
    <t>2019-03-08T15:50:29Z</t>
  </si>
  <si>
    <t>2019-03-08T15:50:41Z</t>
  </si>
  <si>
    <t>2019-03-08T15:50:42Z</t>
  </si>
  <si>
    <t>2019-03-08T15:50:54Z</t>
  </si>
  <si>
    <t>2019-03-08T15:57:09Z</t>
  </si>
  <si>
    <t>2019-03-08T15:57:21Z</t>
  </si>
  <si>
    <t>2019-03-08T15:57:33Z</t>
  </si>
  <si>
    <t>2019-03-08T15:57:45Z</t>
  </si>
  <si>
    <t>2019-03-08T15:57:57Z</t>
  </si>
  <si>
    <t>2019-03-08T15:58:09Z</t>
  </si>
  <si>
    <t>2019-03-08T15:58:22Z</t>
  </si>
  <si>
    <t>2019-03-08T15:58:34Z</t>
  </si>
  <si>
    <t>2019-03-08T15:58:46Z</t>
  </si>
  <si>
    <t>2019-03-08T15:58:58Z</t>
  </si>
  <si>
    <t>2019-03-08T15:59:10Z</t>
  </si>
  <si>
    <t>2019-03-08T15:59:22Z</t>
  </si>
  <si>
    <t>2019-03-08T15:59:34Z</t>
  </si>
  <si>
    <t>2019-03-08T15:59:46Z</t>
  </si>
  <si>
    <t>2019-03-08T15:59:58Z</t>
  </si>
  <si>
    <t>2019-03-08T16:00:11Z</t>
  </si>
  <si>
    <t>2019-03-08T16:00:23Z</t>
  </si>
  <si>
    <t>2019-03-08T16:00:35Z</t>
  </si>
  <si>
    <t>2019-03-08T16:00:47Z</t>
  </si>
  <si>
    <t>2019-03-08T16:00:59Z</t>
  </si>
  <si>
    <t>2019-03-08T16:01:11Z</t>
  </si>
  <si>
    <t>2019-03-08T16:01:23Z</t>
  </si>
  <si>
    <t>2019-03-08T16:05:13Z</t>
  </si>
  <si>
    <t>2019-03-08T16:05:25Z</t>
  </si>
  <si>
    <t>2019-03-08T16:05:37Z</t>
  </si>
  <si>
    <t>2019-03-08T16:05:50Z</t>
  </si>
  <si>
    <t>2019-03-08T16:06:02Z</t>
  </si>
  <si>
    <t>2019-03-08T16:06:14Z</t>
  </si>
  <si>
    <t>2019-03-08T16:06:26Z</t>
  </si>
  <si>
    <t>2019-03-08T16:06:38Z</t>
  </si>
  <si>
    <t>2019-03-08T16:36:46Z</t>
  </si>
  <si>
    <t>2019-03-08T16:36:58Z</t>
  </si>
  <si>
    <t>2019-03-08T16:37:10Z</t>
  </si>
  <si>
    <t>2019-03-08T16:37:22Z</t>
  </si>
  <si>
    <t>2019-03-08T16:37:34Z</t>
  </si>
  <si>
    <t>2019-03-08T16:37:46Z</t>
  </si>
  <si>
    <t>2019-03-08T16:37:59Z</t>
  </si>
  <si>
    <t>2019-03-08T16:38:11Z</t>
  </si>
  <si>
    <t>2019-03-08T16:38:23Z</t>
  </si>
  <si>
    <t>2019-03-08T16:38:35Z</t>
  </si>
  <si>
    <t>2019-03-08T16:38:47Z</t>
  </si>
  <si>
    <t>2019-03-08T16:38:59Z</t>
  </si>
  <si>
    <t>2019-03-08T16:39:11Z</t>
  </si>
  <si>
    <t>2019-03-08T16:39:23Z</t>
  </si>
  <si>
    <t>2019-03-08T16:39:35Z</t>
  </si>
  <si>
    <t>2019-03-08T16:39:48Z</t>
  </si>
  <si>
    <t>2019-03-08T16:40:00Z</t>
  </si>
  <si>
    <t>2019-03-08T16:40:12Z</t>
  </si>
  <si>
    <t>2019-03-08T16:40:24Z</t>
  </si>
  <si>
    <t>2019-03-08T16:40:36Z</t>
  </si>
  <si>
    <t>2019-03-08T16:40:48Z</t>
  </si>
  <si>
    <t>2019-03-08T16:41:00Z</t>
  </si>
  <si>
    <t>2019-03-08T16:46:15Z</t>
  </si>
  <si>
    <t>2019-03-08T16:46:27Z</t>
  </si>
  <si>
    <t>2019-03-08T16:46:39Z</t>
  </si>
  <si>
    <t>2019-03-08T16:46:51Z</t>
  </si>
  <si>
    <t>2019-03-08T16:47:03Z</t>
  </si>
  <si>
    <t>2019-03-08T16:47:15Z</t>
  </si>
  <si>
    <t>2019-03-08T16:47:27Z</t>
  </si>
  <si>
    <t>2019-03-08T16:47:40Z</t>
  </si>
  <si>
    <t>2019-03-08T16:47:52Z</t>
  </si>
  <si>
    <t>2019-03-08T16:48:04Z</t>
  </si>
  <si>
    <t>2019-03-08T16:48:16Z</t>
  </si>
  <si>
    <t>2019-03-08T16:48:28Z</t>
  </si>
  <si>
    <t>2019-03-08T16:48:40Z</t>
  </si>
  <si>
    <t>2019-03-08T16:48:52Z</t>
  </si>
  <si>
    <t>2019-03-08T16:49:16Z</t>
  </si>
  <si>
    <t>2019-03-08T16:49:29Z</t>
  </si>
  <si>
    <t>2019-03-08T16:49:41Z</t>
  </si>
  <si>
    <t>2019-03-08T16:49:53Z</t>
  </si>
  <si>
    <t>2019-03-08T16:50:05Z</t>
  </si>
  <si>
    <t>2019-03-08T16:50:17Z</t>
  </si>
  <si>
    <t>2019-03-08T16:50:29Z</t>
  </si>
  <si>
    <t>2019-03-08T16:50:41Z</t>
  </si>
  <si>
    <t>2019-03-08T16:50:53Z</t>
  </si>
  <si>
    <t>2019-03-08T16:51:05Z</t>
  </si>
  <si>
    <t>2019-03-08T16:57:33Z</t>
  </si>
  <si>
    <t>2019-03-08T16:57:45Z</t>
  </si>
  <si>
    <t>2019-03-08T16:57:57Z</t>
  </si>
  <si>
    <t>2019-03-08T16:58:09Z</t>
  </si>
  <si>
    <t>2019-03-08T16:58:21Z</t>
  </si>
  <si>
    <t>2019-03-08T16:58:33Z</t>
  </si>
  <si>
    <t>2019-03-08T16:58:45Z</t>
  </si>
  <si>
    <t>2019-03-08T16:58:57Z</t>
  </si>
  <si>
    <t>2019-03-08T16:59:10Z</t>
  </si>
  <si>
    <t>2019-03-08T16:59:22Z</t>
  </si>
  <si>
    <t>2019-03-08T16:59:34Z</t>
  </si>
  <si>
    <t>2019-03-08T16:59:46Z</t>
  </si>
  <si>
    <t>2019-03-08T16:59:58Z</t>
  </si>
  <si>
    <t>2019-03-08T17:00:10Z</t>
  </si>
  <si>
    <t>2019-03-08T17:00:22Z</t>
  </si>
  <si>
    <t>2019-03-08T17:00:34Z</t>
  </si>
  <si>
    <t>2019-03-08T17:00:46Z</t>
  </si>
  <si>
    <t>2019-03-08T17:00:58Z</t>
  </si>
  <si>
    <t>2019-03-08T17:01:11Z</t>
  </si>
  <si>
    <t>2019-03-08T17:01:23Z</t>
  </si>
  <si>
    <t>2019-03-08T17:01:35Z</t>
  </si>
  <si>
    <t>2019-03-08T17:01:47Z</t>
  </si>
  <si>
    <t>2019-03-08T17:01:59Z</t>
  </si>
  <si>
    <t>2019-03-08T17:02:11Z</t>
  </si>
  <si>
    <t>2019-03-08T17:02:23Z</t>
  </si>
  <si>
    <t>2019-03-08T17:02:35Z</t>
  </si>
  <si>
    <t>2019-03-08T17:02:47Z</t>
  </si>
  <si>
    <t>SNR</t>
  </si>
  <si>
    <t>RSSI</t>
  </si>
  <si>
    <t>Gateway ID</t>
  </si>
  <si>
    <t>Time</t>
  </si>
  <si>
    <t xml:space="preserve">Gateway ID </t>
  </si>
  <si>
    <t>Position 7</t>
  </si>
  <si>
    <t>Position 6</t>
  </si>
  <si>
    <t>Position 8</t>
  </si>
  <si>
    <t>Position 5</t>
  </si>
  <si>
    <t>Position 4</t>
  </si>
  <si>
    <t>Position 3</t>
  </si>
  <si>
    <t>Position 2</t>
  </si>
  <si>
    <t>Position 1</t>
  </si>
  <si>
    <t>302fd</t>
  </si>
  <si>
    <t>3044c</t>
  </si>
  <si>
    <t>2019-03-15T16:25:12Z</t>
  </si>
  <si>
    <t>2019-03-15T16:25:24Z</t>
  </si>
  <si>
    <t>2019-03-15T16:24:48Z</t>
  </si>
  <si>
    <t>2019-03-15T16:25:00Z</t>
  </si>
  <si>
    <t>2019-03-15T16:26:00Z</t>
  </si>
  <si>
    <t>2019-03-15T16:26:13Z</t>
  </si>
  <si>
    <t>2019-03-15T16:25:36Z</t>
  </si>
  <si>
    <t>2019-03-15T16:25:48Z</t>
  </si>
  <si>
    <t>2019-03-15T16:23:35Z</t>
  </si>
  <si>
    <t>2019-03-15T16:23:47Z</t>
  </si>
  <si>
    <t>2019-03-15T16:23:11Z</t>
  </si>
  <si>
    <t>2019-03-15T16:23:23Z</t>
  </si>
  <si>
    <t>2019-03-15T16:24:24Z</t>
  </si>
  <si>
    <t>2019-03-15T16:24:36Z</t>
  </si>
  <si>
    <t>2019-03-15T16:23:59Z</t>
  </si>
  <si>
    <t>2019-03-15T16:24:12Z</t>
  </si>
  <si>
    <t>2019-03-15T16:26:25Z</t>
  </si>
  <si>
    <t>2019-03-15T16:22:59Z</t>
  </si>
  <si>
    <t>2019-03-15T16:26:49Z</t>
  </si>
  <si>
    <t>2019-03-15T16:26:37Z</t>
  </si>
  <si>
    <t>2019-03-15T16:27:01Z</t>
  </si>
  <si>
    <t>eui-7276ff0039030332</t>
  </si>
  <si>
    <t>x</t>
  </si>
  <si>
    <t>y</t>
  </si>
  <si>
    <t>N/A</t>
  </si>
  <si>
    <t>Position</t>
  </si>
  <si>
    <t xml:space="preserve"> RSSI (dB)</t>
  </si>
  <si>
    <t>A</t>
  </si>
  <si>
    <t>n</t>
  </si>
  <si>
    <t xml:space="preserve">Pos1 </t>
  </si>
  <si>
    <t>Pos2</t>
  </si>
  <si>
    <t>Pos3</t>
  </si>
  <si>
    <t>Pos4</t>
  </si>
  <si>
    <t>Pos5</t>
  </si>
  <si>
    <t>Pos6</t>
  </si>
  <si>
    <t>Pos7</t>
  </si>
  <si>
    <t xml:space="preserve">Pos2 </t>
  </si>
  <si>
    <t xml:space="preserve">NODE 3 </t>
  </si>
  <si>
    <t xml:space="preserve">SN: 302fd </t>
  </si>
  <si>
    <t>NODE 4</t>
  </si>
  <si>
    <t>SN:  30332</t>
  </si>
  <si>
    <t>Pos8</t>
  </si>
  <si>
    <r>
      <rPr>
        <b/>
        <sz val="11"/>
        <color theme="9" tint="-0.249977111117893"/>
        <rFont val="Calibri"/>
        <family val="2"/>
        <scheme val="minor"/>
      </rPr>
      <t xml:space="preserve">Node 3 </t>
    </r>
    <r>
      <rPr>
        <b/>
        <sz val="11"/>
        <color theme="1"/>
        <rFont val="Calibri"/>
        <family val="2"/>
        <scheme val="minor"/>
      </rPr>
      <t>(Floor 1)</t>
    </r>
  </si>
  <si>
    <r>
      <rPr>
        <b/>
        <sz val="11"/>
        <color theme="9" tint="-0.249977111117893"/>
        <rFont val="Calibri"/>
        <family val="2"/>
        <scheme val="minor"/>
      </rPr>
      <t>Node 4</t>
    </r>
    <r>
      <rPr>
        <b/>
        <sz val="11"/>
        <color theme="1"/>
        <rFont val="Calibri"/>
        <family val="2"/>
        <scheme val="minor"/>
      </rPr>
      <t xml:space="preserve"> (Floor 0)</t>
    </r>
  </si>
  <si>
    <t xml:space="preserve">Mean RSSI </t>
  </si>
  <si>
    <t>Distance (m)</t>
  </si>
  <si>
    <t>NODE 2</t>
  </si>
  <si>
    <t>NODE 1</t>
  </si>
  <si>
    <t>SN:  3044c</t>
  </si>
  <si>
    <t>SN: 30415</t>
  </si>
  <si>
    <t>2019-03-22T16:52:35Z</t>
  </si>
  <si>
    <t>2019-03-22T16:52:47Z</t>
  </si>
  <si>
    <t>2019-03-22T16:52:59Z</t>
  </si>
  <si>
    <t>2019-03-22T16:53:11Z</t>
  </si>
  <si>
    <t>2019-03-22T16:53:23Z</t>
  </si>
  <si>
    <t>2019-03-22T16:53:35Z</t>
  </si>
  <si>
    <t>2019-03-22T16:53:47Z</t>
  </si>
  <si>
    <t>2019-03-22T16:54:00Z</t>
  </si>
  <si>
    <t>2019-03-22T16:54:12Z</t>
  </si>
  <si>
    <t>2019-03-22T16:54:24Z</t>
  </si>
  <si>
    <t>2019-03-22T16:54:36Z</t>
  </si>
  <si>
    <t>2019-03-22T16:54:48Z</t>
  </si>
  <si>
    <t>2019-03-22T16:55:00Z</t>
  </si>
  <si>
    <t>2019-03-22T16:55:12Z</t>
  </si>
  <si>
    <t>2019-03-22T16:55:24Z</t>
  </si>
  <si>
    <t>2019-03-22T16:55:36Z</t>
  </si>
  <si>
    <t>2019-03-22T16:55:49Z</t>
  </si>
  <si>
    <t>2019-03-22T16:56:01Z</t>
  </si>
  <si>
    <t>2019-03-22T16:56:13Z</t>
  </si>
  <si>
    <t>S/N</t>
  </si>
  <si>
    <t>z</t>
  </si>
  <si>
    <t>2019-04-09T13:52:36Z</t>
  </si>
  <si>
    <t>2019-04-09T13:52:42Z</t>
  </si>
  <si>
    <t>2019-04-09T13:52:50Z</t>
  </si>
  <si>
    <t>2019-04-09T13:52:56Z</t>
  </si>
  <si>
    <t>2019-04-09T13:53:00Z</t>
  </si>
  <si>
    <t>2019-04-09T13:53:04Z</t>
  </si>
  <si>
    <t>2019-04-09T13:53:08Z</t>
  </si>
  <si>
    <t>2019-04-09T13:53:23Z</t>
  </si>
  <si>
    <t>2019-04-09T13:53:31Z</t>
  </si>
  <si>
    <t>2019-04-09T13:53:35Z</t>
  </si>
  <si>
    <t>2019-04-09T13:53:39Z</t>
  </si>
  <si>
    <t>2019-04-09T13:53:43Z</t>
  </si>
  <si>
    <t>2019-04-09T13:53:47Z</t>
  </si>
  <si>
    <t>2019-04-09T13:54:02Z</t>
  </si>
  <si>
    <t>2019-04-09T13:54:12Z</t>
  </si>
  <si>
    <t>2019-04-09T13:54:16Z</t>
  </si>
  <si>
    <t>2019-04-09T13:54:20Z</t>
  </si>
  <si>
    <t>2019-04-09T13:52:21Z</t>
  </si>
  <si>
    <t>2019-04-09T13:52:26Z</t>
  </si>
  <si>
    <t>2019-04-09T13:52:46Z</t>
  </si>
  <si>
    <t>2019-04-09T13:54:01Z</t>
  </si>
  <si>
    <t>2019-04-09T14:00:42Z</t>
  </si>
  <si>
    <t>2019-04-09T14:00:46Z</t>
  </si>
  <si>
    <t>2019-04-09T14:00:50Z</t>
  </si>
  <si>
    <t>2019-04-09T14:00:54Z</t>
  </si>
  <si>
    <t>2019-04-09T14:00:58Z</t>
  </si>
  <si>
    <t>2019-04-09T14:01:10Z</t>
  </si>
  <si>
    <t>2019-04-09T14:01:15Z</t>
  </si>
  <si>
    <t>2019-04-09T14:01:21Z</t>
  </si>
  <si>
    <t>2019-04-09T14:01:29Z</t>
  </si>
  <si>
    <t>2019-04-09T14:01:33Z</t>
  </si>
  <si>
    <t>2019-04-09T14:01:39Z</t>
  </si>
  <si>
    <t>2019-04-09T14:01:45Z</t>
  </si>
  <si>
    <t>2019-04-09T14:01:49Z</t>
  </si>
  <si>
    <t>2019-04-09T14:01:53Z</t>
  </si>
  <si>
    <t>2019-04-09T14:01:59Z</t>
  </si>
  <si>
    <t>2019-04-09T14:02:04Z</t>
  </si>
  <si>
    <t>2019-04-09T14:02:08Z</t>
  </si>
  <si>
    <t>2019-04-09T14:02:18Z</t>
  </si>
  <si>
    <t>2019-04-09T14:02:28Z</t>
  </si>
  <si>
    <t>2019-04-09T14:01:14Z</t>
  </si>
  <si>
    <t>Distance</t>
  </si>
  <si>
    <t>Estimated Dist</t>
  </si>
  <si>
    <t>Error</t>
  </si>
  <si>
    <t>Standard Div</t>
  </si>
  <si>
    <t>RMSE</t>
  </si>
  <si>
    <t>Squared Error</t>
  </si>
  <si>
    <t>Possition</t>
  </si>
  <si>
    <t>RSSI Deviation</t>
  </si>
  <si>
    <t>Average Estimated</t>
  </si>
  <si>
    <t>RSSI (dB)</t>
  </si>
  <si>
    <t>Estimated Dist (m)</t>
  </si>
  <si>
    <t>Error (m)</t>
  </si>
  <si>
    <t>2019-04-09T14:09:47Z</t>
  </si>
  <si>
    <t>2019-04-09T14:09:51Z</t>
  </si>
  <si>
    <t>2019-04-09T14:09:57Z</t>
  </si>
  <si>
    <t>2019-04-09T14:10:01Z</t>
  </si>
  <si>
    <t>2019-04-09T14:10:05Z</t>
  </si>
  <si>
    <t>2019-04-09T14:10:10Z</t>
  </si>
  <si>
    <t>2019-04-09T14:10:22Z</t>
  </si>
  <si>
    <t>2019-04-09T14:10:26Z</t>
  </si>
  <si>
    <t>2019-04-09T14:10:30Z</t>
  </si>
  <si>
    <t>2019-04-09T14:10:34Z</t>
  </si>
  <si>
    <t>2019-04-09T14:10:38Z</t>
  </si>
  <si>
    <t>2019-04-09T14:10:44Z</t>
  </si>
  <si>
    <t>2019-04-09T14:10:54Z</t>
  </si>
  <si>
    <t>2019-04-09T14:10:58Z</t>
  </si>
  <si>
    <t>2019-04-09T14:11:03Z</t>
  </si>
  <si>
    <t>2019-04-09T14:11:09Z</t>
  </si>
  <si>
    <t>2019-04-09T14:11:13Z</t>
  </si>
  <si>
    <t>2019-04-09T14:11:17Z</t>
  </si>
  <si>
    <t>2019-04-09T14:11:23Z</t>
  </si>
  <si>
    <t>2019-04-09T14:11:33Z</t>
  </si>
  <si>
    <t>Average Variance</t>
  </si>
  <si>
    <t>2019-04-09T14:25:51Z</t>
  </si>
  <si>
    <t>2019-04-09T14:25:57Z</t>
  </si>
  <si>
    <t>2019-04-09T14:26:01Z</t>
  </si>
  <si>
    <t>2019-04-09T14:26:06Z</t>
  </si>
  <si>
    <t>2019-04-09T14:26:10Z</t>
  </si>
  <si>
    <t>2019-04-09T14:26:18Z</t>
  </si>
  <si>
    <t>2019-04-09T14:26:26Z</t>
  </si>
  <si>
    <t>2019-04-09T14:26:30Z</t>
  </si>
  <si>
    <t>2019-04-09T14:26:34Z</t>
  </si>
  <si>
    <t>2019-04-09T14:26:38Z</t>
  </si>
  <si>
    <t>2019-04-09T14:26:42Z</t>
  </si>
  <si>
    <t>2019-04-09T14:26:47Z</t>
  </si>
  <si>
    <t>2019-04-09T14:26:55Z</t>
  </si>
  <si>
    <t>2019-04-09T14:27:07Z</t>
  </si>
  <si>
    <t>2019-04-09T14:27:11Z</t>
  </si>
  <si>
    <t>2019-04-09T14:27:15Z</t>
  </si>
  <si>
    <t>2019-04-09T14:27:19Z</t>
  </si>
  <si>
    <t>2019-04-09T14:27:23Z</t>
  </si>
  <si>
    <t>2019-04-09T14:27:27Z</t>
  </si>
  <si>
    <t>2019-04-09T14:27:33Z</t>
  </si>
  <si>
    <t>Average Estimated Distance</t>
  </si>
  <si>
    <t>RSSI Devi</t>
  </si>
  <si>
    <t>Node Position</t>
  </si>
  <si>
    <r>
      <rPr>
        <b/>
        <sz val="11"/>
        <color theme="9" tint="-0.249977111117893"/>
        <rFont val="Calibri"/>
        <family val="2"/>
        <scheme val="minor"/>
      </rPr>
      <t xml:space="preserve">Node 2 </t>
    </r>
    <r>
      <rPr>
        <b/>
        <sz val="11"/>
        <color theme="1"/>
        <rFont val="Calibri"/>
        <family val="2"/>
        <scheme val="minor"/>
      </rPr>
      <t>(Floor 2)</t>
    </r>
  </si>
  <si>
    <r>
      <rPr>
        <b/>
        <sz val="11"/>
        <color theme="9" tint="-0.249977111117893"/>
        <rFont val="Calibri"/>
        <family val="2"/>
        <scheme val="minor"/>
      </rPr>
      <t>Node 1</t>
    </r>
    <r>
      <rPr>
        <b/>
        <sz val="11"/>
        <color theme="1"/>
        <rFont val="Calibri"/>
        <family val="2"/>
        <scheme val="minor"/>
      </rPr>
      <t xml:space="preserve"> (Floor 3) </t>
    </r>
  </si>
  <si>
    <r>
      <t xml:space="preserve">S/N: </t>
    </r>
    <r>
      <rPr>
        <b/>
        <sz val="11"/>
        <color theme="9" tint="-0.249977111117893"/>
        <rFont val="Calibri"/>
        <family val="2"/>
        <scheme val="minor"/>
      </rPr>
      <t xml:space="preserve">3044c </t>
    </r>
  </si>
  <si>
    <r>
      <t xml:space="preserve">S/N: </t>
    </r>
    <r>
      <rPr>
        <b/>
        <sz val="11"/>
        <color theme="9" tint="-0.249977111117893"/>
        <rFont val="Calibri"/>
        <family val="2"/>
        <scheme val="minor"/>
      </rPr>
      <t>30232</t>
    </r>
  </si>
  <si>
    <r>
      <t xml:space="preserve">S/N: </t>
    </r>
    <r>
      <rPr>
        <b/>
        <sz val="11"/>
        <color theme="9" tint="-0.249977111117893"/>
        <rFont val="Calibri"/>
        <family val="2"/>
        <scheme val="minor"/>
      </rPr>
      <t>302fd</t>
    </r>
  </si>
  <si>
    <r>
      <t xml:space="preserve">S/N: </t>
    </r>
    <r>
      <rPr>
        <b/>
        <sz val="11"/>
        <color theme="9" tint="-0.249977111117893"/>
        <rFont val="Calibri"/>
        <family val="2"/>
        <scheme val="minor"/>
      </rPr>
      <t>30415</t>
    </r>
  </si>
  <si>
    <r>
      <t xml:space="preserve">S/N: </t>
    </r>
    <r>
      <rPr>
        <b/>
        <sz val="20"/>
        <color theme="9" tint="-0.249977111117893"/>
        <rFont val="Calibri"/>
        <family val="2"/>
        <scheme val="minor"/>
      </rPr>
      <t xml:space="preserve">3044c </t>
    </r>
  </si>
  <si>
    <r>
      <t xml:space="preserve">S/N: </t>
    </r>
    <r>
      <rPr>
        <b/>
        <sz val="20"/>
        <color theme="9" tint="-0.249977111117893"/>
        <rFont val="Calibri"/>
        <family val="2"/>
        <scheme val="minor"/>
      </rPr>
      <t>30415</t>
    </r>
  </si>
  <si>
    <r>
      <t xml:space="preserve">S/N: </t>
    </r>
    <r>
      <rPr>
        <b/>
        <sz val="20"/>
        <color theme="9" tint="-0.249977111117893"/>
        <rFont val="Calibri"/>
        <family val="2"/>
        <scheme val="minor"/>
      </rPr>
      <t>302fd</t>
    </r>
  </si>
  <si>
    <r>
      <t xml:space="preserve">S/N: </t>
    </r>
    <r>
      <rPr>
        <b/>
        <sz val="20"/>
        <color theme="9" tint="-0.249977111117893"/>
        <rFont val="Calibri"/>
        <family val="2"/>
        <scheme val="minor"/>
      </rPr>
      <t>30232</t>
    </r>
  </si>
  <si>
    <r>
      <t>Squared Error (m</t>
    </r>
    <r>
      <rPr>
        <b/>
        <sz val="11"/>
        <color theme="1"/>
        <rFont val="Calibri"/>
        <family val="2"/>
      </rPr>
      <t>²</t>
    </r>
    <r>
      <rPr>
        <b/>
        <sz val="4.4000000000000004"/>
        <color theme="1"/>
        <rFont val="Calibri"/>
        <family val="2"/>
      </rPr>
      <t>)</t>
    </r>
  </si>
  <si>
    <t>Average Estimated  Distance (m)</t>
  </si>
  <si>
    <t>Standard Div (m)</t>
  </si>
  <si>
    <t>RSSI Deviation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</si>
</sst>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4.400000000000000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2" fillId="0" borderId="0" xfId="0" applyFont="1"/>
    <xf numFmtId="0" fontId="0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0" xfId="0" applyBorder="1" applyAlignment="1"/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top"/>
    </xf>
    <xf numFmtId="0" fontId="2" fillId="0" borderId="1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 textRotation="90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14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15" xfId="0" applyFont="1" applyBorder="1" applyAlignment="1"/>
    <xf numFmtId="0" fontId="9" fillId="0" borderId="3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37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top"/>
    </xf>
    <xf numFmtId="0" fontId="9" fillId="0" borderId="6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0" fillId="0" borderId="6" xfId="0" applyFont="1" applyBorder="1" applyAlignment="1">
      <alignment horizontal="center" textRotation="90"/>
    </xf>
    <xf numFmtId="0" fontId="0" fillId="0" borderId="3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0" fillId="0" borderId="11" xfId="0" applyBorder="1"/>
    <xf numFmtId="164" fontId="8" fillId="0" borderId="9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8" fillId="0" borderId="31" xfId="0" applyNumberFormat="1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8" fillId="0" borderId="3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2" fontId="0" fillId="0" borderId="3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6" xfId="0" applyFont="1" applyBorder="1" applyAlignment="1">
      <alignment textRotation="90"/>
    </xf>
    <xf numFmtId="2" fontId="6" fillId="0" borderId="6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2" fontId="6" fillId="0" borderId="30" xfId="0" applyNumberFormat="1" applyFont="1" applyBorder="1" applyAlignment="1">
      <alignment horizontal="center"/>
    </xf>
    <xf numFmtId="2" fontId="6" fillId="0" borderId="31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textRotation="90"/>
    </xf>
    <xf numFmtId="0" fontId="2" fillId="0" borderId="27" xfId="0" applyFont="1" applyBorder="1" applyAlignment="1">
      <alignment horizontal="center" vertical="center" textRotation="90"/>
    </xf>
    <xf numFmtId="0" fontId="2" fillId="0" borderId="35" xfId="0" applyFont="1" applyBorder="1" applyAlignment="1">
      <alignment horizontal="center" vertical="center" textRotation="90"/>
    </xf>
    <xf numFmtId="0" fontId="2" fillId="0" borderId="36" xfId="0" applyFont="1" applyBorder="1" applyAlignment="1">
      <alignment horizontal="center" vertical="center" textRotation="90"/>
    </xf>
    <xf numFmtId="0" fontId="2" fillId="0" borderId="34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RSSI vs Distance (Floor</a:t>
            </a:r>
            <a:r>
              <a:rPr lang="en-US" sz="1600" baseline="0"/>
              <a:t> 3</a:t>
            </a:r>
            <a:r>
              <a:rPr lang="en-US" sz="16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98061624737874E-2"/>
          <c:y val="0.10730057055166048"/>
          <c:w val="0.85151326041326381"/>
          <c:h val="0.7659186524495758"/>
        </c:manualLayout>
      </c:layout>
      <c:scatterChart>
        <c:scatterStyle val="lineMarker"/>
        <c:varyColors val="0"/>
        <c:ser>
          <c:idx val="0"/>
          <c:order val="0"/>
          <c:tx>
            <c:v>RSSI vs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PathlossDataAnalysis!$C$3:$C$246</c:f>
              <c:numCache>
                <c:formatCode>0.00</c:formatCode>
                <c:ptCount val="244"/>
                <c:pt idx="0">
                  <c:v>6.9710060249579477</c:v>
                </c:pt>
                <c:pt idx="1">
                  <c:v>6.9710060249579477</c:v>
                </c:pt>
                <c:pt idx="2">
                  <c:v>6.9710060249579477</c:v>
                </c:pt>
                <c:pt idx="3">
                  <c:v>6.9710060249579477</c:v>
                </c:pt>
                <c:pt idx="4">
                  <c:v>6.9710060249579477</c:v>
                </c:pt>
                <c:pt idx="5">
                  <c:v>6.9710060249579477</c:v>
                </c:pt>
                <c:pt idx="6">
                  <c:v>6.9710060249579477</c:v>
                </c:pt>
                <c:pt idx="7">
                  <c:v>6.9710060249579477</c:v>
                </c:pt>
                <c:pt idx="8">
                  <c:v>6.9710060249579477</c:v>
                </c:pt>
                <c:pt idx="9">
                  <c:v>6.9710060249579477</c:v>
                </c:pt>
                <c:pt idx="10">
                  <c:v>6.9710060249579477</c:v>
                </c:pt>
                <c:pt idx="11">
                  <c:v>6.9710060249579477</c:v>
                </c:pt>
                <c:pt idx="12">
                  <c:v>6.9710060249579477</c:v>
                </c:pt>
                <c:pt idx="13">
                  <c:v>6.9710060249579477</c:v>
                </c:pt>
                <c:pt idx="14">
                  <c:v>6.9710060249579477</c:v>
                </c:pt>
                <c:pt idx="15">
                  <c:v>6.9710060249579477</c:v>
                </c:pt>
                <c:pt idx="16">
                  <c:v>6.9710060249579477</c:v>
                </c:pt>
                <c:pt idx="17">
                  <c:v>6.9710060249579477</c:v>
                </c:pt>
                <c:pt idx="18">
                  <c:v>6.9710060249579477</c:v>
                </c:pt>
                <c:pt idx="19">
                  <c:v>6.9710060249579477</c:v>
                </c:pt>
                <c:pt idx="20">
                  <c:v>6.9710060249579477</c:v>
                </c:pt>
                <c:pt idx="21">
                  <c:v>6.9710060249579477</c:v>
                </c:pt>
                <c:pt idx="22">
                  <c:v>6.9710060249579477</c:v>
                </c:pt>
                <c:pt idx="23">
                  <c:v>6.1636885060814022</c:v>
                </c:pt>
                <c:pt idx="24">
                  <c:v>6.1636885060814022</c:v>
                </c:pt>
                <c:pt idx="25">
                  <c:v>6.1636885060814022</c:v>
                </c:pt>
                <c:pt idx="26">
                  <c:v>6.1636885060814022</c:v>
                </c:pt>
                <c:pt idx="27">
                  <c:v>6.1636885060814022</c:v>
                </c:pt>
                <c:pt idx="28">
                  <c:v>6.1636885060814022</c:v>
                </c:pt>
                <c:pt idx="29">
                  <c:v>6.1636885060814022</c:v>
                </c:pt>
                <c:pt idx="30">
                  <c:v>6.1636885060814022</c:v>
                </c:pt>
                <c:pt idx="31">
                  <c:v>6.1636885060814022</c:v>
                </c:pt>
                <c:pt idx="32">
                  <c:v>6.1636885060814022</c:v>
                </c:pt>
                <c:pt idx="33">
                  <c:v>6.1636885060814022</c:v>
                </c:pt>
                <c:pt idx="34">
                  <c:v>6.1636885060814022</c:v>
                </c:pt>
                <c:pt idx="35">
                  <c:v>6.1636885060814022</c:v>
                </c:pt>
                <c:pt idx="36">
                  <c:v>6.1636885060814022</c:v>
                </c:pt>
                <c:pt idx="37">
                  <c:v>6.1636885060814022</c:v>
                </c:pt>
                <c:pt idx="38">
                  <c:v>6.1636885060814022</c:v>
                </c:pt>
                <c:pt idx="39">
                  <c:v>6.1636885060814022</c:v>
                </c:pt>
                <c:pt idx="40">
                  <c:v>6.1636885060814022</c:v>
                </c:pt>
                <c:pt idx="41">
                  <c:v>6.1636885060814022</c:v>
                </c:pt>
                <c:pt idx="42">
                  <c:v>6.1636885060814022</c:v>
                </c:pt>
                <c:pt idx="43">
                  <c:v>6.1636885060814022</c:v>
                </c:pt>
                <c:pt idx="44">
                  <c:v>6.1636885060814022</c:v>
                </c:pt>
                <c:pt idx="45">
                  <c:v>6.1636885060814022</c:v>
                </c:pt>
                <c:pt idx="46">
                  <c:v>6.1636885060814022</c:v>
                </c:pt>
                <c:pt idx="47">
                  <c:v>6.1636885060814022</c:v>
                </c:pt>
                <c:pt idx="48">
                  <c:v>6.1636885060814022</c:v>
                </c:pt>
                <c:pt idx="49">
                  <c:v>23.371156667995702</c:v>
                </c:pt>
                <c:pt idx="50">
                  <c:v>23.371156667995702</c:v>
                </c:pt>
                <c:pt idx="51">
                  <c:v>23.371156667995702</c:v>
                </c:pt>
                <c:pt idx="52">
                  <c:v>23.371156667995702</c:v>
                </c:pt>
                <c:pt idx="53">
                  <c:v>23.371156667995702</c:v>
                </c:pt>
                <c:pt idx="54">
                  <c:v>23.371156667995702</c:v>
                </c:pt>
                <c:pt idx="55">
                  <c:v>23.371156667995702</c:v>
                </c:pt>
                <c:pt idx="56">
                  <c:v>23.371156667995702</c:v>
                </c:pt>
                <c:pt idx="57">
                  <c:v>23.371156667995702</c:v>
                </c:pt>
                <c:pt idx="58">
                  <c:v>23.371156667995702</c:v>
                </c:pt>
                <c:pt idx="59">
                  <c:v>23.371156667995702</c:v>
                </c:pt>
                <c:pt idx="60">
                  <c:v>23.371156667995702</c:v>
                </c:pt>
                <c:pt idx="61">
                  <c:v>23.371156667995702</c:v>
                </c:pt>
                <c:pt idx="62">
                  <c:v>23.371156667995702</c:v>
                </c:pt>
                <c:pt idx="63">
                  <c:v>23.371156667995702</c:v>
                </c:pt>
                <c:pt idx="64">
                  <c:v>23.371156667995702</c:v>
                </c:pt>
                <c:pt idx="65">
                  <c:v>23.371156667995702</c:v>
                </c:pt>
                <c:pt idx="66">
                  <c:v>23.371156667995702</c:v>
                </c:pt>
                <c:pt idx="67">
                  <c:v>23.371156667995702</c:v>
                </c:pt>
                <c:pt idx="68">
                  <c:v>10.153971833721029</c:v>
                </c:pt>
                <c:pt idx="69">
                  <c:v>10.153971833721029</c:v>
                </c:pt>
                <c:pt idx="70">
                  <c:v>10.153971833721029</c:v>
                </c:pt>
                <c:pt idx="71">
                  <c:v>10.153971833721029</c:v>
                </c:pt>
                <c:pt idx="72">
                  <c:v>10.153971833721029</c:v>
                </c:pt>
                <c:pt idx="73">
                  <c:v>10.153971833721029</c:v>
                </c:pt>
                <c:pt idx="74">
                  <c:v>10.153971833721029</c:v>
                </c:pt>
                <c:pt idx="75">
                  <c:v>10.153971833721029</c:v>
                </c:pt>
                <c:pt idx="76">
                  <c:v>10.153971833721029</c:v>
                </c:pt>
                <c:pt idx="77">
                  <c:v>10.153971833721029</c:v>
                </c:pt>
                <c:pt idx="78">
                  <c:v>10.153971833721029</c:v>
                </c:pt>
                <c:pt idx="79">
                  <c:v>10.153971833721029</c:v>
                </c:pt>
                <c:pt idx="80">
                  <c:v>10.153971833721029</c:v>
                </c:pt>
                <c:pt idx="81">
                  <c:v>10.153971833721029</c:v>
                </c:pt>
                <c:pt idx="82">
                  <c:v>10.153971833721029</c:v>
                </c:pt>
                <c:pt idx="83">
                  <c:v>10.153971833721029</c:v>
                </c:pt>
                <c:pt idx="84">
                  <c:v>10.153971833721029</c:v>
                </c:pt>
                <c:pt idx="85">
                  <c:v>10.153971833721029</c:v>
                </c:pt>
                <c:pt idx="86">
                  <c:v>10.153971833721029</c:v>
                </c:pt>
                <c:pt idx="87">
                  <c:v>10.153971833721029</c:v>
                </c:pt>
                <c:pt idx="88">
                  <c:v>10.153971833721029</c:v>
                </c:pt>
                <c:pt idx="89">
                  <c:v>10.153971833721029</c:v>
                </c:pt>
                <c:pt idx="90">
                  <c:v>10.153971833721029</c:v>
                </c:pt>
                <c:pt idx="91">
                  <c:v>10.153971833721029</c:v>
                </c:pt>
                <c:pt idx="92">
                  <c:v>10.153971833721029</c:v>
                </c:pt>
                <c:pt idx="93">
                  <c:v>10.153971833721029</c:v>
                </c:pt>
                <c:pt idx="94">
                  <c:v>10.153971833721029</c:v>
                </c:pt>
                <c:pt idx="95">
                  <c:v>10.153971833721029</c:v>
                </c:pt>
                <c:pt idx="96">
                  <c:v>10.153971833721029</c:v>
                </c:pt>
                <c:pt idx="97">
                  <c:v>10.153971833721029</c:v>
                </c:pt>
                <c:pt idx="98">
                  <c:v>10.153971833721029</c:v>
                </c:pt>
                <c:pt idx="99">
                  <c:v>10.153971833721029</c:v>
                </c:pt>
                <c:pt idx="100">
                  <c:v>10.153971833721029</c:v>
                </c:pt>
                <c:pt idx="101">
                  <c:v>18.618711018757448</c:v>
                </c:pt>
                <c:pt idx="102">
                  <c:v>18.618711018757448</c:v>
                </c:pt>
                <c:pt idx="103">
                  <c:v>18.618711018757448</c:v>
                </c:pt>
                <c:pt idx="104">
                  <c:v>18.618711018757448</c:v>
                </c:pt>
                <c:pt idx="105">
                  <c:v>18.618711018757448</c:v>
                </c:pt>
                <c:pt idx="106">
                  <c:v>18.618711018757448</c:v>
                </c:pt>
                <c:pt idx="107">
                  <c:v>18.618711018757448</c:v>
                </c:pt>
                <c:pt idx="108">
                  <c:v>18.618711018757448</c:v>
                </c:pt>
                <c:pt idx="109">
                  <c:v>18.618711018757448</c:v>
                </c:pt>
                <c:pt idx="110">
                  <c:v>18.618711018757448</c:v>
                </c:pt>
                <c:pt idx="111">
                  <c:v>18.618711018757448</c:v>
                </c:pt>
                <c:pt idx="112">
                  <c:v>18.618711018757448</c:v>
                </c:pt>
                <c:pt idx="113">
                  <c:v>18.618711018757448</c:v>
                </c:pt>
                <c:pt idx="114">
                  <c:v>18.618711018757448</c:v>
                </c:pt>
                <c:pt idx="115">
                  <c:v>18.618711018757448</c:v>
                </c:pt>
                <c:pt idx="116">
                  <c:v>18.618711018757448</c:v>
                </c:pt>
                <c:pt idx="117">
                  <c:v>18.618711018757448</c:v>
                </c:pt>
                <c:pt idx="118">
                  <c:v>18.618711018757448</c:v>
                </c:pt>
                <c:pt idx="119">
                  <c:v>18.618711018757448</c:v>
                </c:pt>
                <c:pt idx="120">
                  <c:v>18.618711018757448</c:v>
                </c:pt>
                <c:pt idx="121">
                  <c:v>18.618711018757448</c:v>
                </c:pt>
                <c:pt idx="122">
                  <c:v>22.587064306810657</c:v>
                </c:pt>
                <c:pt idx="123">
                  <c:v>22.587064306810657</c:v>
                </c:pt>
                <c:pt idx="124">
                  <c:v>22.587064306810657</c:v>
                </c:pt>
                <c:pt idx="125">
                  <c:v>22.587064306810657</c:v>
                </c:pt>
                <c:pt idx="126">
                  <c:v>22.587064306810657</c:v>
                </c:pt>
                <c:pt idx="127">
                  <c:v>22.587064306810657</c:v>
                </c:pt>
                <c:pt idx="128">
                  <c:v>22.587064306810657</c:v>
                </c:pt>
                <c:pt idx="129">
                  <c:v>22.587064306810657</c:v>
                </c:pt>
                <c:pt idx="130">
                  <c:v>22.587064306810657</c:v>
                </c:pt>
                <c:pt idx="131">
                  <c:v>22.587064306810657</c:v>
                </c:pt>
                <c:pt idx="132">
                  <c:v>22.587064306810657</c:v>
                </c:pt>
                <c:pt idx="133">
                  <c:v>22.587064306810657</c:v>
                </c:pt>
                <c:pt idx="134">
                  <c:v>22.587064306810657</c:v>
                </c:pt>
                <c:pt idx="135">
                  <c:v>22.587064306810657</c:v>
                </c:pt>
                <c:pt idx="136">
                  <c:v>22.587064306810657</c:v>
                </c:pt>
                <c:pt idx="137">
                  <c:v>22.587064306810657</c:v>
                </c:pt>
                <c:pt idx="138">
                  <c:v>22.587064306810657</c:v>
                </c:pt>
                <c:pt idx="139">
                  <c:v>22.587064306810657</c:v>
                </c:pt>
                <c:pt idx="140">
                  <c:v>22.587064306810657</c:v>
                </c:pt>
                <c:pt idx="141">
                  <c:v>22.587064306810657</c:v>
                </c:pt>
                <c:pt idx="142">
                  <c:v>22.587064306810657</c:v>
                </c:pt>
                <c:pt idx="143">
                  <c:v>22.587064306810657</c:v>
                </c:pt>
                <c:pt idx="144">
                  <c:v>22.587064306810657</c:v>
                </c:pt>
                <c:pt idx="145">
                  <c:v>22.587064306810657</c:v>
                </c:pt>
                <c:pt idx="146">
                  <c:v>22.587064306810657</c:v>
                </c:pt>
                <c:pt idx="147">
                  <c:v>22.587064306810657</c:v>
                </c:pt>
                <c:pt idx="148">
                  <c:v>22.587064306810657</c:v>
                </c:pt>
                <c:pt idx="149">
                  <c:v>22.587064306810657</c:v>
                </c:pt>
                <c:pt idx="150">
                  <c:v>22.587064306810657</c:v>
                </c:pt>
                <c:pt idx="151">
                  <c:v>23.341731919461331</c:v>
                </c:pt>
                <c:pt idx="152">
                  <c:v>23.341731919461331</c:v>
                </c:pt>
                <c:pt idx="153">
                  <c:v>23.341731919461331</c:v>
                </c:pt>
                <c:pt idx="154">
                  <c:v>23.341731919461331</c:v>
                </c:pt>
                <c:pt idx="155">
                  <c:v>23.341731919461331</c:v>
                </c:pt>
                <c:pt idx="156">
                  <c:v>23.341731919461331</c:v>
                </c:pt>
                <c:pt idx="157">
                  <c:v>23.341731919461331</c:v>
                </c:pt>
                <c:pt idx="158">
                  <c:v>23.341731919461331</c:v>
                </c:pt>
                <c:pt idx="159">
                  <c:v>23.341731919461331</c:v>
                </c:pt>
                <c:pt idx="160">
                  <c:v>23.341731919461331</c:v>
                </c:pt>
                <c:pt idx="161">
                  <c:v>23.341731919461331</c:v>
                </c:pt>
                <c:pt idx="162">
                  <c:v>23.341731919461331</c:v>
                </c:pt>
                <c:pt idx="163">
                  <c:v>23.341731919461331</c:v>
                </c:pt>
                <c:pt idx="164">
                  <c:v>23.341731919461331</c:v>
                </c:pt>
                <c:pt idx="165">
                  <c:v>23.341731919461331</c:v>
                </c:pt>
                <c:pt idx="166">
                  <c:v>23.341731919461331</c:v>
                </c:pt>
                <c:pt idx="167">
                  <c:v>23.341731919461331</c:v>
                </c:pt>
                <c:pt idx="168">
                  <c:v>23.341731919461331</c:v>
                </c:pt>
                <c:pt idx="169">
                  <c:v>23.341731919461331</c:v>
                </c:pt>
                <c:pt idx="170">
                  <c:v>23.341731919461331</c:v>
                </c:pt>
                <c:pt idx="171">
                  <c:v>23.341731919461331</c:v>
                </c:pt>
                <c:pt idx="172">
                  <c:v>23.341731919461331</c:v>
                </c:pt>
                <c:pt idx="173">
                  <c:v>23.341731919461331</c:v>
                </c:pt>
                <c:pt idx="174">
                  <c:v>23.341731919461331</c:v>
                </c:pt>
                <c:pt idx="175">
                  <c:v>18.731375523436608</c:v>
                </c:pt>
                <c:pt idx="176">
                  <c:v>18.731375523436608</c:v>
                </c:pt>
                <c:pt idx="177">
                  <c:v>18.731375523436608</c:v>
                </c:pt>
                <c:pt idx="178">
                  <c:v>18.731375523436608</c:v>
                </c:pt>
                <c:pt idx="179">
                  <c:v>18.731375523436608</c:v>
                </c:pt>
                <c:pt idx="180">
                  <c:v>18.731375523436608</c:v>
                </c:pt>
                <c:pt idx="181">
                  <c:v>18.731375523436608</c:v>
                </c:pt>
                <c:pt idx="182">
                  <c:v>18.731375523436608</c:v>
                </c:pt>
                <c:pt idx="183">
                  <c:v>18.731375523436608</c:v>
                </c:pt>
                <c:pt idx="184">
                  <c:v>18.731375523436608</c:v>
                </c:pt>
                <c:pt idx="185">
                  <c:v>18.731375523436608</c:v>
                </c:pt>
                <c:pt idx="186">
                  <c:v>18.731375523436608</c:v>
                </c:pt>
                <c:pt idx="187">
                  <c:v>18.731375523436608</c:v>
                </c:pt>
                <c:pt idx="188">
                  <c:v>18.731375523436608</c:v>
                </c:pt>
                <c:pt idx="189">
                  <c:v>18.731375523436608</c:v>
                </c:pt>
                <c:pt idx="190">
                  <c:v>18.731375523436608</c:v>
                </c:pt>
                <c:pt idx="191">
                  <c:v>18.731375523436608</c:v>
                </c:pt>
                <c:pt idx="192">
                  <c:v>18.731375523436608</c:v>
                </c:pt>
                <c:pt idx="193">
                  <c:v>18.731375523436608</c:v>
                </c:pt>
                <c:pt idx="194">
                  <c:v>18.731375523436608</c:v>
                </c:pt>
                <c:pt idx="195">
                  <c:v>18.731375523436608</c:v>
                </c:pt>
                <c:pt idx="196">
                  <c:v>18.731375523436608</c:v>
                </c:pt>
                <c:pt idx="197">
                  <c:v>18.731375523436608</c:v>
                </c:pt>
                <c:pt idx="198">
                  <c:v>18.731375523436608</c:v>
                </c:pt>
                <c:pt idx="199">
                  <c:v>18.731375523436608</c:v>
                </c:pt>
                <c:pt idx="200">
                  <c:v>18.731375523436608</c:v>
                </c:pt>
                <c:pt idx="201">
                  <c:v>18.731375523436608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</c:numCache>
            </c:numRef>
          </c:xVal>
          <c:yVal>
            <c:numRef>
              <c:f>PathlossDataAnalysis!$D$3:$D$246</c:f>
              <c:numCache>
                <c:formatCode>General</c:formatCode>
                <c:ptCount val="244"/>
                <c:pt idx="0">
                  <c:v>-36</c:v>
                </c:pt>
                <c:pt idx="1">
                  <c:v>-37</c:v>
                </c:pt>
                <c:pt idx="2">
                  <c:v>-33</c:v>
                </c:pt>
                <c:pt idx="3">
                  <c:v>-36</c:v>
                </c:pt>
                <c:pt idx="4">
                  <c:v>-35</c:v>
                </c:pt>
                <c:pt idx="5">
                  <c:v>-37</c:v>
                </c:pt>
                <c:pt idx="6">
                  <c:v>-35</c:v>
                </c:pt>
                <c:pt idx="7">
                  <c:v>-36</c:v>
                </c:pt>
                <c:pt idx="8">
                  <c:v>-36</c:v>
                </c:pt>
                <c:pt idx="9">
                  <c:v>-35</c:v>
                </c:pt>
                <c:pt idx="10">
                  <c:v>-35</c:v>
                </c:pt>
                <c:pt idx="11">
                  <c:v>-37</c:v>
                </c:pt>
                <c:pt idx="12">
                  <c:v>-34</c:v>
                </c:pt>
                <c:pt idx="13">
                  <c:v>-35</c:v>
                </c:pt>
                <c:pt idx="14">
                  <c:v>-36</c:v>
                </c:pt>
                <c:pt idx="15">
                  <c:v>-36</c:v>
                </c:pt>
                <c:pt idx="16">
                  <c:v>-35</c:v>
                </c:pt>
                <c:pt idx="17">
                  <c:v>-35</c:v>
                </c:pt>
                <c:pt idx="18">
                  <c:v>-35</c:v>
                </c:pt>
                <c:pt idx="19">
                  <c:v>-36</c:v>
                </c:pt>
                <c:pt idx="20">
                  <c:v>-35</c:v>
                </c:pt>
                <c:pt idx="21">
                  <c:v>-34</c:v>
                </c:pt>
                <c:pt idx="22">
                  <c:v>-36</c:v>
                </c:pt>
                <c:pt idx="23">
                  <c:v>-40</c:v>
                </c:pt>
                <c:pt idx="24">
                  <c:v>-40</c:v>
                </c:pt>
                <c:pt idx="25">
                  <c:v>-41</c:v>
                </c:pt>
                <c:pt idx="26">
                  <c:v>-40</c:v>
                </c:pt>
                <c:pt idx="27">
                  <c:v>-42</c:v>
                </c:pt>
                <c:pt idx="28">
                  <c:v>-46</c:v>
                </c:pt>
                <c:pt idx="29">
                  <c:v>-41</c:v>
                </c:pt>
                <c:pt idx="30">
                  <c:v>-42</c:v>
                </c:pt>
                <c:pt idx="31">
                  <c:v>-41</c:v>
                </c:pt>
                <c:pt idx="32">
                  <c:v>-42</c:v>
                </c:pt>
                <c:pt idx="33">
                  <c:v>-41</c:v>
                </c:pt>
                <c:pt idx="34">
                  <c:v>-42</c:v>
                </c:pt>
                <c:pt idx="35">
                  <c:v>-42</c:v>
                </c:pt>
                <c:pt idx="36">
                  <c:v>-41</c:v>
                </c:pt>
                <c:pt idx="37">
                  <c:v>-43</c:v>
                </c:pt>
                <c:pt idx="38">
                  <c:v>-41</c:v>
                </c:pt>
                <c:pt idx="39">
                  <c:v>-42</c:v>
                </c:pt>
                <c:pt idx="40">
                  <c:v>-42</c:v>
                </c:pt>
                <c:pt idx="41">
                  <c:v>-42</c:v>
                </c:pt>
                <c:pt idx="42">
                  <c:v>-42</c:v>
                </c:pt>
                <c:pt idx="43">
                  <c:v>-40</c:v>
                </c:pt>
                <c:pt idx="44">
                  <c:v>-42</c:v>
                </c:pt>
                <c:pt idx="45">
                  <c:v>-42</c:v>
                </c:pt>
                <c:pt idx="46">
                  <c:v>-43</c:v>
                </c:pt>
                <c:pt idx="47">
                  <c:v>-40</c:v>
                </c:pt>
                <c:pt idx="48">
                  <c:v>-42</c:v>
                </c:pt>
                <c:pt idx="49">
                  <c:v>-56</c:v>
                </c:pt>
                <c:pt idx="50">
                  <c:v>-55</c:v>
                </c:pt>
                <c:pt idx="51">
                  <c:v>-56</c:v>
                </c:pt>
                <c:pt idx="52">
                  <c:v>-54</c:v>
                </c:pt>
                <c:pt idx="53">
                  <c:v>-56</c:v>
                </c:pt>
                <c:pt idx="54">
                  <c:v>-51</c:v>
                </c:pt>
                <c:pt idx="55">
                  <c:v>-52</c:v>
                </c:pt>
                <c:pt idx="56">
                  <c:v>-48</c:v>
                </c:pt>
                <c:pt idx="57">
                  <c:v>-52</c:v>
                </c:pt>
                <c:pt idx="58">
                  <c:v>-52</c:v>
                </c:pt>
                <c:pt idx="59">
                  <c:v>-53</c:v>
                </c:pt>
                <c:pt idx="60">
                  <c:v>-52</c:v>
                </c:pt>
                <c:pt idx="61">
                  <c:v>-54</c:v>
                </c:pt>
                <c:pt idx="62">
                  <c:v>-52</c:v>
                </c:pt>
                <c:pt idx="63">
                  <c:v>-53</c:v>
                </c:pt>
                <c:pt idx="64">
                  <c:v>-52</c:v>
                </c:pt>
                <c:pt idx="65">
                  <c:v>-55</c:v>
                </c:pt>
                <c:pt idx="66">
                  <c:v>-54</c:v>
                </c:pt>
                <c:pt idx="67">
                  <c:v>-54</c:v>
                </c:pt>
                <c:pt idx="68">
                  <c:v>-61</c:v>
                </c:pt>
                <c:pt idx="69">
                  <c:v>-66</c:v>
                </c:pt>
                <c:pt idx="70">
                  <c:v>-65</c:v>
                </c:pt>
                <c:pt idx="71">
                  <c:v>-66</c:v>
                </c:pt>
                <c:pt idx="72">
                  <c:v>-66</c:v>
                </c:pt>
                <c:pt idx="73">
                  <c:v>-60</c:v>
                </c:pt>
                <c:pt idx="74">
                  <c:v>-63</c:v>
                </c:pt>
                <c:pt idx="75">
                  <c:v>-64</c:v>
                </c:pt>
                <c:pt idx="76">
                  <c:v>-65</c:v>
                </c:pt>
                <c:pt idx="77">
                  <c:v>-60</c:v>
                </c:pt>
                <c:pt idx="78">
                  <c:v>-66</c:v>
                </c:pt>
                <c:pt idx="79">
                  <c:v>-60</c:v>
                </c:pt>
                <c:pt idx="80">
                  <c:v>-61</c:v>
                </c:pt>
                <c:pt idx="81">
                  <c:v>-63</c:v>
                </c:pt>
                <c:pt idx="82">
                  <c:v>-60</c:v>
                </c:pt>
                <c:pt idx="83">
                  <c:v>-50</c:v>
                </c:pt>
                <c:pt idx="84">
                  <c:v>-53</c:v>
                </c:pt>
                <c:pt idx="85">
                  <c:v>-54</c:v>
                </c:pt>
                <c:pt idx="86">
                  <c:v>-54</c:v>
                </c:pt>
                <c:pt idx="87">
                  <c:v>-52</c:v>
                </c:pt>
                <c:pt idx="88">
                  <c:v>-53</c:v>
                </c:pt>
                <c:pt idx="89">
                  <c:v>-53</c:v>
                </c:pt>
                <c:pt idx="90">
                  <c:v>-55</c:v>
                </c:pt>
                <c:pt idx="91">
                  <c:v>-54</c:v>
                </c:pt>
                <c:pt idx="92">
                  <c:v>-55</c:v>
                </c:pt>
                <c:pt idx="93">
                  <c:v>-55</c:v>
                </c:pt>
                <c:pt idx="94">
                  <c:v>-59</c:v>
                </c:pt>
                <c:pt idx="95">
                  <c:v>-54</c:v>
                </c:pt>
                <c:pt idx="96">
                  <c:v>-56</c:v>
                </c:pt>
                <c:pt idx="97">
                  <c:v>-52</c:v>
                </c:pt>
                <c:pt idx="98">
                  <c:v>-54</c:v>
                </c:pt>
                <c:pt idx="99">
                  <c:v>-57</c:v>
                </c:pt>
                <c:pt idx="100">
                  <c:v>-54</c:v>
                </c:pt>
                <c:pt idx="101">
                  <c:v>-66</c:v>
                </c:pt>
                <c:pt idx="102">
                  <c:v>-65</c:v>
                </c:pt>
                <c:pt idx="103">
                  <c:v>-63</c:v>
                </c:pt>
                <c:pt idx="104">
                  <c:v>-62</c:v>
                </c:pt>
                <c:pt idx="105">
                  <c:v>-62</c:v>
                </c:pt>
                <c:pt idx="106">
                  <c:v>-60</c:v>
                </c:pt>
                <c:pt idx="107">
                  <c:v>-60</c:v>
                </c:pt>
                <c:pt idx="108">
                  <c:v>-65</c:v>
                </c:pt>
                <c:pt idx="109">
                  <c:v>-61</c:v>
                </c:pt>
                <c:pt idx="110">
                  <c:v>-60</c:v>
                </c:pt>
                <c:pt idx="111">
                  <c:v>-62</c:v>
                </c:pt>
                <c:pt idx="112">
                  <c:v>-62</c:v>
                </c:pt>
                <c:pt idx="113">
                  <c:v>-65</c:v>
                </c:pt>
                <c:pt idx="114">
                  <c:v>-60</c:v>
                </c:pt>
                <c:pt idx="115">
                  <c:v>-60</c:v>
                </c:pt>
                <c:pt idx="116">
                  <c:v>-65</c:v>
                </c:pt>
                <c:pt idx="117">
                  <c:v>-59</c:v>
                </c:pt>
                <c:pt idx="118">
                  <c:v>-59</c:v>
                </c:pt>
                <c:pt idx="119">
                  <c:v>-63</c:v>
                </c:pt>
                <c:pt idx="120">
                  <c:v>-67</c:v>
                </c:pt>
                <c:pt idx="121">
                  <c:v>-60</c:v>
                </c:pt>
                <c:pt idx="122">
                  <c:v>-69</c:v>
                </c:pt>
                <c:pt idx="123">
                  <c:v>-65</c:v>
                </c:pt>
                <c:pt idx="124">
                  <c:v>-71</c:v>
                </c:pt>
                <c:pt idx="125">
                  <c:v>-62</c:v>
                </c:pt>
                <c:pt idx="126">
                  <c:v>-67</c:v>
                </c:pt>
                <c:pt idx="127">
                  <c:v>-69</c:v>
                </c:pt>
                <c:pt idx="128">
                  <c:v>-60</c:v>
                </c:pt>
                <c:pt idx="129">
                  <c:v>-62</c:v>
                </c:pt>
                <c:pt idx="130">
                  <c:v>-76</c:v>
                </c:pt>
                <c:pt idx="131">
                  <c:v>-76</c:v>
                </c:pt>
                <c:pt idx="132">
                  <c:v>-82</c:v>
                </c:pt>
                <c:pt idx="133">
                  <c:v>-78</c:v>
                </c:pt>
                <c:pt idx="134">
                  <c:v>-76</c:v>
                </c:pt>
                <c:pt idx="135">
                  <c:v>-73</c:v>
                </c:pt>
                <c:pt idx="136">
                  <c:v>-71</c:v>
                </c:pt>
                <c:pt idx="137">
                  <c:v>-71</c:v>
                </c:pt>
                <c:pt idx="138">
                  <c:v>-71</c:v>
                </c:pt>
                <c:pt idx="139">
                  <c:v>-70</c:v>
                </c:pt>
                <c:pt idx="140">
                  <c:v>-68</c:v>
                </c:pt>
                <c:pt idx="141">
                  <c:v>-71</c:v>
                </c:pt>
                <c:pt idx="142">
                  <c:v>-80</c:v>
                </c:pt>
                <c:pt idx="143">
                  <c:v>-74</c:v>
                </c:pt>
                <c:pt idx="144">
                  <c:v>-86</c:v>
                </c:pt>
                <c:pt idx="145">
                  <c:v>-85</c:v>
                </c:pt>
                <c:pt idx="146">
                  <c:v>-76</c:v>
                </c:pt>
                <c:pt idx="147">
                  <c:v>-75</c:v>
                </c:pt>
                <c:pt idx="148">
                  <c:v>-72</c:v>
                </c:pt>
                <c:pt idx="149">
                  <c:v>-76</c:v>
                </c:pt>
                <c:pt idx="150">
                  <c:v>-68</c:v>
                </c:pt>
                <c:pt idx="151">
                  <c:v>-72</c:v>
                </c:pt>
                <c:pt idx="152">
                  <c:v>-71</c:v>
                </c:pt>
                <c:pt idx="153">
                  <c:v>-72</c:v>
                </c:pt>
                <c:pt idx="154">
                  <c:v>-72</c:v>
                </c:pt>
                <c:pt idx="155">
                  <c:v>-71</c:v>
                </c:pt>
                <c:pt idx="156">
                  <c:v>-72</c:v>
                </c:pt>
                <c:pt idx="157">
                  <c:v>-78</c:v>
                </c:pt>
                <c:pt idx="158">
                  <c:v>-90</c:v>
                </c:pt>
                <c:pt idx="159">
                  <c:v>-75</c:v>
                </c:pt>
                <c:pt idx="160">
                  <c:v>-71</c:v>
                </c:pt>
                <c:pt idx="161">
                  <c:v>-69</c:v>
                </c:pt>
                <c:pt idx="162">
                  <c:v>-70</c:v>
                </c:pt>
                <c:pt idx="163">
                  <c:v>-69</c:v>
                </c:pt>
                <c:pt idx="164">
                  <c:v>-82</c:v>
                </c:pt>
                <c:pt idx="165">
                  <c:v>-80</c:v>
                </c:pt>
                <c:pt idx="166">
                  <c:v>-76</c:v>
                </c:pt>
                <c:pt idx="167">
                  <c:v>-75</c:v>
                </c:pt>
                <c:pt idx="168">
                  <c:v>-74</c:v>
                </c:pt>
                <c:pt idx="169">
                  <c:v>-73</c:v>
                </c:pt>
                <c:pt idx="170">
                  <c:v>-71</c:v>
                </c:pt>
                <c:pt idx="171">
                  <c:v>-76</c:v>
                </c:pt>
                <c:pt idx="172">
                  <c:v>-89</c:v>
                </c:pt>
                <c:pt idx="173">
                  <c:v>-77</c:v>
                </c:pt>
                <c:pt idx="174">
                  <c:v>-72</c:v>
                </c:pt>
                <c:pt idx="175">
                  <c:v>-66</c:v>
                </c:pt>
                <c:pt idx="176">
                  <c:v>-66</c:v>
                </c:pt>
                <c:pt idx="177">
                  <c:v>-65</c:v>
                </c:pt>
                <c:pt idx="178">
                  <c:v>-60</c:v>
                </c:pt>
                <c:pt idx="179">
                  <c:v>-65</c:v>
                </c:pt>
                <c:pt idx="180">
                  <c:v>-65</c:v>
                </c:pt>
                <c:pt idx="181">
                  <c:v>-65</c:v>
                </c:pt>
                <c:pt idx="182">
                  <c:v>-68</c:v>
                </c:pt>
                <c:pt idx="183">
                  <c:v>-66</c:v>
                </c:pt>
                <c:pt idx="184">
                  <c:v>-64</c:v>
                </c:pt>
                <c:pt idx="185">
                  <c:v>-65</c:v>
                </c:pt>
                <c:pt idx="186">
                  <c:v>-65</c:v>
                </c:pt>
                <c:pt idx="187">
                  <c:v>-64</c:v>
                </c:pt>
                <c:pt idx="188">
                  <c:v>-65</c:v>
                </c:pt>
                <c:pt idx="189">
                  <c:v>-66</c:v>
                </c:pt>
                <c:pt idx="190">
                  <c:v>-64</c:v>
                </c:pt>
                <c:pt idx="191">
                  <c:v>-62</c:v>
                </c:pt>
                <c:pt idx="192">
                  <c:v>-65</c:v>
                </c:pt>
                <c:pt idx="193">
                  <c:v>-63</c:v>
                </c:pt>
                <c:pt idx="194">
                  <c:v>-65</c:v>
                </c:pt>
                <c:pt idx="195">
                  <c:v>-64</c:v>
                </c:pt>
                <c:pt idx="196">
                  <c:v>-60</c:v>
                </c:pt>
                <c:pt idx="197">
                  <c:v>-65</c:v>
                </c:pt>
                <c:pt idx="198">
                  <c:v>-64</c:v>
                </c:pt>
                <c:pt idx="199">
                  <c:v>-66</c:v>
                </c:pt>
                <c:pt idx="200">
                  <c:v>-66</c:v>
                </c:pt>
                <c:pt idx="201">
                  <c:v>-66</c:v>
                </c:pt>
                <c:pt idx="202">
                  <c:v>-32</c:v>
                </c:pt>
                <c:pt idx="203">
                  <c:v>-34</c:v>
                </c:pt>
                <c:pt idx="204">
                  <c:v>-34</c:v>
                </c:pt>
                <c:pt idx="205">
                  <c:v>-31</c:v>
                </c:pt>
                <c:pt idx="206">
                  <c:v>-42</c:v>
                </c:pt>
                <c:pt idx="207">
                  <c:v>-33</c:v>
                </c:pt>
                <c:pt idx="208">
                  <c:v>-30</c:v>
                </c:pt>
                <c:pt idx="209">
                  <c:v>-31</c:v>
                </c:pt>
                <c:pt idx="210">
                  <c:v>-21</c:v>
                </c:pt>
                <c:pt idx="211">
                  <c:v>-18</c:v>
                </c:pt>
                <c:pt idx="212">
                  <c:v>-17</c:v>
                </c:pt>
                <c:pt idx="213">
                  <c:v>-15</c:v>
                </c:pt>
                <c:pt idx="214">
                  <c:v>-17</c:v>
                </c:pt>
                <c:pt idx="215">
                  <c:v>-21</c:v>
                </c:pt>
                <c:pt idx="216">
                  <c:v>-18</c:v>
                </c:pt>
                <c:pt idx="217">
                  <c:v>-16</c:v>
                </c:pt>
                <c:pt idx="218">
                  <c:v>-17</c:v>
                </c:pt>
                <c:pt idx="219">
                  <c:v>-18</c:v>
                </c:pt>
                <c:pt idx="220">
                  <c:v>-18</c:v>
                </c:pt>
                <c:pt idx="221">
                  <c:v>-18</c:v>
                </c:pt>
                <c:pt idx="222">
                  <c:v>-18</c:v>
                </c:pt>
                <c:pt idx="223">
                  <c:v>-18</c:v>
                </c:pt>
                <c:pt idx="224">
                  <c:v>-21</c:v>
                </c:pt>
                <c:pt idx="225">
                  <c:v>-19</c:v>
                </c:pt>
                <c:pt idx="226">
                  <c:v>-18</c:v>
                </c:pt>
                <c:pt idx="227">
                  <c:v>-19</c:v>
                </c:pt>
                <c:pt idx="228">
                  <c:v>-30</c:v>
                </c:pt>
                <c:pt idx="229">
                  <c:v>-31</c:v>
                </c:pt>
                <c:pt idx="230">
                  <c:v>-33</c:v>
                </c:pt>
                <c:pt idx="231">
                  <c:v>-35</c:v>
                </c:pt>
                <c:pt idx="232">
                  <c:v>-34</c:v>
                </c:pt>
                <c:pt idx="233">
                  <c:v>-34</c:v>
                </c:pt>
                <c:pt idx="234">
                  <c:v>-34</c:v>
                </c:pt>
                <c:pt idx="235">
                  <c:v>-30</c:v>
                </c:pt>
                <c:pt idx="236">
                  <c:v>-31</c:v>
                </c:pt>
                <c:pt idx="237">
                  <c:v>-31</c:v>
                </c:pt>
                <c:pt idx="238">
                  <c:v>-27</c:v>
                </c:pt>
                <c:pt idx="239">
                  <c:v>-30</c:v>
                </c:pt>
                <c:pt idx="240">
                  <c:v>-30</c:v>
                </c:pt>
                <c:pt idx="241">
                  <c:v>-31</c:v>
                </c:pt>
                <c:pt idx="242">
                  <c:v>-29</c:v>
                </c:pt>
                <c:pt idx="243">
                  <c:v>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9-41A2-BDE5-4717501B2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12056"/>
        <c:axId val="886512384"/>
      </c:scatterChart>
      <c:valAx>
        <c:axId val="88651205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Distance (m)</a:t>
                </a:r>
              </a:p>
            </c:rich>
          </c:tx>
          <c:layout>
            <c:manualLayout>
              <c:xMode val="edge"/>
              <c:yMode val="edge"/>
              <c:x val="0.45011484620624265"/>
              <c:y val="0.93061585633466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12384"/>
        <c:crosses val="autoZero"/>
        <c:crossBetween val="midCat"/>
        <c:majorUnit val="2"/>
      </c:valAx>
      <c:valAx>
        <c:axId val="886512384"/>
        <c:scaling>
          <c:orientation val="minMax"/>
          <c:max val="-5"/>
          <c:min val="-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RSSI (dB)</a:t>
                </a:r>
              </a:p>
            </c:rich>
          </c:tx>
          <c:layout>
            <c:manualLayout>
              <c:xMode val="edge"/>
              <c:yMode val="edge"/>
              <c:x val="1.3974586223242318E-2"/>
              <c:y val="0.44218230737478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1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Estimated Distance vs True Distance (Floor 3)</a:t>
            </a:r>
          </a:p>
        </c:rich>
      </c:tx>
      <c:layout>
        <c:manualLayout>
          <c:xMode val="edge"/>
          <c:yMode val="edge"/>
          <c:x val="0.26200607568325079"/>
          <c:y val="1.8614270941054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5800454937644"/>
          <c:y val="9.5988960803932474E-2"/>
          <c:w val="0.86797175268648519"/>
          <c:h val="0.79025145069177571"/>
        </c:manualLayout>
      </c:layout>
      <c:scatterChart>
        <c:scatterStyle val="lineMarker"/>
        <c:varyColors val="0"/>
        <c:ser>
          <c:idx val="0"/>
          <c:order val="0"/>
          <c:tx>
            <c:v>Estim vs True Dist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PathlossDataAnalysis!$C$3:$C$246</c:f>
              <c:numCache>
                <c:formatCode>0.00</c:formatCode>
                <c:ptCount val="244"/>
                <c:pt idx="0">
                  <c:v>6.9710060249579477</c:v>
                </c:pt>
                <c:pt idx="1">
                  <c:v>6.9710060249579477</c:v>
                </c:pt>
                <c:pt idx="2">
                  <c:v>6.9710060249579477</c:v>
                </c:pt>
                <c:pt idx="3">
                  <c:v>6.9710060249579477</c:v>
                </c:pt>
                <c:pt idx="4">
                  <c:v>6.9710060249579477</c:v>
                </c:pt>
                <c:pt idx="5">
                  <c:v>6.9710060249579477</c:v>
                </c:pt>
                <c:pt idx="6">
                  <c:v>6.9710060249579477</c:v>
                </c:pt>
                <c:pt idx="7">
                  <c:v>6.9710060249579477</c:v>
                </c:pt>
                <c:pt idx="8">
                  <c:v>6.9710060249579477</c:v>
                </c:pt>
                <c:pt idx="9">
                  <c:v>6.9710060249579477</c:v>
                </c:pt>
                <c:pt idx="10">
                  <c:v>6.9710060249579477</c:v>
                </c:pt>
                <c:pt idx="11">
                  <c:v>6.9710060249579477</c:v>
                </c:pt>
                <c:pt idx="12">
                  <c:v>6.9710060249579477</c:v>
                </c:pt>
                <c:pt idx="13">
                  <c:v>6.9710060249579477</c:v>
                </c:pt>
                <c:pt idx="14">
                  <c:v>6.9710060249579477</c:v>
                </c:pt>
                <c:pt idx="15">
                  <c:v>6.9710060249579477</c:v>
                </c:pt>
                <c:pt idx="16">
                  <c:v>6.9710060249579477</c:v>
                </c:pt>
                <c:pt idx="17">
                  <c:v>6.9710060249579477</c:v>
                </c:pt>
                <c:pt idx="18">
                  <c:v>6.9710060249579477</c:v>
                </c:pt>
                <c:pt idx="19">
                  <c:v>6.9710060249579477</c:v>
                </c:pt>
                <c:pt idx="20">
                  <c:v>6.9710060249579477</c:v>
                </c:pt>
                <c:pt idx="21">
                  <c:v>6.9710060249579477</c:v>
                </c:pt>
                <c:pt idx="22">
                  <c:v>6.9710060249579477</c:v>
                </c:pt>
                <c:pt idx="23">
                  <c:v>6.1636885060814022</c:v>
                </c:pt>
                <c:pt idx="24">
                  <c:v>6.1636885060814022</c:v>
                </c:pt>
                <c:pt idx="25">
                  <c:v>6.1636885060814022</c:v>
                </c:pt>
                <c:pt idx="26">
                  <c:v>6.1636885060814022</c:v>
                </c:pt>
                <c:pt idx="27">
                  <c:v>6.1636885060814022</c:v>
                </c:pt>
                <c:pt idx="28">
                  <c:v>6.1636885060814022</c:v>
                </c:pt>
                <c:pt idx="29">
                  <c:v>6.1636885060814022</c:v>
                </c:pt>
                <c:pt idx="30">
                  <c:v>6.1636885060814022</c:v>
                </c:pt>
                <c:pt idx="31">
                  <c:v>6.1636885060814022</c:v>
                </c:pt>
                <c:pt idx="32">
                  <c:v>6.1636885060814022</c:v>
                </c:pt>
                <c:pt idx="33">
                  <c:v>6.1636885060814022</c:v>
                </c:pt>
                <c:pt idx="34">
                  <c:v>6.1636885060814022</c:v>
                </c:pt>
                <c:pt idx="35">
                  <c:v>6.1636885060814022</c:v>
                </c:pt>
                <c:pt idx="36">
                  <c:v>6.1636885060814022</c:v>
                </c:pt>
                <c:pt idx="37">
                  <c:v>6.1636885060814022</c:v>
                </c:pt>
                <c:pt idx="38">
                  <c:v>6.1636885060814022</c:v>
                </c:pt>
                <c:pt idx="39">
                  <c:v>6.1636885060814022</c:v>
                </c:pt>
                <c:pt idx="40">
                  <c:v>6.1636885060814022</c:v>
                </c:pt>
                <c:pt idx="41">
                  <c:v>6.1636885060814022</c:v>
                </c:pt>
                <c:pt idx="42">
                  <c:v>6.1636885060814022</c:v>
                </c:pt>
                <c:pt idx="43">
                  <c:v>6.1636885060814022</c:v>
                </c:pt>
                <c:pt idx="44">
                  <c:v>6.1636885060814022</c:v>
                </c:pt>
                <c:pt idx="45">
                  <c:v>6.1636885060814022</c:v>
                </c:pt>
                <c:pt idx="46">
                  <c:v>6.1636885060814022</c:v>
                </c:pt>
                <c:pt idx="47">
                  <c:v>6.1636885060814022</c:v>
                </c:pt>
                <c:pt idx="48">
                  <c:v>6.1636885060814022</c:v>
                </c:pt>
                <c:pt idx="49">
                  <c:v>23.371156667995702</c:v>
                </c:pt>
                <c:pt idx="50">
                  <c:v>23.371156667995702</c:v>
                </c:pt>
                <c:pt idx="51">
                  <c:v>23.371156667995702</c:v>
                </c:pt>
                <c:pt idx="52">
                  <c:v>23.371156667995702</c:v>
                </c:pt>
                <c:pt idx="53">
                  <c:v>23.371156667995702</c:v>
                </c:pt>
                <c:pt idx="54">
                  <c:v>23.371156667995702</c:v>
                </c:pt>
                <c:pt idx="55">
                  <c:v>23.371156667995702</c:v>
                </c:pt>
                <c:pt idx="56">
                  <c:v>23.371156667995702</c:v>
                </c:pt>
                <c:pt idx="57">
                  <c:v>23.371156667995702</c:v>
                </c:pt>
                <c:pt idx="58">
                  <c:v>23.371156667995702</c:v>
                </c:pt>
                <c:pt idx="59">
                  <c:v>23.371156667995702</c:v>
                </c:pt>
                <c:pt idx="60">
                  <c:v>23.371156667995702</c:v>
                </c:pt>
                <c:pt idx="61">
                  <c:v>23.371156667995702</c:v>
                </c:pt>
                <c:pt idx="62">
                  <c:v>23.371156667995702</c:v>
                </c:pt>
                <c:pt idx="63">
                  <c:v>23.371156667995702</c:v>
                </c:pt>
                <c:pt idx="64">
                  <c:v>23.371156667995702</c:v>
                </c:pt>
                <c:pt idx="65">
                  <c:v>23.371156667995702</c:v>
                </c:pt>
                <c:pt idx="66">
                  <c:v>23.371156667995702</c:v>
                </c:pt>
                <c:pt idx="67">
                  <c:v>23.371156667995702</c:v>
                </c:pt>
                <c:pt idx="68">
                  <c:v>10.153971833721029</c:v>
                </c:pt>
                <c:pt idx="69">
                  <c:v>10.153971833721029</c:v>
                </c:pt>
                <c:pt idx="70">
                  <c:v>10.153971833721029</c:v>
                </c:pt>
                <c:pt idx="71">
                  <c:v>10.153971833721029</c:v>
                </c:pt>
                <c:pt idx="72">
                  <c:v>10.153971833721029</c:v>
                </c:pt>
                <c:pt idx="73">
                  <c:v>10.153971833721029</c:v>
                </c:pt>
                <c:pt idx="74">
                  <c:v>10.153971833721029</c:v>
                </c:pt>
                <c:pt idx="75">
                  <c:v>10.153971833721029</c:v>
                </c:pt>
                <c:pt idx="76">
                  <c:v>10.153971833721029</c:v>
                </c:pt>
                <c:pt idx="77">
                  <c:v>10.153971833721029</c:v>
                </c:pt>
                <c:pt idx="78">
                  <c:v>10.153971833721029</c:v>
                </c:pt>
                <c:pt idx="79">
                  <c:v>10.153971833721029</c:v>
                </c:pt>
                <c:pt idx="80">
                  <c:v>10.153971833721029</c:v>
                </c:pt>
                <c:pt idx="81">
                  <c:v>10.153971833721029</c:v>
                </c:pt>
                <c:pt idx="82">
                  <c:v>10.153971833721029</c:v>
                </c:pt>
                <c:pt idx="83">
                  <c:v>10.153971833721029</c:v>
                </c:pt>
                <c:pt idx="84">
                  <c:v>10.153971833721029</c:v>
                </c:pt>
                <c:pt idx="85">
                  <c:v>10.153971833721029</c:v>
                </c:pt>
                <c:pt idx="86">
                  <c:v>10.153971833721029</c:v>
                </c:pt>
                <c:pt idx="87">
                  <c:v>10.153971833721029</c:v>
                </c:pt>
                <c:pt idx="88">
                  <c:v>10.153971833721029</c:v>
                </c:pt>
                <c:pt idx="89">
                  <c:v>10.153971833721029</c:v>
                </c:pt>
                <c:pt idx="90">
                  <c:v>10.153971833721029</c:v>
                </c:pt>
                <c:pt idx="91">
                  <c:v>10.153971833721029</c:v>
                </c:pt>
                <c:pt idx="92">
                  <c:v>10.153971833721029</c:v>
                </c:pt>
                <c:pt idx="93">
                  <c:v>10.153971833721029</c:v>
                </c:pt>
                <c:pt idx="94">
                  <c:v>10.153971833721029</c:v>
                </c:pt>
                <c:pt idx="95">
                  <c:v>10.153971833721029</c:v>
                </c:pt>
                <c:pt idx="96">
                  <c:v>10.153971833721029</c:v>
                </c:pt>
                <c:pt idx="97">
                  <c:v>10.153971833721029</c:v>
                </c:pt>
                <c:pt idx="98">
                  <c:v>10.153971833721029</c:v>
                </c:pt>
                <c:pt idx="99">
                  <c:v>10.153971833721029</c:v>
                </c:pt>
                <c:pt idx="100">
                  <c:v>10.153971833721029</c:v>
                </c:pt>
                <c:pt idx="101">
                  <c:v>18.618711018757448</c:v>
                </c:pt>
                <c:pt idx="102">
                  <c:v>18.618711018757448</c:v>
                </c:pt>
                <c:pt idx="103">
                  <c:v>18.618711018757448</c:v>
                </c:pt>
                <c:pt idx="104">
                  <c:v>18.618711018757448</c:v>
                </c:pt>
                <c:pt idx="105">
                  <c:v>18.618711018757448</c:v>
                </c:pt>
                <c:pt idx="106">
                  <c:v>18.618711018757448</c:v>
                </c:pt>
                <c:pt idx="107">
                  <c:v>18.618711018757448</c:v>
                </c:pt>
                <c:pt idx="108">
                  <c:v>18.618711018757448</c:v>
                </c:pt>
                <c:pt idx="109">
                  <c:v>18.618711018757448</c:v>
                </c:pt>
                <c:pt idx="110">
                  <c:v>18.618711018757448</c:v>
                </c:pt>
                <c:pt idx="111">
                  <c:v>18.618711018757448</c:v>
                </c:pt>
                <c:pt idx="112">
                  <c:v>18.618711018757448</c:v>
                </c:pt>
                <c:pt idx="113">
                  <c:v>18.618711018757448</c:v>
                </c:pt>
                <c:pt idx="114">
                  <c:v>18.618711018757448</c:v>
                </c:pt>
                <c:pt idx="115">
                  <c:v>18.618711018757448</c:v>
                </c:pt>
                <c:pt idx="116">
                  <c:v>18.618711018757448</c:v>
                </c:pt>
                <c:pt idx="117">
                  <c:v>18.618711018757448</c:v>
                </c:pt>
                <c:pt idx="118">
                  <c:v>18.618711018757448</c:v>
                </c:pt>
                <c:pt idx="119">
                  <c:v>18.618711018757448</c:v>
                </c:pt>
                <c:pt idx="120">
                  <c:v>18.618711018757448</c:v>
                </c:pt>
                <c:pt idx="121">
                  <c:v>18.618711018757448</c:v>
                </c:pt>
                <c:pt idx="122">
                  <c:v>22.587064306810657</c:v>
                </c:pt>
                <c:pt idx="123">
                  <c:v>22.587064306810657</c:v>
                </c:pt>
                <c:pt idx="124">
                  <c:v>22.587064306810657</c:v>
                </c:pt>
                <c:pt idx="125">
                  <c:v>22.587064306810657</c:v>
                </c:pt>
                <c:pt idx="126">
                  <c:v>22.587064306810657</c:v>
                </c:pt>
                <c:pt idx="127">
                  <c:v>22.587064306810657</c:v>
                </c:pt>
                <c:pt idx="128">
                  <c:v>22.587064306810657</c:v>
                </c:pt>
                <c:pt idx="129">
                  <c:v>22.587064306810657</c:v>
                </c:pt>
                <c:pt idx="130">
                  <c:v>22.587064306810657</c:v>
                </c:pt>
                <c:pt idx="131">
                  <c:v>22.587064306810657</c:v>
                </c:pt>
                <c:pt idx="132">
                  <c:v>22.587064306810657</c:v>
                </c:pt>
                <c:pt idx="133">
                  <c:v>22.587064306810657</c:v>
                </c:pt>
                <c:pt idx="134">
                  <c:v>22.587064306810657</c:v>
                </c:pt>
                <c:pt idx="135">
                  <c:v>22.587064306810657</c:v>
                </c:pt>
                <c:pt idx="136">
                  <c:v>22.587064306810657</c:v>
                </c:pt>
                <c:pt idx="137">
                  <c:v>22.587064306810657</c:v>
                </c:pt>
                <c:pt idx="138">
                  <c:v>22.587064306810657</c:v>
                </c:pt>
                <c:pt idx="139">
                  <c:v>22.587064306810657</c:v>
                </c:pt>
                <c:pt idx="140">
                  <c:v>22.587064306810657</c:v>
                </c:pt>
                <c:pt idx="141">
                  <c:v>22.587064306810657</c:v>
                </c:pt>
                <c:pt idx="142">
                  <c:v>22.587064306810657</c:v>
                </c:pt>
                <c:pt idx="143">
                  <c:v>22.587064306810657</c:v>
                </c:pt>
                <c:pt idx="144">
                  <c:v>22.587064306810657</c:v>
                </c:pt>
                <c:pt idx="145">
                  <c:v>22.587064306810657</c:v>
                </c:pt>
                <c:pt idx="146">
                  <c:v>22.587064306810657</c:v>
                </c:pt>
                <c:pt idx="147">
                  <c:v>22.587064306810657</c:v>
                </c:pt>
                <c:pt idx="148">
                  <c:v>22.587064306810657</c:v>
                </c:pt>
                <c:pt idx="149">
                  <c:v>22.587064306810657</c:v>
                </c:pt>
                <c:pt idx="150">
                  <c:v>22.587064306810657</c:v>
                </c:pt>
                <c:pt idx="151">
                  <c:v>23.341731919461331</c:v>
                </c:pt>
                <c:pt idx="152">
                  <c:v>23.341731919461331</c:v>
                </c:pt>
                <c:pt idx="153">
                  <c:v>23.341731919461331</c:v>
                </c:pt>
                <c:pt idx="154">
                  <c:v>23.341731919461331</c:v>
                </c:pt>
                <c:pt idx="155">
                  <c:v>23.341731919461331</c:v>
                </c:pt>
                <c:pt idx="156">
                  <c:v>23.341731919461331</c:v>
                </c:pt>
                <c:pt idx="157">
                  <c:v>23.341731919461331</c:v>
                </c:pt>
                <c:pt idx="158">
                  <c:v>23.341731919461331</c:v>
                </c:pt>
                <c:pt idx="159">
                  <c:v>23.341731919461331</c:v>
                </c:pt>
                <c:pt idx="160">
                  <c:v>23.341731919461331</c:v>
                </c:pt>
                <c:pt idx="161">
                  <c:v>23.341731919461331</c:v>
                </c:pt>
                <c:pt idx="162">
                  <c:v>23.341731919461331</c:v>
                </c:pt>
                <c:pt idx="163">
                  <c:v>23.341731919461331</c:v>
                </c:pt>
                <c:pt idx="164">
                  <c:v>23.341731919461331</c:v>
                </c:pt>
                <c:pt idx="165">
                  <c:v>23.341731919461331</c:v>
                </c:pt>
                <c:pt idx="166">
                  <c:v>23.341731919461331</c:v>
                </c:pt>
                <c:pt idx="167">
                  <c:v>23.341731919461331</c:v>
                </c:pt>
                <c:pt idx="168">
                  <c:v>23.341731919461331</c:v>
                </c:pt>
                <c:pt idx="169">
                  <c:v>23.341731919461331</c:v>
                </c:pt>
                <c:pt idx="170">
                  <c:v>23.341731919461331</c:v>
                </c:pt>
                <c:pt idx="171">
                  <c:v>23.341731919461331</c:v>
                </c:pt>
                <c:pt idx="172">
                  <c:v>23.341731919461331</c:v>
                </c:pt>
                <c:pt idx="173">
                  <c:v>23.341731919461331</c:v>
                </c:pt>
                <c:pt idx="174">
                  <c:v>23.341731919461331</c:v>
                </c:pt>
                <c:pt idx="175">
                  <c:v>18.731375523436608</c:v>
                </c:pt>
                <c:pt idx="176">
                  <c:v>18.731375523436608</c:v>
                </c:pt>
                <c:pt idx="177">
                  <c:v>18.731375523436608</c:v>
                </c:pt>
                <c:pt idx="178">
                  <c:v>18.731375523436608</c:v>
                </c:pt>
                <c:pt idx="179">
                  <c:v>18.731375523436608</c:v>
                </c:pt>
                <c:pt idx="180">
                  <c:v>18.731375523436608</c:v>
                </c:pt>
                <c:pt idx="181">
                  <c:v>18.731375523436608</c:v>
                </c:pt>
                <c:pt idx="182">
                  <c:v>18.731375523436608</c:v>
                </c:pt>
                <c:pt idx="183">
                  <c:v>18.731375523436608</c:v>
                </c:pt>
                <c:pt idx="184">
                  <c:v>18.731375523436608</c:v>
                </c:pt>
                <c:pt idx="185">
                  <c:v>18.731375523436608</c:v>
                </c:pt>
                <c:pt idx="186">
                  <c:v>18.731375523436608</c:v>
                </c:pt>
                <c:pt idx="187">
                  <c:v>18.731375523436608</c:v>
                </c:pt>
                <c:pt idx="188">
                  <c:v>18.731375523436608</c:v>
                </c:pt>
                <c:pt idx="189">
                  <c:v>18.731375523436608</c:v>
                </c:pt>
                <c:pt idx="190">
                  <c:v>18.731375523436608</c:v>
                </c:pt>
                <c:pt idx="191">
                  <c:v>18.731375523436608</c:v>
                </c:pt>
                <c:pt idx="192">
                  <c:v>18.731375523436608</c:v>
                </c:pt>
                <c:pt idx="193">
                  <c:v>18.731375523436608</c:v>
                </c:pt>
                <c:pt idx="194">
                  <c:v>18.731375523436608</c:v>
                </c:pt>
                <c:pt idx="195">
                  <c:v>18.731375523436608</c:v>
                </c:pt>
                <c:pt idx="196">
                  <c:v>18.731375523436608</c:v>
                </c:pt>
                <c:pt idx="197">
                  <c:v>18.731375523436608</c:v>
                </c:pt>
                <c:pt idx="198">
                  <c:v>18.731375523436608</c:v>
                </c:pt>
                <c:pt idx="199">
                  <c:v>18.731375523436608</c:v>
                </c:pt>
                <c:pt idx="200">
                  <c:v>18.731375523436608</c:v>
                </c:pt>
                <c:pt idx="201">
                  <c:v>18.731375523436608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</c:numCache>
            </c:numRef>
          </c:xVal>
          <c:yVal>
            <c:numRef>
              <c:f>PathlossDataAnalysis!$E$3:$E$246</c:f>
              <c:numCache>
                <c:formatCode>0.00</c:formatCode>
                <c:ptCount val="244"/>
                <c:pt idx="0">
                  <c:v>2.4286064430456169</c:v>
                </c:pt>
                <c:pt idx="1">
                  <c:v>2.6367650198664618</c:v>
                </c:pt>
                <c:pt idx="2">
                  <c:v>1.8976420078684906</c:v>
                </c:pt>
                <c:pt idx="3">
                  <c:v>2.4286064430456169</c:v>
                </c:pt>
                <c:pt idx="4">
                  <c:v>2.2368808789421024</c:v>
                </c:pt>
                <c:pt idx="5">
                  <c:v>2.6367650198664618</c:v>
                </c:pt>
                <c:pt idx="6">
                  <c:v>2.2368808789421024</c:v>
                </c:pt>
                <c:pt idx="7">
                  <c:v>2.4286064430456169</c:v>
                </c:pt>
                <c:pt idx="8">
                  <c:v>2.4286064430456169</c:v>
                </c:pt>
                <c:pt idx="9">
                  <c:v>2.2368808789421024</c:v>
                </c:pt>
                <c:pt idx="10">
                  <c:v>2.2368808789421024</c:v>
                </c:pt>
                <c:pt idx="11">
                  <c:v>2.6367650198664618</c:v>
                </c:pt>
                <c:pt idx="12">
                  <c:v>2.0602910285875451</c:v>
                </c:pt>
                <c:pt idx="13">
                  <c:v>2.2368808789421024</c:v>
                </c:pt>
                <c:pt idx="14">
                  <c:v>2.4286064430456169</c:v>
                </c:pt>
                <c:pt idx="15">
                  <c:v>2.4286064430456169</c:v>
                </c:pt>
                <c:pt idx="16">
                  <c:v>2.2368808789421024</c:v>
                </c:pt>
                <c:pt idx="17">
                  <c:v>2.2368808789421024</c:v>
                </c:pt>
                <c:pt idx="18">
                  <c:v>2.2368808789421024</c:v>
                </c:pt>
                <c:pt idx="19">
                  <c:v>2.4286064430456169</c:v>
                </c:pt>
                <c:pt idx="20">
                  <c:v>2.2368808789421024</c:v>
                </c:pt>
                <c:pt idx="21">
                  <c:v>2.0602910285875451</c:v>
                </c:pt>
                <c:pt idx="22">
                  <c:v>2.4286064430456169</c:v>
                </c:pt>
                <c:pt idx="23">
                  <c:v>3.3745377102174565</c:v>
                </c:pt>
                <c:pt idx="24">
                  <c:v>3.3745377102174565</c:v>
                </c:pt>
                <c:pt idx="25">
                  <c:v>3.6637731148251458</c:v>
                </c:pt>
                <c:pt idx="26">
                  <c:v>3.3745377102174565</c:v>
                </c:pt>
                <c:pt idx="27">
                  <c:v>3.9777992097325097</c:v>
                </c:pt>
                <c:pt idx="28">
                  <c:v>5.5271340794443491</c:v>
                </c:pt>
                <c:pt idx="29">
                  <c:v>3.6637731148251458</c:v>
                </c:pt>
                <c:pt idx="30">
                  <c:v>3.9777992097325097</c:v>
                </c:pt>
                <c:pt idx="31">
                  <c:v>3.6637731148251458</c:v>
                </c:pt>
                <c:pt idx="32">
                  <c:v>3.9777992097325097</c:v>
                </c:pt>
                <c:pt idx="33">
                  <c:v>3.6637731148251458</c:v>
                </c:pt>
                <c:pt idx="34">
                  <c:v>3.9777992097325097</c:v>
                </c:pt>
                <c:pt idx="35">
                  <c:v>3.9777992097325097</c:v>
                </c:pt>
                <c:pt idx="36">
                  <c:v>3.6637731148251458</c:v>
                </c:pt>
                <c:pt idx="37">
                  <c:v>4.3187408327558856</c:v>
                </c:pt>
                <c:pt idx="38">
                  <c:v>3.6637731148251458</c:v>
                </c:pt>
                <c:pt idx="39">
                  <c:v>3.9777992097325097</c:v>
                </c:pt>
                <c:pt idx="40">
                  <c:v>3.9777992097325097</c:v>
                </c:pt>
                <c:pt idx="41">
                  <c:v>3.9777992097325097</c:v>
                </c:pt>
                <c:pt idx="42">
                  <c:v>3.9777992097325097</c:v>
                </c:pt>
                <c:pt idx="43">
                  <c:v>3.3745377102174565</c:v>
                </c:pt>
                <c:pt idx="44">
                  <c:v>3.9777992097325097</c:v>
                </c:pt>
                <c:pt idx="45">
                  <c:v>3.9777992097325097</c:v>
                </c:pt>
                <c:pt idx="46">
                  <c:v>4.3187408327558856</c:v>
                </c:pt>
                <c:pt idx="47">
                  <c:v>3.3745377102174565</c:v>
                </c:pt>
                <c:pt idx="48">
                  <c:v>3.9777992097325097</c:v>
                </c:pt>
                <c:pt idx="49">
                  <c:v>12.57890557757255</c:v>
                </c:pt>
                <c:pt idx="50">
                  <c:v>11.585867872937076</c:v>
                </c:pt>
                <c:pt idx="51">
                  <c:v>12.57890557757255</c:v>
                </c:pt>
                <c:pt idx="52">
                  <c:v>10.67122521441642</c:v>
                </c:pt>
                <c:pt idx="53">
                  <c:v>12.57890557757255</c:v>
                </c:pt>
                <c:pt idx="54">
                  <c:v>8.338183117437147</c:v>
                </c:pt>
                <c:pt idx="55">
                  <c:v>9.052858126213243</c:v>
                </c:pt>
                <c:pt idx="56">
                  <c:v>6.5152122931477274</c:v>
                </c:pt>
                <c:pt idx="57">
                  <c:v>9.052858126213243</c:v>
                </c:pt>
                <c:pt idx="58">
                  <c:v>9.052858126213243</c:v>
                </c:pt>
                <c:pt idx="59">
                  <c:v>9.8287887300003245</c:v>
                </c:pt>
                <c:pt idx="60">
                  <c:v>9.052858126213243</c:v>
                </c:pt>
                <c:pt idx="61">
                  <c:v>10.67122521441642</c:v>
                </c:pt>
                <c:pt idx="62">
                  <c:v>9.052858126213243</c:v>
                </c:pt>
                <c:pt idx="63">
                  <c:v>9.8287887300003245</c:v>
                </c:pt>
                <c:pt idx="64">
                  <c:v>9.052858126213243</c:v>
                </c:pt>
                <c:pt idx="65">
                  <c:v>11.585867872937076</c:v>
                </c:pt>
                <c:pt idx="66">
                  <c:v>10.67122521441642</c:v>
                </c:pt>
                <c:pt idx="67">
                  <c:v>10.67122521441642</c:v>
                </c:pt>
                <c:pt idx="68">
                  <c:v>18.976420078684914</c:v>
                </c:pt>
                <c:pt idx="69">
                  <c:v>28.62765101319793</c:v>
                </c:pt>
                <c:pt idx="70">
                  <c:v>26.367650198664627</c:v>
                </c:pt>
                <c:pt idx="71">
                  <c:v>28.62765101319793</c:v>
                </c:pt>
                <c:pt idx="72">
                  <c:v>28.62765101319793</c:v>
                </c:pt>
                <c:pt idx="73">
                  <c:v>17.478332624182187</c:v>
                </c:pt>
                <c:pt idx="74">
                  <c:v>22.368808789421028</c:v>
                </c:pt>
                <c:pt idx="75">
                  <c:v>24.286064430456165</c:v>
                </c:pt>
                <c:pt idx="76">
                  <c:v>26.367650198664627</c:v>
                </c:pt>
                <c:pt idx="77">
                  <c:v>17.478332624182187</c:v>
                </c:pt>
                <c:pt idx="78">
                  <c:v>28.62765101319793</c:v>
                </c:pt>
                <c:pt idx="79">
                  <c:v>17.478332624182187</c:v>
                </c:pt>
                <c:pt idx="80">
                  <c:v>18.976420078684914</c:v>
                </c:pt>
                <c:pt idx="81">
                  <c:v>22.368808789421028</c:v>
                </c:pt>
                <c:pt idx="82">
                  <c:v>17.478332624182187</c:v>
                </c:pt>
                <c:pt idx="83">
                  <c:v>7.6799279001841452</c:v>
                </c:pt>
                <c:pt idx="84">
                  <c:v>9.8287887300003245</c:v>
                </c:pt>
                <c:pt idx="85">
                  <c:v>10.67122521441642</c:v>
                </c:pt>
                <c:pt idx="86">
                  <c:v>10.67122521441642</c:v>
                </c:pt>
                <c:pt idx="87">
                  <c:v>9.052858126213243</c:v>
                </c:pt>
                <c:pt idx="88">
                  <c:v>9.8287887300003245</c:v>
                </c:pt>
                <c:pt idx="89">
                  <c:v>9.8287887300003245</c:v>
                </c:pt>
                <c:pt idx="90">
                  <c:v>11.585867872937076</c:v>
                </c:pt>
                <c:pt idx="91">
                  <c:v>10.67122521441642</c:v>
                </c:pt>
                <c:pt idx="92">
                  <c:v>11.585867872937076</c:v>
                </c:pt>
                <c:pt idx="93">
                  <c:v>11.585867872937076</c:v>
                </c:pt>
                <c:pt idx="94">
                  <c:v>16.09851120784856</c:v>
                </c:pt>
                <c:pt idx="95">
                  <c:v>10.67122521441642</c:v>
                </c:pt>
                <c:pt idx="96">
                  <c:v>12.57890557757255</c:v>
                </c:pt>
                <c:pt idx="97">
                  <c:v>9.052858126213243</c:v>
                </c:pt>
                <c:pt idx="98">
                  <c:v>10.67122521441642</c:v>
                </c:pt>
                <c:pt idx="99">
                  <c:v>13.657057655480923</c:v>
                </c:pt>
                <c:pt idx="100">
                  <c:v>10.67122521441642</c:v>
                </c:pt>
                <c:pt idx="101">
                  <c:v>28.62765101319793</c:v>
                </c:pt>
                <c:pt idx="102">
                  <c:v>26.367650198664627</c:v>
                </c:pt>
                <c:pt idx="103">
                  <c:v>22.368808789421028</c:v>
                </c:pt>
                <c:pt idx="104">
                  <c:v>20.60291028587546</c:v>
                </c:pt>
                <c:pt idx="105">
                  <c:v>20.60291028587546</c:v>
                </c:pt>
                <c:pt idx="106">
                  <c:v>17.478332624182187</c:v>
                </c:pt>
                <c:pt idx="107">
                  <c:v>17.478332624182187</c:v>
                </c:pt>
                <c:pt idx="108">
                  <c:v>26.367650198664627</c:v>
                </c:pt>
                <c:pt idx="109">
                  <c:v>18.976420078684914</c:v>
                </c:pt>
                <c:pt idx="110">
                  <c:v>17.478332624182187</c:v>
                </c:pt>
                <c:pt idx="111">
                  <c:v>20.60291028587546</c:v>
                </c:pt>
                <c:pt idx="112">
                  <c:v>20.60291028587546</c:v>
                </c:pt>
                <c:pt idx="113">
                  <c:v>26.367650198664627</c:v>
                </c:pt>
                <c:pt idx="114">
                  <c:v>17.478332624182187</c:v>
                </c:pt>
                <c:pt idx="115">
                  <c:v>17.478332624182187</c:v>
                </c:pt>
                <c:pt idx="116">
                  <c:v>26.367650198664627</c:v>
                </c:pt>
                <c:pt idx="117">
                  <c:v>16.09851120784856</c:v>
                </c:pt>
                <c:pt idx="118">
                  <c:v>16.09851120784856</c:v>
                </c:pt>
                <c:pt idx="119">
                  <c:v>22.368808789421028</c:v>
                </c:pt>
                <c:pt idx="120">
                  <c:v>31.081359027394768</c:v>
                </c:pt>
                <c:pt idx="121">
                  <c:v>17.478332624182187</c:v>
                </c:pt>
                <c:pt idx="122">
                  <c:v>36.637731148251461</c:v>
                </c:pt>
                <c:pt idx="123">
                  <c:v>26.367650198664627</c:v>
                </c:pt>
                <c:pt idx="124">
                  <c:v>43.18740832755887</c:v>
                </c:pt>
                <c:pt idx="125">
                  <c:v>20.60291028587546</c:v>
                </c:pt>
                <c:pt idx="126">
                  <c:v>31.081359027394768</c:v>
                </c:pt>
                <c:pt idx="127">
                  <c:v>36.637731148251461</c:v>
                </c:pt>
                <c:pt idx="128">
                  <c:v>17.478332624182187</c:v>
                </c:pt>
                <c:pt idx="129">
                  <c:v>20.60291028587546</c:v>
                </c:pt>
                <c:pt idx="130">
                  <c:v>65.152122931477265</c:v>
                </c:pt>
                <c:pt idx="131">
                  <c:v>65.152122931477265</c:v>
                </c:pt>
                <c:pt idx="132">
                  <c:v>106.71225214416427</c:v>
                </c:pt>
                <c:pt idx="133">
                  <c:v>76.799279001841469</c:v>
                </c:pt>
                <c:pt idx="134">
                  <c:v>65.152122931477265</c:v>
                </c:pt>
                <c:pt idx="135">
                  <c:v>50.907962354549781</c:v>
                </c:pt>
                <c:pt idx="136">
                  <c:v>43.18740832755887</c:v>
                </c:pt>
                <c:pt idx="137">
                  <c:v>43.18740832755887</c:v>
                </c:pt>
                <c:pt idx="138">
                  <c:v>43.18740832755887</c:v>
                </c:pt>
                <c:pt idx="139">
                  <c:v>39.777992097325111</c:v>
                </c:pt>
                <c:pt idx="140">
                  <c:v>33.745377102174572</c:v>
                </c:pt>
                <c:pt idx="141">
                  <c:v>43.18740832755887</c:v>
                </c:pt>
                <c:pt idx="142">
                  <c:v>90.528581262132462</c:v>
                </c:pt>
                <c:pt idx="143">
                  <c:v>55.271340794443503</c:v>
                </c:pt>
                <c:pt idx="144">
                  <c:v>148.27619354872635</c:v>
                </c:pt>
                <c:pt idx="145">
                  <c:v>136.57057655480932</c:v>
                </c:pt>
                <c:pt idx="146">
                  <c:v>65.152122931477265</c:v>
                </c:pt>
                <c:pt idx="147">
                  <c:v>60.008709284795991</c:v>
                </c:pt>
                <c:pt idx="148">
                  <c:v>46.889049439394007</c:v>
                </c:pt>
                <c:pt idx="149">
                  <c:v>65.152122931477265</c:v>
                </c:pt>
                <c:pt idx="150">
                  <c:v>33.745377102174572</c:v>
                </c:pt>
                <c:pt idx="151">
                  <c:v>46.889049439394007</c:v>
                </c:pt>
                <c:pt idx="152">
                  <c:v>43.18740832755887</c:v>
                </c:pt>
                <c:pt idx="153">
                  <c:v>46.889049439394007</c:v>
                </c:pt>
                <c:pt idx="154">
                  <c:v>46.889049439394007</c:v>
                </c:pt>
                <c:pt idx="155">
                  <c:v>43.18740832755887</c:v>
                </c:pt>
                <c:pt idx="156">
                  <c:v>46.889049439394007</c:v>
                </c:pt>
                <c:pt idx="157">
                  <c:v>76.799279001841469</c:v>
                </c:pt>
                <c:pt idx="158">
                  <c:v>206.02910285875464</c:v>
                </c:pt>
                <c:pt idx="159">
                  <c:v>60.008709284795991</c:v>
                </c:pt>
                <c:pt idx="160">
                  <c:v>43.18740832755887</c:v>
                </c:pt>
                <c:pt idx="161">
                  <c:v>36.637731148251461</c:v>
                </c:pt>
                <c:pt idx="162">
                  <c:v>39.777992097325111</c:v>
                </c:pt>
                <c:pt idx="163">
                  <c:v>36.637731148251461</c:v>
                </c:pt>
                <c:pt idx="164">
                  <c:v>106.71225214416427</c:v>
                </c:pt>
                <c:pt idx="165">
                  <c:v>90.528581262132462</c:v>
                </c:pt>
                <c:pt idx="166">
                  <c:v>65.152122931477265</c:v>
                </c:pt>
                <c:pt idx="167">
                  <c:v>60.008709284795991</c:v>
                </c:pt>
                <c:pt idx="168">
                  <c:v>55.271340794443503</c:v>
                </c:pt>
                <c:pt idx="169">
                  <c:v>50.907962354549781</c:v>
                </c:pt>
                <c:pt idx="170">
                  <c:v>43.18740832755887</c:v>
                </c:pt>
                <c:pt idx="171">
                  <c:v>65.152122931477265</c:v>
                </c:pt>
                <c:pt idx="172">
                  <c:v>189.7642007868491</c:v>
                </c:pt>
                <c:pt idx="173">
                  <c:v>70.73638431936422</c:v>
                </c:pt>
                <c:pt idx="174">
                  <c:v>46.889049439394007</c:v>
                </c:pt>
                <c:pt idx="175">
                  <c:v>28.62765101319793</c:v>
                </c:pt>
                <c:pt idx="176">
                  <c:v>28.62765101319793</c:v>
                </c:pt>
                <c:pt idx="177">
                  <c:v>26.367650198664627</c:v>
                </c:pt>
                <c:pt idx="178">
                  <c:v>17.478332624182187</c:v>
                </c:pt>
                <c:pt idx="179">
                  <c:v>26.367650198664627</c:v>
                </c:pt>
                <c:pt idx="180">
                  <c:v>26.367650198664627</c:v>
                </c:pt>
                <c:pt idx="181">
                  <c:v>26.367650198664627</c:v>
                </c:pt>
                <c:pt idx="182">
                  <c:v>33.745377102174572</c:v>
                </c:pt>
                <c:pt idx="183">
                  <c:v>28.62765101319793</c:v>
                </c:pt>
                <c:pt idx="184">
                  <c:v>24.286064430456165</c:v>
                </c:pt>
                <c:pt idx="185">
                  <c:v>26.367650198664627</c:v>
                </c:pt>
                <c:pt idx="186">
                  <c:v>26.367650198664627</c:v>
                </c:pt>
                <c:pt idx="187">
                  <c:v>24.286064430456165</c:v>
                </c:pt>
                <c:pt idx="188">
                  <c:v>26.367650198664627</c:v>
                </c:pt>
                <c:pt idx="189">
                  <c:v>28.62765101319793</c:v>
                </c:pt>
                <c:pt idx="190">
                  <c:v>24.286064430456165</c:v>
                </c:pt>
                <c:pt idx="191">
                  <c:v>20.60291028587546</c:v>
                </c:pt>
                <c:pt idx="192">
                  <c:v>26.367650198664627</c:v>
                </c:pt>
                <c:pt idx="193">
                  <c:v>22.368808789421028</c:v>
                </c:pt>
                <c:pt idx="194">
                  <c:v>26.367650198664627</c:v>
                </c:pt>
                <c:pt idx="195">
                  <c:v>24.286064430456165</c:v>
                </c:pt>
                <c:pt idx="196">
                  <c:v>17.478332624182187</c:v>
                </c:pt>
                <c:pt idx="197">
                  <c:v>26.367650198664627</c:v>
                </c:pt>
                <c:pt idx="198">
                  <c:v>24.286064430456165</c:v>
                </c:pt>
                <c:pt idx="199">
                  <c:v>28.62765101319793</c:v>
                </c:pt>
                <c:pt idx="200">
                  <c:v>28.62765101319793</c:v>
                </c:pt>
                <c:pt idx="201">
                  <c:v>28.62765101319793</c:v>
                </c:pt>
                <c:pt idx="202">
                  <c:v>1.7478332624182185</c:v>
                </c:pt>
                <c:pt idx="203">
                  <c:v>2.0602910285875451</c:v>
                </c:pt>
                <c:pt idx="204">
                  <c:v>2.0602910285875451</c:v>
                </c:pt>
                <c:pt idx="205">
                  <c:v>1.6098511207848556</c:v>
                </c:pt>
                <c:pt idx="206">
                  <c:v>3.9777992097325097</c:v>
                </c:pt>
                <c:pt idx="207">
                  <c:v>1.8976420078684906</c:v>
                </c:pt>
                <c:pt idx="208">
                  <c:v>1.4827619354872632</c:v>
                </c:pt>
                <c:pt idx="209">
                  <c:v>1.6098511207848556</c:v>
                </c:pt>
                <c:pt idx="210">
                  <c:v>0.70736384319364187</c:v>
                </c:pt>
                <c:pt idx="211">
                  <c:v>0.5527134079444348</c:v>
                </c:pt>
                <c:pt idx="212">
                  <c:v>0.50907962354549752</c:v>
                </c:pt>
                <c:pt idx="213">
                  <c:v>0.43187408327558857</c:v>
                </c:pt>
                <c:pt idx="214">
                  <c:v>0.50907962354549752</c:v>
                </c:pt>
                <c:pt idx="215">
                  <c:v>0.70736384319364187</c:v>
                </c:pt>
                <c:pt idx="216">
                  <c:v>0.5527134079444348</c:v>
                </c:pt>
                <c:pt idx="217">
                  <c:v>0.46889049439393998</c:v>
                </c:pt>
                <c:pt idx="218">
                  <c:v>0.50907962354549752</c:v>
                </c:pt>
                <c:pt idx="219">
                  <c:v>0.5527134079444348</c:v>
                </c:pt>
                <c:pt idx="220">
                  <c:v>0.5527134079444348</c:v>
                </c:pt>
                <c:pt idx="221">
                  <c:v>0.5527134079444348</c:v>
                </c:pt>
                <c:pt idx="222">
                  <c:v>0.5527134079444348</c:v>
                </c:pt>
                <c:pt idx="223">
                  <c:v>0.5527134079444348</c:v>
                </c:pt>
                <c:pt idx="224">
                  <c:v>0.70736384319364187</c:v>
                </c:pt>
                <c:pt idx="225">
                  <c:v>0.60008709284795958</c:v>
                </c:pt>
                <c:pt idx="226">
                  <c:v>0.5527134079444348</c:v>
                </c:pt>
                <c:pt idx="227">
                  <c:v>0.60008709284795958</c:v>
                </c:pt>
                <c:pt idx="228">
                  <c:v>1.4827619354872632</c:v>
                </c:pt>
                <c:pt idx="229">
                  <c:v>1.6098511207848556</c:v>
                </c:pt>
                <c:pt idx="230">
                  <c:v>1.8976420078684906</c:v>
                </c:pt>
                <c:pt idx="231">
                  <c:v>2.2368808789421024</c:v>
                </c:pt>
                <c:pt idx="232">
                  <c:v>2.0602910285875451</c:v>
                </c:pt>
                <c:pt idx="233">
                  <c:v>2.0602910285875451</c:v>
                </c:pt>
                <c:pt idx="234">
                  <c:v>2.0602910285875451</c:v>
                </c:pt>
                <c:pt idx="235">
                  <c:v>1.4827619354872632</c:v>
                </c:pt>
                <c:pt idx="236">
                  <c:v>1.6098511207848556</c:v>
                </c:pt>
                <c:pt idx="237">
                  <c:v>1.6098511207848556</c:v>
                </c:pt>
                <c:pt idx="238">
                  <c:v>1.1585867872937077</c:v>
                </c:pt>
                <c:pt idx="239">
                  <c:v>1.4827619354872632</c:v>
                </c:pt>
                <c:pt idx="240">
                  <c:v>1.4827619354872632</c:v>
                </c:pt>
                <c:pt idx="241">
                  <c:v>1.6098511207848556</c:v>
                </c:pt>
                <c:pt idx="242">
                  <c:v>1.365705765548092</c:v>
                </c:pt>
                <c:pt idx="243">
                  <c:v>1.365705765548092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C4-4827-8C63-E21D3911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011136"/>
        <c:axId val="1125011792"/>
      </c:scatterChart>
      <c:valAx>
        <c:axId val="112501113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True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11792"/>
        <c:crosses val="autoZero"/>
        <c:crossBetween val="midCat"/>
        <c:majorUnit val="2"/>
      </c:valAx>
      <c:valAx>
        <c:axId val="112501179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1113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RSSI vs Distance (Floor 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forward val="1"/>
            <c:dispRSqr val="0"/>
            <c:dispEq val="0"/>
          </c:trendline>
          <c:xVal>
            <c:numRef>
              <c:f>PathlossDataAnalysis!$T$3:$T$233</c:f>
              <c:numCache>
                <c:formatCode>0.00</c:formatCode>
                <c:ptCount val="231"/>
                <c:pt idx="0">
                  <c:v>2.9880389890361196</c:v>
                </c:pt>
                <c:pt idx="1">
                  <c:v>2.9880389890361196</c:v>
                </c:pt>
                <c:pt idx="2">
                  <c:v>2.9880389890361196</c:v>
                </c:pt>
                <c:pt idx="3">
                  <c:v>2.9880389890361196</c:v>
                </c:pt>
                <c:pt idx="4">
                  <c:v>2.9880389890361196</c:v>
                </c:pt>
                <c:pt idx="5">
                  <c:v>2.9880389890361196</c:v>
                </c:pt>
                <c:pt idx="6">
                  <c:v>2.9880389890361196</c:v>
                </c:pt>
                <c:pt idx="7">
                  <c:v>2.9880389890361196</c:v>
                </c:pt>
                <c:pt idx="8">
                  <c:v>2.9880389890361196</c:v>
                </c:pt>
                <c:pt idx="9">
                  <c:v>2.9880389890361196</c:v>
                </c:pt>
                <c:pt idx="10">
                  <c:v>2.9880389890361196</c:v>
                </c:pt>
                <c:pt idx="11">
                  <c:v>2.9880389890361196</c:v>
                </c:pt>
                <c:pt idx="12">
                  <c:v>2.9880389890361196</c:v>
                </c:pt>
                <c:pt idx="13">
                  <c:v>2.9880389890361196</c:v>
                </c:pt>
                <c:pt idx="14">
                  <c:v>2.9880389890361196</c:v>
                </c:pt>
                <c:pt idx="15">
                  <c:v>2.9880389890361196</c:v>
                </c:pt>
                <c:pt idx="16">
                  <c:v>2.9880389890361196</c:v>
                </c:pt>
                <c:pt idx="17">
                  <c:v>2.9880389890361196</c:v>
                </c:pt>
                <c:pt idx="18">
                  <c:v>2.9880389890361196</c:v>
                </c:pt>
                <c:pt idx="19">
                  <c:v>2.9880389890361196</c:v>
                </c:pt>
                <c:pt idx="20">
                  <c:v>2.9880389890361196</c:v>
                </c:pt>
                <c:pt idx="21">
                  <c:v>20.778334798534747</c:v>
                </c:pt>
                <c:pt idx="22">
                  <c:v>20.778334798534747</c:v>
                </c:pt>
                <c:pt idx="23">
                  <c:v>20.778334798534747</c:v>
                </c:pt>
                <c:pt idx="24">
                  <c:v>20.778334798534747</c:v>
                </c:pt>
                <c:pt idx="25">
                  <c:v>20.778334798534747</c:v>
                </c:pt>
                <c:pt idx="26">
                  <c:v>20.778334798534747</c:v>
                </c:pt>
                <c:pt idx="27">
                  <c:v>20.778334798534747</c:v>
                </c:pt>
                <c:pt idx="28">
                  <c:v>20.778334798534747</c:v>
                </c:pt>
                <c:pt idx="29">
                  <c:v>20.778334798534747</c:v>
                </c:pt>
                <c:pt idx="30">
                  <c:v>20.778334798534747</c:v>
                </c:pt>
                <c:pt idx="31">
                  <c:v>20.778334798534747</c:v>
                </c:pt>
                <c:pt idx="32">
                  <c:v>20.778334798534747</c:v>
                </c:pt>
                <c:pt idx="33">
                  <c:v>20.778334798534747</c:v>
                </c:pt>
                <c:pt idx="34">
                  <c:v>20.778334798534747</c:v>
                </c:pt>
                <c:pt idx="35">
                  <c:v>20.778334798534747</c:v>
                </c:pt>
                <c:pt idx="36">
                  <c:v>20.778334798534747</c:v>
                </c:pt>
                <c:pt idx="37">
                  <c:v>20.778334798534747</c:v>
                </c:pt>
                <c:pt idx="38">
                  <c:v>20.778334798534747</c:v>
                </c:pt>
                <c:pt idx="39">
                  <c:v>20.778334798534747</c:v>
                </c:pt>
                <c:pt idx="40">
                  <c:v>20.778334798534747</c:v>
                </c:pt>
                <c:pt idx="41">
                  <c:v>20.778334798534747</c:v>
                </c:pt>
                <c:pt idx="42">
                  <c:v>20.778334798534747</c:v>
                </c:pt>
                <c:pt idx="43">
                  <c:v>20.778334798534747</c:v>
                </c:pt>
                <c:pt idx="44">
                  <c:v>19.641641988387839</c:v>
                </c:pt>
                <c:pt idx="45">
                  <c:v>19.641641988387839</c:v>
                </c:pt>
                <c:pt idx="46">
                  <c:v>19.641641988387839</c:v>
                </c:pt>
                <c:pt idx="47">
                  <c:v>19.641641988387839</c:v>
                </c:pt>
                <c:pt idx="48">
                  <c:v>19.641641988387839</c:v>
                </c:pt>
                <c:pt idx="49">
                  <c:v>19.641641988387839</c:v>
                </c:pt>
                <c:pt idx="50">
                  <c:v>19.641641988387839</c:v>
                </c:pt>
                <c:pt idx="51">
                  <c:v>19.641641988387839</c:v>
                </c:pt>
                <c:pt idx="52">
                  <c:v>19.641641988387839</c:v>
                </c:pt>
                <c:pt idx="53">
                  <c:v>19.641641988387839</c:v>
                </c:pt>
                <c:pt idx="54">
                  <c:v>19.641641988387839</c:v>
                </c:pt>
                <c:pt idx="55">
                  <c:v>19.641641988387839</c:v>
                </c:pt>
                <c:pt idx="56">
                  <c:v>19.641641988387839</c:v>
                </c:pt>
                <c:pt idx="57">
                  <c:v>19.641641988387839</c:v>
                </c:pt>
                <c:pt idx="58">
                  <c:v>19.641641988387839</c:v>
                </c:pt>
                <c:pt idx="59">
                  <c:v>19.641641988387839</c:v>
                </c:pt>
                <c:pt idx="60">
                  <c:v>19.641641988387839</c:v>
                </c:pt>
                <c:pt idx="61">
                  <c:v>19.641641988387839</c:v>
                </c:pt>
                <c:pt idx="62">
                  <c:v>19.641641988387839</c:v>
                </c:pt>
                <c:pt idx="63">
                  <c:v>19.641641988387839</c:v>
                </c:pt>
                <c:pt idx="64">
                  <c:v>19.641641988387839</c:v>
                </c:pt>
                <c:pt idx="65">
                  <c:v>19.641641988387839</c:v>
                </c:pt>
                <c:pt idx="66">
                  <c:v>19.641641988387839</c:v>
                </c:pt>
                <c:pt idx="67">
                  <c:v>19.641641988387839</c:v>
                </c:pt>
                <c:pt idx="68">
                  <c:v>19.641641988387839</c:v>
                </c:pt>
                <c:pt idx="69">
                  <c:v>19.641641988387839</c:v>
                </c:pt>
                <c:pt idx="70">
                  <c:v>23.491828898576628</c:v>
                </c:pt>
                <c:pt idx="71">
                  <c:v>23.491828898576628</c:v>
                </c:pt>
                <c:pt idx="72">
                  <c:v>23.491828898576628</c:v>
                </c:pt>
                <c:pt idx="73">
                  <c:v>23.491828898576628</c:v>
                </c:pt>
                <c:pt idx="74">
                  <c:v>23.491828898576628</c:v>
                </c:pt>
                <c:pt idx="75">
                  <c:v>23.491828898576628</c:v>
                </c:pt>
                <c:pt idx="76">
                  <c:v>23.491828898576628</c:v>
                </c:pt>
                <c:pt idx="77">
                  <c:v>23.491828898576628</c:v>
                </c:pt>
                <c:pt idx="78">
                  <c:v>23.491828898576628</c:v>
                </c:pt>
                <c:pt idx="79">
                  <c:v>23.491828898576628</c:v>
                </c:pt>
                <c:pt idx="80">
                  <c:v>23.491828898576628</c:v>
                </c:pt>
                <c:pt idx="81">
                  <c:v>23.491828898576628</c:v>
                </c:pt>
                <c:pt idx="82">
                  <c:v>23.491828898576628</c:v>
                </c:pt>
                <c:pt idx="83">
                  <c:v>23.491828898576628</c:v>
                </c:pt>
                <c:pt idx="84">
                  <c:v>23.491828898576628</c:v>
                </c:pt>
                <c:pt idx="85">
                  <c:v>23.491828898576628</c:v>
                </c:pt>
                <c:pt idx="86">
                  <c:v>23.491828898576628</c:v>
                </c:pt>
                <c:pt idx="87">
                  <c:v>23.491828898576628</c:v>
                </c:pt>
                <c:pt idx="88">
                  <c:v>23.491828898576628</c:v>
                </c:pt>
                <c:pt idx="89">
                  <c:v>23.491828898576628</c:v>
                </c:pt>
                <c:pt idx="90">
                  <c:v>28.641261319990782</c:v>
                </c:pt>
                <c:pt idx="91">
                  <c:v>28.641261319990782</c:v>
                </c:pt>
                <c:pt idx="92">
                  <c:v>28.641261319990782</c:v>
                </c:pt>
                <c:pt idx="93">
                  <c:v>28.641261319990782</c:v>
                </c:pt>
                <c:pt idx="94">
                  <c:v>28.641261319990782</c:v>
                </c:pt>
                <c:pt idx="95">
                  <c:v>28.641261319990782</c:v>
                </c:pt>
                <c:pt idx="96">
                  <c:v>28.641261319990782</c:v>
                </c:pt>
                <c:pt idx="97">
                  <c:v>28.641261319990782</c:v>
                </c:pt>
                <c:pt idx="98">
                  <c:v>28.641261319990782</c:v>
                </c:pt>
                <c:pt idx="99">
                  <c:v>28.641261319990782</c:v>
                </c:pt>
                <c:pt idx="100">
                  <c:v>28.641261319990782</c:v>
                </c:pt>
                <c:pt idx="101">
                  <c:v>28.641261319990782</c:v>
                </c:pt>
                <c:pt idx="102">
                  <c:v>28.641261319990782</c:v>
                </c:pt>
                <c:pt idx="103">
                  <c:v>28.641261319990782</c:v>
                </c:pt>
                <c:pt idx="104">
                  <c:v>28.641261319990782</c:v>
                </c:pt>
                <c:pt idx="105">
                  <c:v>28.641261319990782</c:v>
                </c:pt>
                <c:pt idx="106">
                  <c:v>28.641261319990782</c:v>
                </c:pt>
                <c:pt idx="107">
                  <c:v>28.641261319990782</c:v>
                </c:pt>
                <c:pt idx="108">
                  <c:v>28.641261319990782</c:v>
                </c:pt>
                <c:pt idx="109">
                  <c:v>28.641261319990782</c:v>
                </c:pt>
                <c:pt idx="110">
                  <c:v>28.641261319990782</c:v>
                </c:pt>
                <c:pt idx="111">
                  <c:v>28.641261319990782</c:v>
                </c:pt>
                <c:pt idx="112">
                  <c:v>28.641261319990782</c:v>
                </c:pt>
                <c:pt idx="113">
                  <c:v>28.641261319990782</c:v>
                </c:pt>
                <c:pt idx="114">
                  <c:v>28.641261319990782</c:v>
                </c:pt>
                <c:pt idx="115">
                  <c:v>28.641261319990782</c:v>
                </c:pt>
                <c:pt idx="116">
                  <c:v>28.641261319990782</c:v>
                </c:pt>
                <c:pt idx="117">
                  <c:v>28.641261319990782</c:v>
                </c:pt>
                <c:pt idx="118">
                  <c:v>28.641261319990782</c:v>
                </c:pt>
                <c:pt idx="119">
                  <c:v>18.356476895090736</c:v>
                </c:pt>
                <c:pt idx="120">
                  <c:v>18.356476895090736</c:v>
                </c:pt>
                <c:pt idx="121">
                  <c:v>18.356476895090736</c:v>
                </c:pt>
                <c:pt idx="122">
                  <c:v>18.356476895090736</c:v>
                </c:pt>
                <c:pt idx="123">
                  <c:v>18.356476895090736</c:v>
                </c:pt>
                <c:pt idx="124">
                  <c:v>18.356476895090736</c:v>
                </c:pt>
                <c:pt idx="125">
                  <c:v>18.356476895090736</c:v>
                </c:pt>
                <c:pt idx="126">
                  <c:v>18.356476895090736</c:v>
                </c:pt>
                <c:pt idx="127">
                  <c:v>18.356476895090736</c:v>
                </c:pt>
                <c:pt idx="128">
                  <c:v>18.356476895090736</c:v>
                </c:pt>
                <c:pt idx="129">
                  <c:v>18.356476895090736</c:v>
                </c:pt>
                <c:pt idx="130">
                  <c:v>18.356476895090736</c:v>
                </c:pt>
                <c:pt idx="131">
                  <c:v>18.356476895090736</c:v>
                </c:pt>
                <c:pt idx="132">
                  <c:v>18.356476895090736</c:v>
                </c:pt>
                <c:pt idx="133">
                  <c:v>18.356476895090736</c:v>
                </c:pt>
                <c:pt idx="134">
                  <c:v>18.356476895090736</c:v>
                </c:pt>
                <c:pt idx="135">
                  <c:v>18.356476895090736</c:v>
                </c:pt>
                <c:pt idx="136">
                  <c:v>18.356476895090736</c:v>
                </c:pt>
                <c:pt idx="137">
                  <c:v>18.356476895090736</c:v>
                </c:pt>
                <c:pt idx="138">
                  <c:v>18.356476895090736</c:v>
                </c:pt>
                <c:pt idx="139">
                  <c:v>18.356476895090736</c:v>
                </c:pt>
                <c:pt idx="140">
                  <c:v>18.356476895090736</c:v>
                </c:pt>
                <c:pt idx="141">
                  <c:v>18.356476895090736</c:v>
                </c:pt>
                <c:pt idx="142">
                  <c:v>18.356476895090736</c:v>
                </c:pt>
                <c:pt idx="143">
                  <c:v>18.356476895090736</c:v>
                </c:pt>
                <c:pt idx="144">
                  <c:v>18.356476895090736</c:v>
                </c:pt>
                <c:pt idx="145">
                  <c:v>18.356476895090736</c:v>
                </c:pt>
                <c:pt idx="146">
                  <c:v>18.356476895090736</c:v>
                </c:pt>
                <c:pt idx="147">
                  <c:v>18.356476895090736</c:v>
                </c:pt>
                <c:pt idx="148">
                  <c:v>18.356476895090736</c:v>
                </c:pt>
                <c:pt idx="149">
                  <c:v>18.356476895090736</c:v>
                </c:pt>
                <c:pt idx="150">
                  <c:v>18.356476895090736</c:v>
                </c:pt>
                <c:pt idx="151">
                  <c:v>18.356476895090736</c:v>
                </c:pt>
                <c:pt idx="152">
                  <c:v>18.356476895090736</c:v>
                </c:pt>
                <c:pt idx="153">
                  <c:v>18.356476895090736</c:v>
                </c:pt>
                <c:pt idx="154">
                  <c:v>18.356476895090736</c:v>
                </c:pt>
                <c:pt idx="155">
                  <c:v>18.356476895090736</c:v>
                </c:pt>
                <c:pt idx="156">
                  <c:v>18.356476895090736</c:v>
                </c:pt>
                <c:pt idx="157">
                  <c:v>18.356476895090736</c:v>
                </c:pt>
                <c:pt idx="158">
                  <c:v>18.356476895090736</c:v>
                </c:pt>
                <c:pt idx="159">
                  <c:v>18.356476895090736</c:v>
                </c:pt>
                <c:pt idx="160">
                  <c:v>18.356476895090736</c:v>
                </c:pt>
                <c:pt idx="161">
                  <c:v>18.356476895090736</c:v>
                </c:pt>
                <c:pt idx="162">
                  <c:v>18.356476895090736</c:v>
                </c:pt>
                <c:pt idx="163">
                  <c:v>18.356476895090736</c:v>
                </c:pt>
                <c:pt idx="164">
                  <c:v>18.356476895090736</c:v>
                </c:pt>
                <c:pt idx="165">
                  <c:v>18.356476895090736</c:v>
                </c:pt>
                <c:pt idx="166">
                  <c:v>18.356476895090736</c:v>
                </c:pt>
                <c:pt idx="167">
                  <c:v>18.356476895090736</c:v>
                </c:pt>
                <c:pt idx="168">
                  <c:v>13.518558059201434</c:v>
                </c:pt>
                <c:pt idx="169">
                  <c:v>13.518558059201434</c:v>
                </c:pt>
                <c:pt idx="170">
                  <c:v>13.518558059201434</c:v>
                </c:pt>
                <c:pt idx="171">
                  <c:v>13.518558059201434</c:v>
                </c:pt>
                <c:pt idx="172">
                  <c:v>13.518558059201434</c:v>
                </c:pt>
                <c:pt idx="173">
                  <c:v>13.518558059201434</c:v>
                </c:pt>
                <c:pt idx="174">
                  <c:v>13.518558059201434</c:v>
                </c:pt>
                <c:pt idx="175">
                  <c:v>13.518558059201434</c:v>
                </c:pt>
                <c:pt idx="176">
                  <c:v>13.518558059201434</c:v>
                </c:pt>
                <c:pt idx="177">
                  <c:v>13.518558059201434</c:v>
                </c:pt>
                <c:pt idx="178">
                  <c:v>13.518558059201434</c:v>
                </c:pt>
                <c:pt idx="179">
                  <c:v>13.518558059201434</c:v>
                </c:pt>
                <c:pt idx="180">
                  <c:v>13.518558059201434</c:v>
                </c:pt>
                <c:pt idx="181">
                  <c:v>13.518558059201434</c:v>
                </c:pt>
                <c:pt idx="182">
                  <c:v>13.518558059201434</c:v>
                </c:pt>
                <c:pt idx="183">
                  <c:v>13.518558059201434</c:v>
                </c:pt>
                <c:pt idx="184">
                  <c:v>13.518558059201434</c:v>
                </c:pt>
                <c:pt idx="185">
                  <c:v>13.518558059201434</c:v>
                </c:pt>
                <c:pt idx="186">
                  <c:v>13.518558059201434</c:v>
                </c:pt>
                <c:pt idx="187">
                  <c:v>13.518558059201434</c:v>
                </c:pt>
                <c:pt idx="188">
                  <c:v>13.518558059201434</c:v>
                </c:pt>
                <c:pt idx="189">
                  <c:v>13.518558059201434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</c:numCache>
            </c:numRef>
          </c:xVal>
          <c:yVal>
            <c:numRef>
              <c:f>PathlossDataAnalysis!$U$3:$U$233</c:f>
              <c:numCache>
                <c:formatCode>General</c:formatCode>
                <c:ptCount val="231"/>
                <c:pt idx="0">
                  <c:v>-34</c:v>
                </c:pt>
                <c:pt idx="1">
                  <c:v>-35</c:v>
                </c:pt>
                <c:pt idx="2">
                  <c:v>-33</c:v>
                </c:pt>
                <c:pt idx="3">
                  <c:v>-35</c:v>
                </c:pt>
                <c:pt idx="4">
                  <c:v>-35</c:v>
                </c:pt>
                <c:pt idx="5">
                  <c:v>-37</c:v>
                </c:pt>
                <c:pt idx="6">
                  <c:v>-35</c:v>
                </c:pt>
                <c:pt idx="7">
                  <c:v>-37</c:v>
                </c:pt>
                <c:pt idx="8">
                  <c:v>-35</c:v>
                </c:pt>
                <c:pt idx="9">
                  <c:v>-35</c:v>
                </c:pt>
                <c:pt idx="10">
                  <c:v>-34</c:v>
                </c:pt>
                <c:pt idx="11">
                  <c:v>-36</c:v>
                </c:pt>
                <c:pt idx="12">
                  <c:v>-35</c:v>
                </c:pt>
                <c:pt idx="13">
                  <c:v>-35</c:v>
                </c:pt>
                <c:pt idx="14">
                  <c:v>-33</c:v>
                </c:pt>
                <c:pt idx="15">
                  <c:v>-36</c:v>
                </c:pt>
                <c:pt idx="16">
                  <c:v>-37</c:v>
                </c:pt>
                <c:pt idx="17">
                  <c:v>-35</c:v>
                </c:pt>
                <c:pt idx="18">
                  <c:v>-35</c:v>
                </c:pt>
                <c:pt idx="19">
                  <c:v>-36</c:v>
                </c:pt>
                <c:pt idx="20">
                  <c:v>-36</c:v>
                </c:pt>
                <c:pt idx="21">
                  <c:v>-57</c:v>
                </c:pt>
                <c:pt idx="22">
                  <c:v>-63</c:v>
                </c:pt>
                <c:pt idx="23">
                  <c:v>-66</c:v>
                </c:pt>
                <c:pt idx="24">
                  <c:v>-60</c:v>
                </c:pt>
                <c:pt idx="25">
                  <c:v>-73</c:v>
                </c:pt>
                <c:pt idx="26">
                  <c:v>-60</c:v>
                </c:pt>
                <c:pt idx="27">
                  <c:v>-63</c:v>
                </c:pt>
                <c:pt idx="28">
                  <c:v>-65</c:v>
                </c:pt>
                <c:pt idx="29">
                  <c:v>-58</c:v>
                </c:pt>
                <c:pt idx="30">
                  <c:v>-63</c:v>
                </c:pt>
                <c:pt idx="31">
                  <c:v>-64</c:v>
                </c:pt>
                <c:pt idx="32">
                  <c:v>-55</c:v>
                </c:pt>
                <c:pt idx="33">
                  <c:v>-57</c:v>
                </c:pt>
                <c:pt idx="34">
                  <c:v>-55</c:v>
                </c:pt>
                <c:pt idx="35">
                  <c:v>-55</c:v>
                </c:pt>
                <c:pt idx="36">
                  <c:v>-57</c:v>
                </c:pt>
                <c:pt idx="37">
                  <c:v>-55</c:v>
                </c:pt>
                <c:pt idx="38">
                  <c:v>-60</c:v>
                </c:pt>
                <c:pt idx="39">
                  <c:v>-55</c:v>
                </c:pt>
                <c:pt idx="40">
                  <c:v>-53</c:v>
                </c:pt>
                <c:pt idx="41">
                  <c:v>-59</c:v>
                </c:pt>
                <c:pt idx="42">
                  <c:v>-55</c:v>
                </c:pt>
                <c:pt idx="43">
                  <c:v>-69</c:v>
                </c:pt>
                <c:pt idx="44">
                  <c:v>-53</c:v>
                </c:pt>
                <c:pt idx="45">
                  <c:v>-54</c:v>
                </c:pt>
                <c:pt idx="46">
                  <c:v>-54</c:v>
                </c:pt>
                <c:pt idx="47">
                  <c:v>-53</c:v>
                </c:pt>
                <c:pt idx="48">
                  <c:v>-54</c:v>
                </c:pt>
                <c:pt idx="49">
                  <c:v>-53</c:v>
                </c:pt>
                <c:pt idx="50">
                  <c:v>-47</c:v>
                </c:pt>
                <c:pt idx="51">
                  <c:v>-50</c:v>
                </c:pt>
                <c:pt idx="52">
                  <c:v>-55</c:v>
                </c:pt>
                <c:pt idx="53">
                  <c:v>-57</c:v>
                </c:pt>
                <c:pt idx="54">
                  <c:v>-55</c:v>
                </c:pt>
                <c:pt idx="55">
                  <c:v>-54</c:v>
                </c:pt>
                <c:pt idx="56">
                  <c:v>-54</c:v>
                </c:pt>
                <c:pt idx="57">
                  <c:v>-51</c:v>
                </c:pt>
                <c:pt idx="58">
                  <c:v>-49</c:v>
                </c:pt>
                <c:pt idx="59">
                  <c:v>-51</c:v>
                </c:pt>
                <c:pt idx="60">
                  <c:v>-51</c:v>
                </c:pt>
                <c:pt idx="61">
                  <c:v>-49</c:v>
                </c:pt>
                <c:pt idx="62">
                  <c:v>-53</c:v>
                </c:pt>
                <c:pt idx="63">
                  <c:v>-49</c:v>
                </c:pt>
                <c:pt idx="64">
                  <c:v>-48</c:v>
                </c:pt>
                <c:pt idx="65">
                  <c:v>-51</c:v>
                </c:pt>
                <c:pt idx="66">
                  <c:v>-51</c:v>
                </c:pt>
                <c:pt idx="67">
                  <c:v>-51</c:v>
                </c:pt>
                <c:pt idx="68">
                  <c:v>-53</c:v>
                </c:pt>
                <c:pt idx="69">
                  <c:v>-51</c:v>
                </c:pt>
                <c:pt idx="70">
                  <c:v>-65</c:v>
                </c:pt>
                <c:pt idx="71">
                  <c:v>-60</c:v>
                </c:pt>
                <c:pt idx="72">
                  <c:v>-63</c:v>
                </c:pt>
                <c:pt idx="73">
                  <c:v>-65</c:v>
                </c:pt>
                <c:pt idx="74">
                  <c:v>-65</c:v>
                </c:pt>
                <c:pt idx="75">
                  <c:v>-60</c:v>
                </c:pt>
                <c:pt idx="76">
                  <c:v>-67</c:v>
                </c:pt>
                <c:pt idx="77">
                  <c:v>-60</c:v>
                </c:pt>
                <c:pt idx="78">
                  <c:v>-62</c:v>
                </c:pt>
                <c:pt idx="79">
                  <c:v>-65</c:v>
                </c:pt>
                <c:pt idx="80">
                  <c:v>-61</c:v>
                </c:pt>
                <c:pt idx="81">
                  <c:v>-60</c:v>
                </c:pt>
                <c:pt idx="82">
                  <c:v>-65</c:v>
                </c:pt>
                <c:pt idx="83">
                  <c:v>-69</c:v>
                </c:pt>
                <c:pt idx="84">
                  <c:v>-65</c:v>
                </c:pt>
                <c:pt idx="85">
                  <c:v>-65</c:v>
                </c:pt>
                <c:pt idx="86">
                  <c:v>-64</c:v>
                </c:pt>
                <c:pt idx="87">
                  <c:v>-66</c:v>
                </c:pt>
                <c:pt idx="88">
                  <c:v>-65</c:v>
                </c:pt>
                <c:pt idx="89">
                  <c:v>-67</c:v>
                </c:pt>
                <c:pt idx="90">
                  <c:v>-64</c:v>
                </c:pt>
                <c:pt idx="91">
                  <c:v>-67</c:v>
                </c:pt>
                <c:pt idx="92">
                  <c:v>-66</c:v>
                </c:pt>
                <c:pt idx="93">
                  <c:v>-63</c:v>
                </c:pt>
                <c:pt idx="94">
                  <c:v>-65</c:v>
                </c:pt>
                <c:pt idx="95">
                  <c:v>-69</c:v>
                </c:pt>
                <c:pt idx="96">
                  <c:v>-67</c:v>
                </c:pt>
                <c:pt idx="97">
                  <c:v>-65</c:v>
                </c:pt>
                <c:pt idx="98">
                  <c:v>-67</c:v>
                </c:pt>
                <c:pt idx="99">
                  <c:v>-67</c:v>
                </c:pt>
                <c:pt idx="100">
                  <c:v>-65</c:v>
                </c:pt>
                <c:pt idx="101">
                  <c:v>-65</c:v>
                </c:pt>
                <c:pt idx="102">
                  <c:v>-64</c:v>
                </c:pt>
                <c:pt idx="103">
                  <c:v>-63</c:v>
                </c:pt>
                <c:pt idx="104">
                  <c:v>-66</c:v>
                </c:pt>
                <c:pt idx="105">
                  <c:v>-67</c:v>
                </c:pt>
                <c:pt idx="106">
                  <c:v>-59</c:v>
                </c:pt>
                <c:pt idx="107">
                  <c:v>-65</c:v>
                </c:pt>
                <c:pt idx="108">
                  <c:v>-65</c:v>
                </c:pt>
                <c:pt idx="109">
                  <c:v>-63</c:v>
                </c:pt>
                <c:pt idx="110">
                  <c:v>-69</c:v>
                </c:pt>
                <c:pt idx="111">
                  <c:v>-66</c:v>
                </c:pt>
                <c:pt idx="112">
                  <c:v>-66</c:v>
                </c:pt>
                <c:pt idx="113">
                  <c:v>-65</c:v>
                </c:pt>
                <c:pt idx="114">
                  <c:v>-70</c:v>
                </c:pt>
                <c:pt idx="115">
                  <c:v>-67</c:v>
                </c:pt>
                <c:pt idx="116">
                  <c:v>-66</c:v>
                </c:pt>
                <c:pt idx="117">
                  <c:v>-65</c:v>
                </c:pt>
                <c:pt idx="118">
                  <c:v>-71</c:v>
                </c:pt>
                <c:pt idx="119">
                  <c:v>-64</c:v>
                </c:pt>
                <c:pt idx="120">
                  <c:v>-67</c:v>
                </c:pt>
                <c:pt idx="121">
                  <c:v>-66</c:v>
                </c:pt>
                <c:pt idx="122">
                  <c:v>-63</c:v>
                </c:pt>
                <c:pt idx="123">
                  <c:v>-65</c:v>
                </c:pt>
                <c:pt idx="124">
                  <c:v>-69</c:v>
                </c:pt>
                <c:pt idx="125">
                  <c:v>-67</c:v>
                </c:pt>
                <c:pt idx="126">
                  <c:v>-65</c:v>
                </c:pt>
                <c:pt idx="127">
                  <c:v>-67</c:v>
                </c:pt>
                <c:pt idx="128">
                  <c:v>-67</c:v>
                </c:pt>
                <c:pt idx="129">
                  <c:v>-65</c:v>
                </c:pt>
                <c:pt idx="130">
                  <c:v>-65</c:v>
                </c:pt>
                <c:pt idx="131">
                  <c:v>-64</c:v>
                </c:pt>
                <c:pt idx="132">
                  <c:v>-63</c:v>
                </c:pt>
                <c:pt idx="133">
                  <c:v>-66</c:v>
                </c:pt>
                <c:pt idx="134">
                  <c:v>-67</c:v>
                </c:pt>
                <c:pt idx="135">
                  <c:v>-59</c:v>
                </c:pt>
                <c:pt idx="136">
                  <c:v>-65</c:v>
                </c:pt>
                <c:pt idx="137">
                  <c:v>-65</c:v>
                </c:pt>
                <c:pt idx="138">
                  <c:v>-63</c:v>
                </c:pt>
                <c:pt idx="139">
                  <c:v>-69</c:v>
                </c:pt>
                <c:pt idx="140">
                  <c:v>-66</c:v>
                </c:pt>
                <c:pt idx="141">
                  <c:v>-66</c:v>
                </c:pt>
                <c:pt idx="142">
                  <c:v>-65</c:v>
                </c:pt>
                <c:pt idx="143">
                  <c:v>-70</c:v>
                </c:pt>
                <c:pt idx="144">
                  <c:v>-67</c:v>
                </c:pt>
                <c:pt idx="145">
                  <c:v>-66</c:v>
                </c:pt>
                <c:pt idx="146">
                  <c:v>-65</c:v>
                </c:pt>
                <c:pt idx="147">
                  <c:v>-71</c:v>
                </c:pt>
                <c:pt idx="148">
                  <c:v>-54</c:v>
                </c:pt>
                <c:pt idx="149">
                  <c:v>-53</c:v>
                </c:pt>
                <c:pt idx="150">
                  <c:v>-53</c:v>
                </c:pt>
                <c:pt idx="151">
                  <c:v>-57</c:v>
                </c:pt>
                <c:pt idx="152">
                  <c:v>-57</c:v>
                </c:pt>
                <c:pt idx="153">
                  <c:v>-57</c:v>
                </c:pt>
                <c:pt idx="154">
                  <c:v>-61</c:v>
                </c:pt>
                <c:pt idx="155">
                  <c:v>-55</c:v>
                </c:pt>
                <c:pt idx="156">
                  <c:v>-55</c:v>
                </c:pt>
                <c:pt idx="157">
                  <c:v>-63</c:v>
                </c:pt>
                <c:pt idx="158">
                  <c:v>-63</c:v>
                </c:pt>
                <c:pt idx="159">
                  <c:v>-57</c:v>
                </c:pt>
                <c:pt idx="160">
                  <c:v>-61</c:v>
                </c:pt>
                <c:pt idx="161">
                  <c:v>-59</c:v>
                </c:pt>
                <c:pt idx="162">
                  <c:v>-55</c:v>
                </c:pt>
                <c:pt idx="163">
                  <c:v>-55</c:v>
                </c:pt>
                <c:pt idx="164">
                  <c:v>-57</c:v>
                </c:pt>
                <c:pt idx="165">
                  <c:v>-53</c:v>
                </c:pt>
                <c:pt idx="166">
                  <c:v>-57</c:v>
                </c:pt>
                <c:pt idx="167">
                  <c:v>-59</c:v>
                </c:pt>
                <c:pt idx="168">
                  <c:v>-66</c:v>
                </c:pt>
                <c:pt idx="169">
                  <c:v>-63</c:v>
                </c:pt>
                <c:pt idx="170">
                  <c:v>-59</c:v>
                </c:pt>
                <c:pt idx="171">
                  <c:v>-53</c:v>
                </c:pt>
                <c:pt idx="172">
                  <c:v>-53</c:v>
                </c:pt>
                <c:pt idx="173">
                  <c:v>-52</c:v>
                </c:pt>
                <c:pt idx="174">
                  <c:v>-55</c:v>
                </c:pt>
                <c:pt idx="175">
                  <c:v>-53</c:v>
                </c:pt>
                <c:pt idx="176">
                  <c:v>-55</c:v>
                </c:pt>
                <c:pt idx="177">
                  <c:v>-54</c:v>
                </c:pt>
                <c:pt idx="178">
                  <c:v>-55</c:v>
                </c:pt>
                <c:pt idx="179">
                  <c:v>-57</c:v>
                </c:pt>
                <c:pt idx="180">
                  <c:v>-54</c:v>
                </c:pt>
                <c:pt idx="181">
                  <c:v>-54</c:v>
                </c:pt>
                <c:pt idx="182">
                  <c:v>-60</c:v>
                </c:pt>
                <c:pt idx="183">
                  <c:v>-54</c:v>
                </c:pt>
                <c:pt idx="184">
                  <c:v>-57</c:v>
                </c:pt>
                <c:pt idx="185">
                  <c:v>-54</c:v>
                </c:pt>
                <c:pt idx="186">
                  <c:v>-57</c:v>
                </c:pt>
                <c:pt idx="187">
                  <c:v>-57</c:v>
                </c:pt>
                <c:pt idx="188">
                  <c:v>-59</c:v>
                </c:pt>
                <c:pt idx="189">
                  <c:v>-58</c:v>
                </c:pt>
                <c:pt idx="190">
                  <c:v>-17</c:v>
                </c:pt>
                <c:pt idx="191">
                  <c:v>-21</c:v>
                </c:pt>
                <c:pt idx="192">
                  <c:v>-23</c:v>
                </c:pt>
                <c:pt idx="193">
                  <c:v>-19</c:v>
                </c:pt>
                <c:pt idx="194">
                  <c:v>-23</c:v>
                </c:pt>
                <c:pt idx="195">
                  <c:v>-22</c:v>
                </c:pt>
                <c:pt idx="196">
                  <c:v>-18</c:v>
                </c:pt>
                <c:pt idx="197">
                  <c:v>-21</c:v>
                </c:pt>
                <c:pt idx="198">
                  <c:v>-21</c:v>
                </c:pt>
                <c:pt idx="199">
                  <c:v>-23</c:v>
                </c:pt>
                <c:pt idx="200">
                  <c:v>-21</c:v>
                </c:pt>
                <c:pt idx="201">
                  <c:v>-19</c:v>
                </c:pt>
                <c:pt idx="202">
                  <c:v>-16</c:v>
                </c:pt>
                <c:pt idx="203">
                  <c:v>-15</c:v>
                </c:pt>
                <c:pt idx="204">
                  <c:v>-15</c:v>
                </c:pt>
                <c:pt idx="205">
                  <c:v>-17</c:v>
                </c:pt>
                <c:pt idx="206">
                  <c:v>-17</c:v>
                </c:pt>
                <c:pt idx="207">
                  <c:v>-15</c:v>
                </c:pt>
                <c:pt idx="208">
                  <c:v>-17</c:v>
                </c:pt>
                <c:pt idx="209">
                  <c:v>-17</c:v>
                </c:pt>
                <c:pt idx="210">
                  <c:v>-16</c:v>
                </c:pt>
                <c:pt idx="211">
                  <c:v>-18</c:v>
                </c:pt>
                <c:pt idx="212">
                  <c:v>-18</c:v>
                </c:pt>
                <c:pt idx="213">
                  <c:v>-19</c:v>
                </c:pt>
                <c:pt idx="214">
                  <c:v>-48</c:v>
                </c:pt>
                <c:pt idx="215">
                  <c:v>-18</c:v>
                </c:pt>
                <c:pt idx="216">
                  <c:v>-21</c:v>
                </c:pt>
                <c:pt idx="217">
                  <c:v>-13</c:v>
                </c:pt>
                <c:pt idx="218">
                  <c:v>-41</c:v>
                </c:pt>
                <c:pt idx="219">
                  <c:v>-26</c:v>
                </c:pt>
                <c:pt idx="220">
                  <c:v>-35</c:v>
                </c:pt>
                <c:pt idx="221">
                  <c:v>-29</c:v>
                </c:pt>
                <c:pt idx="222">
                  <c:v>-17</c:v>
                </c:pt>
                <c:pt idx="223">
                  <c:v>-13</c:v>
                </c:pt>
                <c:pt idx="224">
                  <c:v>-12</c:v>
                </c:pt>
                <c:pt idx="225">
                  <c:v>-11</c:v>
                </c:pt>
                <c:pt idx="226">
                  <c:v>-13</c:v>
                </c:pt>
                <c:pt idx="227">
                  <c:v>-13</c:v>
                </c:pt>
                <c:pt idx="228">
                  <c:v>-15</c:v>
                </c:pt>
                <c:pt idx="229">
                  <c:v>-17</c:v>
                </c:pt>
                <c:pt idx="230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3-4786-8B0C-9E0BAC8A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10072"/>
        <c:axId val="1123010400"/>
      </c:scatterChart>
      <c:valAx>
        <c:axId val="11230100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0.46017520905823539"/>
              <c:y val="0.9016572091047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10400"/>
        <c:crosses val="autoZero"/>
        <c:crossBetween val="midCat"/>
        <c:majorUnit val="2"/>
      </c:valAx>
      <c:valAx>
        <c:axId val="11230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1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vs True Distance (Floor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Estimated Dist vs True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1"/>
            <c:dispRSqr val="0"/>
            <c:dispEq val="1"/>
            <c:trendlineLbl>
              <c:layout>
                <c:manualLayout>
                  <c:x val="-0.39965444151807661"/>
                  <c:y val="-0.27869282712950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PathlossDataAnalysis!$T$3:$T$233</c:f>
              <c:numCache>
                <c:formatCode>0.00</c:formatCode>
                <c:ptCount val="231"/>
                <c:pt idx="0">
                  <c:v>2.9880389890361196</c:v>
                </c:pt>
                <c:pt idx="1">
                  <c:v>2.9880389890361196</c:v>
                </c:pt>
                <c:pt idx="2">
                  <c:v>2.9880389890361196</c:v>
                </c:pt>
                <c:pt idx="3">
                  <c:v>2.9880389890361196</c:v>
                </c:pt>
                <c:pt idx="4">
                  <c:v>2.9880389890361196</c:v>
                </c:pt>
                <c:pt idx="5">
                  <c:v>2.9880389890361196</c:v>
                </c:pt>
                <c:pt idx="6">
                  <c:v>2.9880389890361196</c:v>
                </c:pt>
                <c:pt idx="7">
                  <c:v>2.9880389890361196</c:v>
                </c:pt>
                <c:pt idx="8">
                  <c:v>2.9880389890361196</c:v>
                </c:pt>
                <c:pt idx="9">
                  <c:v>2.9880389890361196</c:v>
                </c:pt>
                <c:pt idx="10">
                  <c:v>2.9880389890361196</c:v>
                </c:pt>
                <c:pt idx="11">
                  <c:v>2.9880389890361196</c:v>
                </c:pt>
                <c:pt idx="12">
                  <c:v>2.9880389890361196</c:v>
                </c:pt>
                <c:pt idx="13">
                  <c:v>2.9880389890361196</c:v>
                </c:pt>
                <c:pt idx="14">
                  <c:v>2.9880389890361196</c:v>
                </c:pt>
                <c:pt idx="15">
                  <c:v>2.9880389890361196</c:v>
                </c:pt>
                <c:pt idx="16">
                  <c:v>2.9880389890361196</c:v>
                </c:pt>
                <c:pt idx="17">
                  <c:v>2.9880389890361196</c:v>
                </c:pt>
                <c:pt idx="18">
                  <c:v>2.9880389890361196</c:v>
                </c:pt>
                <c:pt idx="19">
                  <c:v>2.9880389890361196</c:v>
                </c:pt>
                <c:pt idx="20">
                  <c:v>2.9880389890361196</c:v>
                </c:pt>
                <c:pt idx="21">
                  <c:v>20.778334798534747</c:v>
                </c:pt>
                <c:pt idx="22">
                  <c:v>20.778334798534747</c:v>
                </c:pt>
                <c:pt idx="23">
                  <c:v>20.778334798534747</c:v>
                </c:pt>
                <c:pt idx="24">
                  <c:v>20.778334798534747</c:v>
                </c:pt>
                <c:pt idx="25">
                  <c:v>20.778334798534747</c:v>
                </c:pt>
                <c:pt idx="26">
                  <c:v>20.778334798534747</c:v>
                </c:pt>
                <c:pt idx="27">
                  <c:v>20.778334798534747</c:v>
                </c:pt>
                <c:pt idx="28">
                  <c:v>20.778334798534747</c:v>
                </c:pt>
                <c:pt idx="29">
                  <c:v>20.778334798534747</c:v>
                </c:pt>
                <c:pt idx="30">
                  <c:v>20.778334798534747</c:v>
                </c:pt>
                <c:pt idx="31">
                  <c:v>20.778334798534747</c:v>
                </c:pt>
                <c:pt idx="32">
                  <c:v>20.778334798534747</c:v>
                </c:pt>
                <c:pt idx="33">
                  <c:v>20.778334798534747</c:v>
                </c:pt>
                <c:pt idx="34">
                  <c:v>20.778334798534747</c:v>
                </c:pt>
                <c:pt idx="35">
                  <c:v>20.778334798534747</c:v>
                </c:pt>
                <c:pt idx="36">
                  <c:v>20.778334798534747</c:v>
                </c:pt>
                <c:pt idx="37">
                  <c:v>20.778334798534747</c:v>
                </c:pt>
                <c:pt idx="38">
                  <c:v>20.778334798534747</c:v>
                </c:pt>
                <c:pt idx="39">
                  <c:v>20.778334798534747</c:v>
                </c:pt>
                <c:pt idx="40">
                  <c:v>20.778334798534747</c:v>
                </c:pt>
                <c:pt idx="41">
                  <c:v>20.778334798534747</c:v>
                </c:pt>
                <c:pt idx="42">
                  <c:v>20.778334798534747</c:v>
                </c:pt>
                <c:pt idx="43">
                  <c:v>20.778334798534747</c:v>
                </c:pt>
                <c:pt idx="44">
                  <c:v>19.641641988387839</c:v>
                </c:pt>
                <c:pt idx="45">
                  <c:v>19.641641988387839</c:v>
                </c:pt>
                <c:pt idx="46">
                  <c:v>19.641641988387839</c:v>
                </c:pt>
                <c:pt idx="47">
                  <c:v>19.641641988387839</c:v>
                </c:pt>
                <c:pt idx="48">
                  <c:v>19.641641988387839</c:v>
                </c:pt>
                <c:pt idx="49">
                  <c:v>19.641641988387839</c:v>
                </c:pt>
                <c:pt idx="50">
                  <c:v>19.641641988387839</c:v>
                </c:pt>
                <c:pt idx="51">
                  <c:v>19.641641988387839</c:v>
                </c:pt>
                <c:pt idx="52">
                  <c:v>19.641641988387839</c:v>
                </c:pt>
                <c:pt idx="53">
                  <c:v>19.641641988387839</c:v>
                </c:pt>
                <c:pt idx="54">
                  <c:v>19.641641988387839</c:v>
                </c:pt>
                <c:pt idx="55">
                  <c:v>19.641641988387839</c:v>
                </c:pt>
                <c:pt idx="56">
                  <c:v>19.641641988387839</c:v>
                </c:pt>
                <c:pt idx="57">
                  <c:v>19.641641988387839</c:v>
                </c:pt>
                <c:pt idx="58">
                  <c:v>19.641641988387839</c:v>
                </c:pt>
                <c:pt idx="59">
                  <c:v>19.641641988387839</c:v>
                </c:pt>
                <c:pt idx="60">
                  <c:v>19.641641988387839</c:v>
                </c:pt>
                <c:pt idx="61">
                  <c:v>19.641641988387839</c:v>
                </c:pt>
                <c:pt idx="62">
                  <c:v>19.641641988387839</c:v>
                </c:pt>
                <c:pt idx="63">
                  <c:v>19.641641988387839</c:v>
                </c:pt>
                <c:pt idx="64">
                  <c:v>19.641641988387839</c:v>
                </c:pt>
                <c:pt idx="65">
                  <c:v>19.641641988387839</c:v>
                </c:pt>
                <c:pt idx="66">
                  <c:v>19.641641988387839</c:v>
                </c:pt>
                <c:pt idx="67">
                  <c:v>19.641641988387839</c:v>
                </c:pt>
                <c:pt idx="68">
                  <c:v>19.641641988387839</c:v>
                </c:pt>
                <c:pt idx="69">
                  <c:v>19.641641988387839</c:v>
                </c:pt>
                <c:pt idx="70">
                  <c:v>23.491828898576628</c:v>
                </c:pt>
                <c:pt idx="71">
                  <c:v>23.491828898576628</c:v>
                </c:pt>
                <c:pt idx="72">
                  <c:v>23.491828898576628</c:v>
                </c:pt>
                <c:pt idx="73">
                  <c:v>23.491828898576628</c:v>
                </c:pt>
                <c:pt idx="74">
                  <c:v>23.491828898576628</c:v>
                </c:pt>
                <c:pt idx="75">
                  <c:v>23.491828898576628</c:v>
                </c:pt>
                <c:pt idx="76">
                  <c:v>23.491828898576628</c:v>
                </c:pt>
                <c:pt idx="77">
                  <c:v>23.491828898576628</c:v>
                </c:pt>
                <c:pt idx="78">
                  <c:v>23.491828898576628</c:v>
                </c:pt>
                <c:pt idx="79">
                  <c:v>23.491828898576628</c:v>
                </c:pt>
                <c:pt idx="80">
                  <c:v>23.491828898576628</c:v>
                </c:pt>
                <c:pt idx="81">
                  <c:v>23.491828898576628</c:v>
                </c:pt>
                <c:pt idx="82">
                  <c:v>23.491828898576628</c:v>
                </c:pt>
                <c:pt idx="83">
                  <c:v>23.491828898576628</c:v>
                </c:pt>
                <c:pt idx="84">
                  <c:v>23.491828898576628</c:v>
                </c:pt>
                <c:pt idx="85">
                  <c:v>23.491828898576628</c:v>
                </c:pt>
                <c:pt idx="86">
                  <c:v>23.491828898576628</c:v>
                </c:pt>
                <c:pt idx="87">
                  <c:v>23.491828898576628</c:v>
                </c:pt>
                <c:pt idx="88">
                  <c:v>23.491828898576628</c:v>
                </c:pt>
                <c:pt idx="89">
                  <c:v>23.491828898576628</c:v>
                </c:pt>
                <c:pt idx="90">
                  <c:v>28.641261319990782</c:v>
                </c:pt>
                <c:pt idx="91">
                  <c:v>28.641261319990782</c:v>
                </c:pt>
                <c:pt idx="92">
                  <c:v>28.641261319990782</c:v>
                </c:pt>
                <c:pt idx="93">
                  <c:v>28.641261319990782</c:v>
                </c:pt>
                <c:pt idx="94">
                  <c:v>28.641261319990782</c:v>
                </c:pt>
                <c:pt idx="95">
                  <c:v>28.641261319990782</c:v>
                </c:pt>
                <c:pt idx="96">
                  <c:v>28.641261319990782</c:v>
                </c:pt>
                <c:pt idx="97">
                  <c:v>28.641261319990782</c:v>
                </c:pt>
                <c:pt idx="98">
                  <c:v>28.641261319990782</c:v>
                </c:pt>
                <c:pt idx="99">
                  <c:v>28.641261319990782</c:v>
                </c:pt>
                <c:pt idx="100">
                  <c:v>28.641261319990782</c:v>
                </c:pt>
                <c:pt idx="101">
                  <c:v>28.641261319990782</c:v>
                </c:pt>
                <c:pt idx="102">
                  <c:v>28.641261319990782</c:v>
                </c:pt>
                <c:pt idx="103">
                  <c:v>28.641261319990782</c:v>
                </c:pt>
                <c:pt idx="104">
                  <c:v>28.641261319990782</c:v>
                </c:pt>
                <c:pt idx="105">
                  <c:v>28.641261319990782</c:v>
                </c:pt>
                <c:pt idx="106">
                  <c:v>28.641261319990782</c:v>
                </c:pt>
                <c:pt idx="107">
                  <c:v>28.641261319990782</c:v>
                </c:pt>
                <c:pt idx="108">
                  <c:v>28.641261319990782</c:v>
                </c:pt>
                <c:pt idx="109">
                  <c:v>28.641261319990782</c:v>
                </c:pt>
                <c:pt idx="110">
                  <c:v>28.641261319990782</c:v>
                </c:pt>
                <c:pt idx="111">
                  <c:v>28.641261319990782</c:v>
                </c:pt>
                <c:pt idx="112">
                  <c:v>28.641261319990782</c:v>
                </c:pt>
                <c:pt idx="113">
                  <c:v>28.641261319990782</c:v>
                </c:pt>
                <c:pt idx="114">
                  <c:v>28.641261319990782</c:v>
                </c:pt>
                <c:pt idx="115">
                  <c:v>28.641261319990782</c:v>
                </c:pt>
                <c:pt idx="116">
                  <c:v>28.641261319990782</c:v>
                </c:pt>
                <c:pt idx="117">
                  <c:v>28.641261319990782</c:v>
                </c:pt>
                <c:pt idx="118">
                  <c:v>28.641261319990782</c:v>
                </c:pt>
                <c:pt idx="119">
                  <c:v>18.356476895090736</c:v>
                </c:pt>
                <c:pt idx="120">
                  <c:v>18.356476895090736</c:v>
                </c:pt>
                <c:pt idx="121">
                  <c:v>18.356476895090736</c:v>
                </c:pt>
                <c:pt idx="122">
                  <c:v>18.356476895090736</c:v>
                </c:pt>
                <c:pt idx="123">
                  <c:v>18.356476895090736</c:v>
                </c:pt>
                <c:pt idx="124">
                  <c:v>18.356476895090736</c:v>
                </c:pt>
                <c:pt idx="125">
                  <c:v>18.356476895090736</c:v>
                </c:pt>
                <c:pt idx="126">
                  <c:v>18.356476895090736</c:v>
                </c:pt>
                <c:pt idx="127">
                  <c:v>18.356476895090736</c:v>
                </c:pt>
                <c:pt idx="128">
                  <c:v>18.356476895090736</c:v>
                </c:pt>
                <c:pt idx="129">
                  <c:v>18.356476895090736</c:v>
                </c:pt>
                <c:pt idx="130">
                  <c:v>18.356476895090736</c:v>
                </c:pt>
                <c:pt idx="131">
                  <c:v>18.356476895090736</c:v>
                </c:pt>
                <c:pt idx="132">
                  <c:v>18.356476895090736</c:v>
                </c:pt>
                <c:pt idx="133">
                  <c:v>18.356476895090736</c:v>
                </c:pt>
                <c:pt idx="134">
                  <c:v>18.356476895090736</c:v>
                </c:pt>
                <c:pt idx="135">
                  <c:v>18.356476895090736</c:v>
                </c:pt>
                <c:pt idx="136">
                  <c:v>18.356476895090736</c:v>
                </c:pt>
                <c:pt idx="137">
                  <c:v>18.356476895090736</c:v>
                </c:pt>
                <c:pt idx="138">
                  <c:v>18.356476895090736</c:v>
                </c:pt>
                <c:pt idx="139">
                  <c:v>18.356476895090736</c:v>
                </c:pt>
                <c:pt idx="140">
                  <c:v>18.356476895090736</c:v>
                </c:pt>
                <c:pt idx="141">
                  <c:v>18.356476895090736</c:v>
                </c:pt>
                <c:pt idx="142">
                  <c:v>18.356476895090736</c:v>
                </c:pt>
                <c:pt idx="143">
                  <c:v>18.356476895090736</c:v>
                </c:pt>
                <c:pt idx="144">
                  <c:v>18.356476895090736</c:v>
                </c:pt>
                <c:pt idx="145">
                  <c:v>18.356476895090736</c:v>
                </c:pt>
                <c:pt idx="146">
                  <c:v>18.356476895090736</c:v>
                </c:pt>
                <c:pt idx="147">
                  <c:v>18.356476895090736</c:v>
                </c:pt>
                <c:pt idx="148">
                  <c:v>18.356476895090736</c:v>
                </c:pt>
                <c:pt idx="149">
                  <c:v>18.356476895090736</c:v>
                </c:pt>
                <c:pt idx="150">
                  <c:v>18.356476895090736</c:v>
                </c:pt>
                <c:pt idx="151">
                  <c:v>18.356476895090736</c:v>
                </c:pt>
                <c:pt idx="152">
                  <c:v>18.356476895090736</c:v>
                </c:pt>
                <c:pt idx="153">
                  <c:v>18.356476895090736</c:v>
                </c:pt>
                <c:pt idx="154">
                  <c:v>18.356476895090736</c:v>
                </c:pt>
                <c:pt idx="155">
                  <c:v>18.356476895090736</c:v>
                </c:pt>
                <c:pt idx="156">
                  <c:v>18.356476895090736</c:v>
                </c:pt>
                <c:pt idx="157">
                  <c:v>18.356476895090736</c:v>
                </c:pt>
                <c:pt idx="158">
                  <c:v>18.356476895090736</c:v>
                </c:pt>
                <c:pt idx="159">
                  <c:v>18.356476895090736</c:v>
                </c:pt>
                <c:pt idx="160">
                  <c:v>18.356476895090736</c:v>
                </c:pt>
                <c:pt idx="161">
                  <c:v>18.356476895090736</c:v>
                </c:pt>
                <c:pt idx="162">
                  <c:v>18.356476895090736</c:v>
                </c:pt>
                <c:pt idx="163">
                  <c:v>18.356476895090736</c:v>
                </c:pt>
                <c:pt idx="164">
                  <c:v>18.356476895090736</c:v>
                </c:pt>
                <c:pt idx="165">
                  <c:v>18.356476895090736</c:v>
                </c:pt>
                <c:pt idx="166">
                  <c:v>18.356476895090736</c:v>
                </c:pt>
                <c:pt idx="167">
                  <c:v>18.356476895090736</c:v>
                </c:pt>
                <c:pt idx="168">
                  <c:v>13.518558059201434</c:v>
                </c:pt>
                <c:pt idx="169">
                  <c:v>13.518558059201434</c:v>
                </c:pt>
                <c:pt idx="170">
                  <c:v>13.518558059201434</c:v>
                </c:pt>
                <c:pt idx="171">
                  <c:v>13.518558059201434</c:v>
                </c:pt>
                <c:pt idx="172">
                  <c:v>13.518558059201434</c:v>
                </c:pt>
                <c:pt idx="173">
                  <c:v>13.518558059201434</c:v>
                </c:pt>
                <c:pt idx="174">
                  <c:v>13.518558059201434</c:v>
                </c:pt>
                <c:pt idx="175">
                  <c:v>13.518558059201434</c:v>
                </c:pt>
                <c:pt idx="176">
                  <c:v>13.518558059201434</c:v>
                </c:pt>
                <c:pt idx="177">
                  <c:v>13.518558059201434</c:v>
                </c:pt>
                <c:pt idx="178">
                  <c:v>13.518558059201434</c:v>
                </c:pt>
                <c:pt idx="179">
                  <c:v>13.518558059201434</c:v>
                </c:pt>
                <c:pt idx="180">
                  <c:v>13.518558059201434</c:v>
                </c:pt>
                <c:pt idx="181">
                  <c:v>13.518558059201434</c:v>
                </c:pt>
                <c:pt idx="182">
                  <c:v>13.518558059201434</c:v>
                </c:pt>
                <c:pt idx="183">
                  <c:v>13.518558059201434</c:v>
                </c:pt>
                <c:pt idx="184">
                  <c:v>13.518558059201434</c:v>
                </c:pt>
                <c:pt idx="185">
                  <c:v>13.518558059201434</c:v>
                </c:pt>
                <c:pt idx="186">
                  <c:v>13.518558059201434</c:v>
                </c:pt>
                <c:pt idx="187">
                  <c:v>13.518558059201434</c:v>
                </c:pt>
                <c:pt idx="188">
                  <c:v>13.518558059201434</c:v>
                </c:pt>
                <c:pt idx="189">
                  <c:v>13.518558059201434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</c:numCache>
            </c:numRef>
          </c:xVal>
          <c:yVal>
            <c:numRef>
              <c:f>PathlossDataAnalysis!$V$3:$V$233</c:f>
              <c:numCache>
                <c:formatCode>0.00</c:formatCode>
                <c:ptCount val="231"/>
                <c:pt idx="0">
                  <c:v>2.0602910285875451</c:v>
                </c:pt>
                <c:pt idx="1">
                  <c:v>2.2368808789421024</c:v>
                </c:pt>
                <c:pt idx="2">
                  <c:v>1.8976420078684906</c:v>
                </c:pt>
                <c:pt idx="3">
                  <c:v>2.2368808789421024</c:v>
                </c:pt>
                <c:pt idx="4">
                  <c:v>2.2368808789421024</c:v>
                </c:pt>
                <c:pt idx="5">
                  <c:v>2.6367650198664618</c:v>
                </c:pt>
                <c:pt idx="6">
                  <c:v>2.2368808789421024</c:v>
                </c:pt>
                <c:pt idx="7">
                  <c:v>2.6367650198664618</c:v>
                </c:pt>
                <c:pt idx="8">
                  <c:v>2.2368808789421024</c:v>
                </c:pt>
                <c:pt idx="9">
                  <c:v>2.2368808789421024</c:v>
                </c:pt>
                <c:pt idx="10">
                  <c:v>2.0602910285875451</c:v>
                </c:pt>
                <c:pt idx="11">
                  <c:v>2.4286064430456169</c:v>
                </c:pt>
                <c:pt idx="12">
                  <c:v>2.2368808789421024</c:v>
                </c:pt>
                <c:pt idx="13">
                  <c:v>2.2368808789421024</c:v>
                </c:pt>
                <c:pt idx="14">
                  <c:v>1.8976420078684906</c:v>
                </c:pt>
                <c:pt idx="15">
                  <c:v>2.4286064430456169</c:v>
                </c:pt>
                <c:pt idx="16">
                  <c:v>2.6367650198664618</c:v>
                </c:pt>
                <c:pt idx="17">
                  <c:v>2.2368808789421024</c:v>
                </c:pt>
                <c:pt idx="18">
                  <c:v>2.2368808789421024</c:v>
                </c:pt>
                <c:pt idx="19">
                  <c:v>2.4286064430456169</c:v>
                </c:pt>
                <c:pt idx="20">
                  <c:v>2.4286064430456169</c:v>
                </c:pt>
                <c:pt idx="21">
                  <c:v>13.657057655480923</c:v>
                </c:pt>
                <c:pt idx="22">
                  <c:v>22.368808789421028</c:v>
                </c:pt>
                <c:pt idx="23">
                  <c:v>28.62765101319793</c:v>
                </c:pt>
                <c:pt idx="24">
                  <c:v>17.478332624182187</c:v>
                </c:pt>
                <c:pt idx="25">
                  <c:v>50.907962354549781</c:v>
                </c:pt>
                <c:pt idx="26">
                  <c:v>17.478332624182187</c:v>
                </c:pt>
                <c:pt idx="27">
                  <c:v>22.368808789421028</c:v>
                </c:pt>
                <c:pt idx="28">
                  <c:v>26.367650198664627</c:v>
                </c:pt>
                <c:pt idx="29">
                  <c:v>14.827619354872633</c:v>
                </c:pt>
                <c:pt idx="30">
                  <c:v>22.368808789421028</c:v>
                </c:pt>
                <c:pt idx="31">
                  <c:v>24.286064430456165</c:v>
                </c:pt>
                <c:pt idx="32">
                  <c:v>11.585867872937076</c:v>
                </c:pt>
                <c:pt idx="33">
                  <c:v>13.657057655480923</c:v>
                </c:pt>
                <c:pt idx="34">
                  <c:v>11.585867872937076</c:v>
                </c:pt>
                <c:pt idx="35">
                  <c:v>11.585867872937076</c:v>
                </c:pt>
                <c:pt idx="36">
                  <c:v>13.657057655480923</c:v>
                </c:pt>
                <c:pt idx="37">
                  <c:v>11.585867872937076</c:v>
                </c:pt>
                <c:pt idx="38">
                  <c:v>17.478332624182187</c:v>
                </c:pt>
                <c:pt idx="39">
                  <c:v>11.585867872937076</c:v>
                </c:pt>
                <c:pt idx="40">
                  <c:v>9.8287887300003245</c:v>
                </c:pt>
                <c:pt idx="41">
                  <c:v>16.09851120784856</c:v>
                </c:pt>
                <c:pt idx="42">
                  <c:v>11.585867872937076</c:v>
                </c:pt>
                <c:pt idx="43">
                  <c:v>36.637731148251461</c:v>
                </c:pt>
                <c:pt idx="44">
                  <c:v>9.8287887300003245</c:v>
                </c:pt>
                <c:pt idx="45">
                  <c:v>10.67122521441642</c:v>
                </c:pt>
                <c:pt idx="46">
                  <c:v>10.67122521441642</c:v>
                </c:pt>
                <c:pt idx="47">
                  <c:v>9.8287887300003245</c:v>
                </c:pt>
                <c:pt idx="48">
                  <c:v>10.67122521441642</c:v>
                </c:pt>
                <c:pt idx="49">
                  <c:v>9.8287887300003245</c:v>
                </c:pt>
                <c:pt idx="50">
                  <c:v>6.0008709284795962</c:v>
                </c:pt>
                <c:pt idx="51">
                  <c:v>7.6799279001841452</c:v>
                </c:pt>
                <c:pt idx="52">
                  <c:v>11.585867872937076</c:v>
                </c:pt>
                <c:pt idx="53">
                  <c:v>13.657057655480923</c:v>
                </c:pt>
                <c:pt idx="54">
                  <c:v>11.585867872937076</c:v>
                </c:pt>
                <c:pt idx="55">
                  <c:v>10.67122521441642</c:v>
                </c:pt>
                <c:pt idx="56">
                  <c:v>10.67122521441642</c:v>
                </c:pt>
                <c:pt idx="57">
                  <c:v>8.338183117437147</c:v>
                </c:pt>
                <c:pt idx="58">
                  <c:v>7.0736384319364216</c:v>
                </c:pt>
                <c:pt idx="59">
                  <c:v>8.338183117437147</c:v>
                </c:pt>
                <c:pt idx="60">
                  <c:v>8.338183117437147</c:v>
                </c:pt>
                <c:pt idx="61">
                  <c:v>7.0736384319364216</c:v>
                </c:pt>
                <c:pt idx="62">
                  <c:v>9.8287887300003245</c:v>
                </c:pt>
                <c:pt idx="63">
                  <c:v>7.0736384319364216</c:v>
                </c:pt>
                <c:pt idx="64">
                  <c:v>6.5152122931477274</c:v>
                </c:pt>
                <c:pt idx="65">
                  <c:v>8.338183117437147</c:v>
                </c:pt>
                <c:pt idx="66">
                  <c:v>8.338183117437147</c:v>
                </c:pt>
                <c:pt idx="67">
                  <c:v>8.338183117437147</c:v>
                </c:pt>
                <c:pt idx="68">
                  <c:v>9.8287887300003245</c:v>
                </c:pt>
                <c:pt idx="69">
                  <c:v>8.338183117437147</c:v>
                </c:pt>
                <c:pt idx="70">
                  <c:v>26.367650198664627</c:v>
                </c:pt>
                <c:pt idx="71">
                  <c:v>17.478332624182187</c:v>
                </c:pt>
                <c:pt idx="72">
                  <c:v>22.368808789421028</c:v>
                </c:pt>
                <c:pt idx="73">
                  <c:v>26.367650198664627</c:v>
                </c:pt>
                <c:pt idx="74">
                  <c:v>26.367650198664627</c:v>
                </c:pt>
                <c:pt idx="75">
                  <c:v>17.478332624182187</c:v>
                </c:pt>
                <c:pt idx="76">
                  <c:v>31.081359027394768</c:v>
                </c:pt>
                <c:pt idx="77">
                  <c:v>17.478332624182187</c:v>
                </c:pt>
                <c:pt idx="78">
                  <c:v>20.60291028587546</c:v>
                </c:pt>
                <c:pt idx="79">
                  <c:v>26.367650198664627</c:v>
                </c:pt>
                <c:pt idx="80">
                  <c:v>18.976420078684914</c:v>
                </c:pt>
                <c:pt idx="81">
                  <c:v>17.478332624182187</c:v>
                </c:pt>
                <c:pt idx="82">
                  <c:v>26.367650198664627</c:v>
                </c:pt>
                <c:pt idx="83">
                  <c:v>36.637731148251461</c:v>
                </c:pt>
                <c:pt idx="84">
                  <c:v>26.367650198664627</c:v>
                </c:pt>
                <c:pt idx="85">
                  <c:v>26.367650198664627</c:v>
                </c:pt>
                <c:pt idx="86">
                  <c:v>24.286064430456165</c:v>
                </c:pt>
                <c:pt idx="87">
                  <c:v>28.62765101319793</c:v>
                </c:pt>
                <c:pt idx="88">
                  <c:v>26.367650198664627</c:v>
                </c:pt>
                <c:pt idx="89">
                  <c:v>31.081359027394768</c:v>
                </c:pt>
                <c:pt idx="90">
                  <c:v>24.286064430456165</c:v>
                </c:pt>
                <c:pt idx="91">
                  <c:v>31.081359027394768</c:v>
                </c:pt>
                <c:pt idx="92">
                  <c:v>28.62765101319793</c:v>
                </c:pt>
                <c:pt idx="93">
                  <c:v>22.368808789421028</c:v>
                </c:pt>
                <c:pt idx="94">
                  <c:v>26.367650198664627</c:v>
                </c:pt>
                <c:pt idx="95">
                  <c:v>36.637731148251461</c:v>
                </c:pt>
                <c:pt idx="96">
                  <c:v>31.081359027394768</c:v>
                </c:pt>
                <c:pt idx="97">
                  <c:v>26.367650198664627</c:v>
                </c:pt>
                <c:pt idx="98">
                  <c:v>31.081359027394768</c:v>
                </c:pt>
                <c:pt idx="99">
                  <c:v>31.081359027394768</c:v>
                </c:pt>
                <c:pt idx="100">
                  <c:v>26.367650198664627</c:v>
                </c:pt>
                <c:pt idx="101">
                  <c:v>26.367650198664627</c:v>
                </c:pt>
                <c:pt idx="102">
                  <c:v>24.286064430456165</c:v>
                </c:pt>
                <c:pt idx="103">
                  <c:v>22.368808789421028</c:v>
                </c:pt>
                <c:pt idx="104">
                  <c:v>28.62765101319793</c:v>
                </c:pt>
                <c:pt idx="105">
                  <c:v>31.081359027394768</c:v>
                </c:pt>
                <c:pt idx="106">
                  <c:v>16.09851120784856</c:v>
                </c:pt>
                <c:pt idx="107">
                  <c:v>26.367650198664627</c:v>
                </c:pt>
                <c:pt idx="108">
                  <c:v>26.367650198664627</c:v>
                </c:pt>
                <c:pt idx="109">
                  <c:v>22.368808789421028</c:v>
                </c:pt>
                <c:pt idx="110">
                  <c:v>36.637731148251461</c:v>
                </c:pt>
                <c:pt idx="111">
                  <c:v>28.62765101319793</c:v>
                </c:pt>
                <c:pt idx="112">
                  <c:v>28.62765101319793</c:v>
                </c:pt>
                <c:pt idx="113">
                  <c:v>26.367650198664627</c:v>
                </c:pt>
                <c:pt idx="114">
                  <c:v>39.777992097325111</c:v>
                </c:pt>
                <c:pt idx="115">
                  <c:v>31.081359027394768</c:v>
                </c:pt>
                <c:pt idx="116">
                  <c:v>28.62765101319793</c:v>
                </c:pt>
                <c:pt idx="117">
                  <c:v>26.367650198664627</c:v>
                </c:pt>
                <c:pt idx="118">
                  <c:v>43.18740832755887</c:v>
                </c:pt>
                <c:pt idx="119">
                  <c:v>24.286064430456165</c:v>
                </c:pt>
                <c:pt idx="120">
                  <c:v>31.081359027394768</c:v>
                </c:pt>
                <c:pt idx="121">
                  <c:v>28.62765101319793</c:v>
                </c:pt>
                <c:pt idx="122">
                  <c:v>22.368808789421028</c:v>
                </c:pt>
                <c:pt idx="123">
                  <c:v>26.367650198664627</c:v>
                </c:pt>
                <c:pt idx="124">
                  <c:v>36.637731148251461</c:v>
                </c:pt>
                <c:pt idx="125">
                  <c:v>31.081359027394768</c:v>
                </c:pt>
                <c:pt idx="126">
                  <c:v>26.367650198664627</c:v>
                </c:pt>
                <c:pt idx="127">
                  <c:v>31.081359027394768</c:v>
                </c:pt>
                <c:pt idx="128">
                  <c:v>31.081359027394768</c:v>
                </c:pt>
                <c:pt idx="129">
                  <c:v>26.367650198664627</c:v>
                </c:pt>
                <c:pt idx="130">
                  <c:v>26.367650198664627</c:v>
                </c:pt>
                <c:pt idx="131">
                  <c:v>24.286064430456165</c:v>
                </c:pt>
                <c:pt idx="132">
                  <c:v>22.368808789421028</c:v>
                </c:pt>
                <c:pt idx="133">
                  <c:v>28.62765101319793</c:v>
                </c:pt>
                <c:pt idx="134">
                  <c:v>31.081359027394768</c:v>
                </c:pt>
                <c:pt idx="135">
                  <c:v>16.09851120784856</c:v>
                </c:pt>
                <c:pt idx="136">
                  <c:v>26.367650198664627</c:v>
                </c:pt>
                <c:pt idx="137">
                  <c:v>26.367650198664627</c:v>
                </c:pt>
                <c:pt idx="138">
                  <c:v>22.368808789421028</c:v>
                </c:pt>
                <c:pt idx="139">
                  <c:v>36.637731148251461</c:v>
                </c:pt>
                <c:pt idx="140">
                  <c:v>28.62765101319793</c:v>
                </c:pt>
                <c:pt idx="141">
                  <c:v>28.62765101319793</c:v>
                </c:pt>
                <c:pt idx="142">
                  <c:v>26.367650198664627</c:v>
                </c:pt>
                <c:pt idx="143">
                  <c:v>39.777992097325111</c:v>
                </c:pt>
                <c:pt idx="144">
                  <c:v>31.081359027394768</c:v>
                </c:pt>
                <c:pt idx="145">
                  <c:v>28.62765101319793</c:v>
                </c:pt>
                <c:pt idx="146">
                  <c:v>26.367650198664627</c:v>
                </c:pt>
                <c:pt idx="147">
                  <c:v>43.18740832755887</c:v>
                </c:pt>
                <c:pt idx="148">
                  <c:v>10.67122521441642</c:v>
                </c:pt>
                <c:pt idx="149">
                  <c:v>9.8287887300003245</c:v>
                </c:pt>
                <c:pt idx="150">
                  <c:v>9.8287887300003245</c:v>
                </c:pt>
                <c:pt idx="151">
                  <c:v>13.657057655480923</c:v>
                </c:pt>
                <c:pt idx="152">
                  <c:v>13.657057655480923</c:v>
                </c:pt>
                <c:pt idx="153">
                  <c:v>13.657057655480923</c:v>
                </c:pt>
                <c:pt idx="154">
                  <c:v>18.976420078684914</c:v>
                </c:pt>
                <c:pt idx="155">
                  <c:v>11.585867872937076</c:v>
                </c:pt>
                <c:pt idx="156">
                  <c:v>11.585867872937076</c:v>
                </c:pt>
                <c:pt idx="157">
                  <c:v>22.368808789421028</c:v>
                </c:pt>
                <c:pt idx="158">
                  <c:v>22.368808789421028</c:v>
                </c:pt>
                <c:pt idx="159">
                  <c:v>13.657057655480923</c:v>
                </c:pt>
                <c:pt idx="160">
                  <c:v>18.976420078684914</c:v>
                </c:pt>
                <c:pt idx="161">
                  <c:v>16.09851120784856</c:v>
                </c:pt>
                <c:pt idx="162">
                  <c:v>11.585867872937076</c:v>
                </c:pt>
                <c:pt idx="163">
                  <c:v>11.585867872937076</c:v>
                </c:pt>
                <c:pt idx="164">
                  <c:v>13.657057655480923</c:v>
                </c:pt>
                <c:pt idx="165">
                  <c:v>9.8287887300003245</c:v>
                </c:pt>
                <c:pt idx="166">
                  <c:v>13.657057655480923</c:v>
                </c:pt>
                <c:pt idx="167">
                  <c:v>16.09851120784856</c:v>
                </c:pt>
                <c:pt idx="168">
                  <c:v>28.62765101319793</c:v>
                </c:pt>
                <c:pt idx="169">
                  <c:v>22.368808789421028</c:v>
                </c:pt>
                <c:pt idx="170">
                  <c:v>16.09851120784856</c:v>
                </c:pt>
                <c:pt idx="171">
                  <c:v>9.8287887300003245</c:v>
                </c:pt>
                <c:pt idx="172">
                  <c:v>9.8287887300003245</c:v>
                </c:pt>
                <c:pt idx="173">
                  <c:v>9.052858126213243</c:v>
                </c:pt>
                <c:pt idx="174">
                  <c:v>11.585867872937076</c:v>
                </c:pt>
                <c:pt idx="175">
                  <c:v>9.8287887300003245</c:v>
                </c:pt>
                <c:pt idx="176">
                  <c:v>11.585867872937076</c:v>
                </c:pt>
                <c:pt idx="177">
                  <c:v>10.67122521441642</c:v>
                </c:pt>
                <c:pt idx="178">
                  <c:v>11.585867872937076</c:v>
                </c:pt>
                <c:pt idx="179">
                  <c:v>13.657057655480923</c:v>
                </c:pt>
                <c:pt idx="180">
                  <c:v>10.67122521441642</c:v>
                </c:pt>
                <c:pt idx="181">
                  <c:v>10.67122521441642</c:v>
                </c:pt>
                <c:pt idx="182">
                  <c:v>17.478332624182187</c:v>
                </c:pt>
                <c:pt idx="183">
                  <c:v>10.67122521441642</c:v>
                </c:pt>
                <c:pt idx="184">
                  <c:v>13.657057655480923</c:v>
                </c:pt>
                <c:pt idx="185">
                  <c:v>10.67122521441642</c:v>
                </c:pt>
                <c:pt idx="186">
                  <c:v>13.657057655480923</c:v>
                </c:pt>
                <c:pt idx="187">
                  <c:v>13.657057655480923</c:v>
                </c:pt>
                <c:pt idx="188">
                  <c:v>16.09851120784856</c:v>
                </c:pt>
                <c:pt idx="189">
                  <c:v>14.827619354872633</c:v>
                </c:pt>
                <c:pt idx="190">
                  <c:v>0.50907962354549752</c:v>
                </c:pt>
                <c:pt idx="191">
                  <c:v>0.70736384319364187</c:v>
                </c:pt>
                <c:pt idx="192">
                  <c:v>0.83381831174371435</c:v>
                </c:pt>
                <c:pt idx="193">
                  <c:v>0.60008709284795958</c:v>
                </c:pt>
                <c:pt idx="194">
                  <c:v>0.83381831174371435</c:v>
                </c:pt>
                <c:pt idx="195">
                  <c:v>0.76799279001841414</c:v>
                </c:pt>
                <c:pt idx="196">
                  <c:v>0.5527134079444348</c:v>
                </c:pt>
                <c:pt idx="197">
                  <c:v>0.70736384319364187</c:v>
                </c:pt>
                <c:pt idx="198">
                  <c:v>0.70736384319364187</c:v>
                </c:pt>
                <c:pt idx="199">
                  <c:v>0.83381831174371435</c:v>
                </c:pt>
                <c:pt idx="200">
                  <c:v>0.70736384319364187</c:v>
                </c:pt>
                <c:pt idx="201">
                  <c:v>0.60008709284795958</c:v>
                </c:pt>
                <c:pt idx="202">
                  <c:v>0.46889049439393998</c:v>
                </c:pt>
                <c:pt idx="203">
                  <c:v>0.43187408327558857</c:v>
                </c:pt>
                <c:pt idx="204">
                  <c:v>0.43187408327558857</c:v>
                </c:pt>
                <c:pt idx="205">
                  <c:v>0.50907962354549752</c:v>
                </c:pt>
                <c:pt idx="206">
                  <c:v>0.50907962354549752</c:v>
                </c:pt>
                <c:pt idx="207">
                  <c:v>0.43187408327558857</c:v>
                </c:pt>
                <c:pt idx="208">
                  <c:v>0.50907962354549752</c:v>
                </c:pt>
                <c:pt idx="209">
                  <c:v>0.50907962354549752</c:v>
                </c:pt>
                <c:pt idx="210">
                  <c:v>0.46889049439393998</c:v>
                </c:pt>
                <c:pt idx="211">
                  <c:v>0.5527134079444348</c:v>
                </c:pt>
                <c:pt idx="212">
                  <c:v>0.5527134079444348</c:v>
                </c:pt>
                <c:pt idx="213">
                  <c:v>0.60008709284795958</c:v>
                </c:pt>
                <c:pt idx="214">
                  <c:v>6.5152122931477274</c:v>
                </c:pt>
                <c:pt idx="215">
                  <c:v>0.5527134079444348</c:v>
                </c:pt>
                <c:pt idx="216">
                  <c:v>0.70736384319364187</c:v>
                </c:pt>
                <c:pt idx="217">
                  <c:v>0.36637731148251451</c:v>
                </c:pt>
                <c:pt idx="218">
                  <c:v>3.6637731148251458</c:v>
                </c:pt>
                <c:pt idx="219">
                  <c:v>1.0671225214416418</c:v>
                </c:pt>
                <c:pt idx="220">
                  <c:v>2.2368808789421024</c:v>
                </c:pt>
                <c:pt idx="221">
                  <c:v>1.365705765548092</c:v>
                </c:pt>
                <c:pt idx="222">
                  <c:v>0.50907962354549752</c:v>
                </c:pt>
                <c:pt idx="223">
                  <c:v>0.36637731148251451</c:v>
                </c:pt>
                <c:pt idx="224">
                  <c:v>0.33745377102174556</c:v>
                </c:pt>
                <c:pt idx="225">
                  <c:v>0.31081359027394745</c:v>
                </c:pt>
                <c:pt idx="226">
                  <c:v>0.36637731148251451</c:v>
                </c:pt>
                <c:pt idx="227">
                  <c:v>0.36637731148251451</c:v>
                </c:pt>
                <c:pt idx="228">
                  <c:v>0.43187408327558857</c:v>
                </c:pt>
                <c:pt idx="229">
                  <c:v>0.50907962354549752</c:v>
                </c:pt>
                <c:pt idx="230">
                  <c:v>0.2060291028587545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5-4953-BFBA-8AEF60A42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959312"/>
        <c:axId val="1124956688"/>
      </c:scatterChart>
      <c:valAx>
        <c:axId val="11249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56688"/>
        <c:crosses val="autoZero"/>
        <c:crossBetween val="midCat"/>
      </c:valAx>
      <c:valAx>
        <c:axId val="11249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5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vs Distance (Floor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Floor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PathlossDataAnalysis!$AL$3:$AL$92</c:f>
              <c:numCache>
                <c:formatCode>0.00</c:formatCode>
                <c:ptCount val="90"/>
                <c:pt idx="0">
                  <c:v>11.062381750780434</c:v>
                </c:pt>
                <c:pt idx="1">
                  <c:v>11.062381750780434</c:v>
                </c:pt>
                <c:pt idx="2">
                  <c:v>11.062381750780434</c:v>
                </c:pt>
                <c:pt idx="3">
                  <c:v>11.062381750780434</c:v>
                </c:pt>
                <c:pt idx="4">
                  <c:v>11.062381750780434</c:v>
                </c:pt>
                <c:pt idx="5">
                  <c:v>11.062381750780434</c:v>
                </c:pt>
                <c:pt idx="6">
                  <c:v>11.062381750780434</c:v>
                </c:pt>
                <c:pt idx="7">
                  <c:v>11.062381750780434</c:v>
                </c:pt>
                <c:pt idx="8">
                  <c:v>11.062381750780434</c:v>
                </c:pt>
                <c:pt idx="9">
                  <c:v>11.062381750780434</c:v>
                </c:pt>
                <c:pt idx="10">
                  <c:v>11.062381750780434</c:v>
                </c:pt>
                <c:pt idx="11">
                  <c:v>11.062381750780434</c:v>
                </c:pt>
                <c:pt idx="12">
                  <c:v>11.062381750780434</c:v>
                </c:pt>
                <c:pt idx="13">
                  <c:v>11.062381750780434</c:v>
                </c:pt>
                <c:pt idx="14">
                  <c:v>11.062381750780434</c:v>
                </c:pt>
                <c:pt idx="15">
                  <c:v>14.296178860101046</c:v>
                </c:pt>
                <c:pt idx="16">
                  <c:v>14.296178860101046</c:v>
                </c:pt>
                <c:pt idx="17">
                  <c:v>14.296178860101046</c:v>
                </c:pt>
                <c:pt idx="18">
                  <c:v>14.296178860101046</c:v>
                </c:pt>
                <c:pt idx="19">
                  <c:v>14.296178860101046</c:v>
                </c:pt>
                <c:pt idx="20">
                  <c:v>14.296178860101046</c:v>
                </c:pt>
                <c:pt idx="21">
                  <c:v>14.296178860101046</c:v>
                </c:pt>
                <c:pt idx="22">
                  <c:v>14.296178860101046</c:v>
                </c:pt>
                <c:pt idx="23">
                  <c:v>14.296178860101046</c:v>
                </c:pt>
                <c:pt idx="24">
                  <c:v>14.296178860101046</c:v>
                </c:pt>
                <c:pt idx="25">
                  <c:v>14.296178860101046</c:v>
                </c:pt>
                <c:pt idx="26">
                  <c:v>14.296178860101046</c:v>
                </c:pt>
                <c:pt idx="27">
                  <c:v>14.296178860101046</c:v>
                </c:pt>
                <c:pt idx="28">
                  <c:v>14.296178860101046</c:v>
                </c:pt>
                <c:pt idx="29">
                  <c:v>14.296178860101046</c:v>
                </c:pt>
                <c:pt idx="30">
                  <c:v>1.8929999999999998</c:v>
                </c:pt>
                <c:pt idx="31">
                  <c:v>1.8929999999999998</c:v>
                </c:pt>
                <c:pt idx="32">
                  <c:v>1.8929999999999998</c:v>
                </c:pt>
                <c:pt idx="33">
                  <c:v>1.8929999999999998</c:v>
                </c:pt>
                <c:pt idx="34">
                  <c:v>1.8929999999999998</c:v>
                </c:pt>
                <c:pt idx="35">
                  <c:v>1.8929999999999998</c:v>
                </c:pt>
                <c:pt idx="36">
                  <c:v>1.8929999999999998</c:v>
                </c:pt>
                <c:pt idx="37">
                  <c:v>1.8929999999999998</c:v>
                </c:pt>
                <c:pt idx="38">
                  <c:v>1.8929999999999998</c:v>
                </c:pt>
                <c:pt idx="39">
                  <c:v>1.8929999999999998</c:v>
                </c:pt>
                <c:pt idx="40">
                  <c:v>1.8929999999999998</c:v>
                </c:pt>
                <c:pt idx="41">
                  <c:v>1.8929999999999998</c:v>
                </c:pt>
                <c:pt idx="42">
                  <c:v>1.8929999999999998</c:v>
                </c:pt>
                <c:pt idx="43">
                  <c:v>1.8929999999999998</c:v>
                </c:pt>
                <c:pt idx="44">
                  <c:v>1.8929999999999998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PathlossDataAnalysis!$AM$3:$AM$92</c:f>
              <c:numCache>
                <c:formatCode>General</c:formatCode>
                <c:ptCount val="90"/>
                <c:pt idx="0">
                  <c:v>-52</c:v>
                </c:pt>
                <c:pt idx="1">
                  <c:v>-50</c:v>
                </c:pt>
                <c:pt idx="2">
                  <c:v>-54</c:v>
                </c:pt>
                <c:pt idx="3">
                  <c:v>-52</c:v>
                </c:pt>
                <c:pt idx="4">
                  <c:v>-55</c:v>
                </c:pt>
                <c:pt idx="5">
                  <c:v>-58</c:v>
                </c:pt>
                <c:pt idx="6">
                  <c:v>-65</c:v>
                </c:pt>
                <c:pt idx="7">
                  <c:v>-55</c:v>
                </c:pt>
                <c:pt idx="8">
                  <c:v>-53</c:v>
                </c:pt>
                <c:pt idx="9">
                  <c:v>-66</c:v>
                </c:pt>
                <c:pt idx="10">
                  <c:v>-48</c:v>
                </c:pt>
                <c:pt idx="11">
                  <c:v>-53</c:v>
                </c:pt>
                <c:pt idx="12">
                  <c:v>-52</c:v>
                </c:pt>
                <c:pt idx="13">
                  <c:v>-49</c:v>
                </c:pt>
                <c:pt idx="14">
                  <c:v>-53</c:v>
                </c:pt>
                <c:pt idx="15">
                  <c:v>-41</c:v>
                </c:pt>
                <c:pt idx="16">
                  <c:v>-42</c:v>
                </c:pt>
                <c:pt idx="17">
                  <c:v>-41</c:v>
                </c:pt>
                <c:pt idx="18">
                  <c:v>-37</c:v>
                </c:pt>
                <c:pt idx="19">
                  <c:v>-30</c:v>
                </c:pt>
                <c:pt idx="20">
                  <c:v>-40</c:v>
                </c:pt>
                <c:pt idx="21">
                  <c:v>-42</c:v>
                </c:pt>
                <c:pt idx="22">
                  <c:v>-40</c:v>
                </c:pt>
                <c:pt idx="23">
                  <c:v>-39</c:v>
                </c:pt>
                <c:pt idx="24">
                  <c:v>-39</c:v>
                </c:pt>
                <c:pt idx="25">
                  <c:v>-39</c:v>
                </c:pt>
                <c:pt idx="26">
                  <c:v>-36</c:v>
                </c:pt>
                <c:pt idx="27">
                  <c:v>-37</c:v>
                </c:pt>
                <c:pt idx="28">
                  <c:v>-40</c:v>
                </c:pt>
                <c:pt idx="29">
                  <c:v>-40</c:v>
                </c:pt>
                <c:pt idx="30">
                  <c:v>-31</c:v>
                </c:pt>
                <c:pt idx="31">
                  <c:v>-33</c:v>
                </c:pt>
                <c:pt idx="32">
                  <c:v>-33</c:v>
                </c:pt>
                <c:pt idx="33">
                  <c:v>-31</c:v>
                </c:pt>
                <c:pt idx="34">
                  <c:v>-33</c:v>
                </c:pt>
                <c:pt idx="35">
                  <c:v>-32</c:v>
                </c:pt>
                <c:pt idx="36">
                  <c:v>-31</c:v>
                </c:pt>
                <c:pt idx="37">
                  <c:v>-34</c:v>
                </c:pt>
                <c:pt idx="38">
                  <c:v>-32</c:v>
                </c:pt>
                <c:pt idx="39">
                  <c:v>-30</c:v>
                </c:pt>
                <c:pt idx="40">
                  <c:v>-31</c:v>
                </c:pt>
                <c:pt idx="41">
                  <c:v>-30</c:v>
                </c:pt>
                <c:pt idx="42">
                  <c:v>-31</c:v>
                </c:pt>
                <c:pt idx="43">
                  <c:v>-31</c:v>
                </c:pt>
                <c:pt idx="44">
                  <c:v>-30</c:v>
                </c:pt>
                <c:pt idx="45">
                  <c:v>-31</c:v>
                </c:pt>
                <c:pt idx="46">
                  <c:v>-33</c:v>
                </c:pt>
                <c:pt idx="47">
                  <c:v>-33</c:v>
                </c:pt>
                <c:pt idx="48">
                  <c:v>-31</c:v>
                </c:pt>
                <c:pt idx="49">
                  <c:v>-33</c:v>
                </c:pt>
                <c:pt idx="50">
                  <c:v>-32</c:v>
                </c:pt>
                <c:pt idx="51">
                  <c:v>-31</c:v>
                </c:pt>
                <c:pt idx="52">
                  <c:v>-34</c:v>
                </c:pt>
                <c:pt idx="53">
                  <c:v>-32</c:v>
                </c:pt>
                <c:pt idx="54">
                  <c:v>-30</c:v>
                </c:pt>
                <c:pt idx="55">
                  <c:v>-31</c:v>
                </c:pt>
                <c:pt idx="56">
                  <c:v>-30</c:v>
                </c:pt>
                <c:pt idx="57">
                  <c:v>-31</c:v>
                </c:pt>
                <c:pt idx="58">
                  <c:v>-31</c:v>
                </c:pt>
                <c:pt idx="59">
                  <c:v>-30</c:v>
                </c:pt>
                <c:pt idx="60">
                  <c:v>-41</c:v>
                </c:pt>
                <c:pt idx="61">
                  <c:v>-42</c:v>
                </c:pt>
                <c:pt idx="62">
                  <c:v>-41</c:v>
                </c:pt>
                <c:pt idx="63">
                  <c:v>-37</c:v>
                </c:pt>
                <c:pt idx="64">
                  <c:v>-30</c:v>
                </c:pt>
                <c:pt idx="65">
                  <c:v>-40</c:v>
                </c:pt>
                <c:pt idx="66">
                  <c:v>-42</c:v>
                </c:pt>
                <c:pt idx="67">
                  <c:v>-40</c:v>
                </c:pt>
                <c:pt idx="68">
                  <c:v>-39</c:v>
                </c:pt>
                <c:pt idx="69">
                  <c:v>-39</c:v>
                </c:pt>
                <c:pt idx="70">
                  <c:v>-39</c:v>
                </c:pt>
                <c:pt idx="71">
                  <c:v>-36</c:v>
                </c:pt>
                <c:pt idx="72">
                  <c:v>-37</c:v>
                </c:pt>
                <c:pt idx="73">
                  <c:v>-40</c:v>
                </c:pt>
                <c:pt idx="74">
                  <c:v>-40</c:v>
                </c:pt>
                <c:pt idx="75">
                  <c:v>-52</c:v>
                </c:pt>
                <c:pt idx="76">
                  <c:v>-50</c:v>
                </c:pt>
                <c:pt idx="77">
                  <c:v>-54</c:v>
                </c:pt>
                <c:pt idx="78">
                  <c:v>-52</c:v>
                </c:pt>
                <c:pt idx="79">
                  <c:v>-55</c:v>
                </c:pt>
                <c:pt idx="80">
                  <c:v>-58</c:v>
                </c:pt>
                <c:pt idx="81">
                  <c:v>-65</c:v>
                </c:pt>
                <c:pt idx="82">
                  <c:v>-55</c:v>
                </c:pt>
                <c:pt idx="83">
                  <c:v>-53</c:v>
                </c:pt>
                <c:pt idx="84">
                  <c:v>-66</c:v>
                </c:pt>
                <c:pt idx="85">
                  <c:v>-48</c:v>
                </c:pt>
                <c:pt idx="86">
                  <c:v>-53</c:v>
                </c:pt>
                <c:pt idx="87">
                  <c:v>-52</c:v>
                </c:pt>
                <c:pt idx="88">
                  <c:v>-49</c:v>
                </c:pt>
                <c:pt idx="89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7-44B6-8BC7-73E0B2E85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167056"/>
        <c:axId val="747167384"/>
      </c:scatterChart>
      <c:valAx>
        <c:axId val="7471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67384"/>
        <c:crosses val="autoZero"/>
        <c:crossBetween val="midCat"/>
      </c:valAx>
      <c:valAx>
        <c:axId val="7471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6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Etimated vs Real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PathlossDataAnalysis!$AL$3:$AL$92</c:f>
              <c:numCache>
                <c:formatCode>0.00</c:formatCode>
                <c:ptCount val="90"/>
                <c:pt idx="0">
                  <c:v>11.062381750780434</c:v>
                </c:pt>
                <c:pt idx="1">
                  <c:v>11.062381750780434</c:v>
                </c:pt>
                <c:pt idx="2">
                  <c:v>11.062381750780434</c:v>
                </c:pt>
                <c:pt idx="3">
                  <c:v>11.062381750780434</c:v>
                </c:pt>
                <c:pt idx="4">
                  <c:v>11.062381750780434</c:v>
                </c:pt>
                <c:pt idx="5">
                  <c:v>11.062381750780434</c:v>
                </c:pt>
                <c:pt idx="6">
                  <c:v>11.062381750780434</c:v>
                </c:pt>
                <c:pt idx="7">
                  <c:v>11.062381750780434</c:v>
                </c:pt>
                <c:pt idx="8">
                  <c:v>11.062381750780434</c:v>
                </c:pt>
                <c:pt idx="9">
                  <c:v>11.062381750780434</c:v>
                </c:pt>
                <c:pt idx="10">
                  <c:v>11.062381750780434</c:v>
                </c:pt>
                <c:pt idx="11">
                  <c:v>11.062381750780434</c:v>
                </c:pt>
                <c:pt idx="12">
                  <c:v>11.062381750780434</c:v>
                </c:pt>
                <c:pt idx="13">
                  <c:v>11.062381750780434</c:v>
                </c:pt>
                <c:pt idx="14">
                  <c:v>11.062381750780434</c:v>
                </c:pt>
                <c:pt idx="15">
                  <c:v>14.296178860101046</c:v>
                </c:pt>
                <c:pt idx="16">
                  <c:v>14.296178860101046</c:v>
                </c:pt>
                <c:pt idx="17">
                  <c:v>14.296178860101046</c:v>
                </c:pt>
                <c:pt idx="18">
                  <c:v>14.296178860101046</c:v>
                </c:pt>
                <c:pt idx="19">
                  <c:v>14.296178860101046</c:v>
                </c:pt>
                <c:pt idx="20">
                  <c:v>14.296178860101046</c:v>
                </c:pt>
                <c:pt idx="21">
                  <c:v>14.296178860101046</c:v>
                </c:pt>
                <c:pt idx="22">
                  <c:v>14.296178860101046</c:v>
                </c:pt>
                <c:pt idx="23">
                  <c:v>14.296178860101046</c:v>
                </c:pt>
                <c:pt idx="24">
                  <c:v>14.296178860101046</c:v>
                </c:pt>
                <c:pt idx="25">
                  <c:v>14.296178860101046</c:v>
                </c:pt>
                <c:pt idx="26">
                  <c:v>14.296178860101046</c:v>
                </c:pt>
                <c:pt idx="27">
                  <c:v>14.296178860101046</c:v>
                </c:pt>
                <c:pt idx="28">
                  <c:v>14.296178860101046</c:v>
                </c:pt>
                <c:pt idx="29">
                  <c:v>14.296178860101046</c:v>
                </c:pt>
                <c:pt idx="30">
                  <c:v>1.8929999999999998</c:v>
                </c:pt>
                <c:pt idx="31">
                  <c:v>1.8929999999999998</c:v>
                </c:pt>
                <c:pt idx="32">
                  <c:v>1.8929999999999998</c:v>
                </c:pt>
                <c:pt idx="33">
                  <c:v>1.8929999999999998</c:v>
                </c:pt>
                <c:pt idx="34">
                  <c:v>1.8929999999999998</c:v>
                </c:pt>
                <c:pt idx="35">
                  <c:v>1.8929999999999998</c:v>
                </c:pt>
                <c:pt idx="36">
                  <c:v>1.8929999999999998</c:v>
                </c:pt>
                <c:pt idx="37">
                  <c:v>1.8929999999999998</c:v>
                </c:pt>
                <c:pt idx="38">
                  <c:v>1.8929999999999998</c:v>
                </c:pt>
                <c:pt idx="39">
                  <c:v>1.8929999999999998</c:v>
                </c:pt>
                <c:pt idx="40">
                  <c:v>1.8929999999999998</c:v>
                </c:pt>
                <c:pt idx="41">
                  <c:v>1.8929999999999998</c:v>
                </c:pt>
                <c:pt idx="42">
                  <c:v>1.8929999999999998</c:v>
                </c:pt>
                <c:pt idx="43">
                  <c:v>1.8929999999999998</c:v>
                </c:pt>
                <c:pt idx="44">
                  <c:v>1.8929999999999998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PathlossDataAnalysis!$AN$3:$AN$92</c:f>
              <c:numCache>
                <c:formatCode>0.00</c:formatCode>
                <c:ptCount val="90"/>
                <c:pt idx="0">
                  <c:v>9.052858126213243</c:v>
                </c:pt>
                <c:pt idx="1">
                  <c:v>7.6799279001841452</c:v>
                </c:pt>
                <c:pt idx="2">
                  <c:v>10.67122521441642</c:v>
                </c:pt>
                <c:pt idx="3">
                  <c:v>9.052858126213243</c:v>
                </c:pt>
                <c:pt idx="4">
                  <c:v>11.585867872937076</c:v>
                </c:pt>
                <c:pt idx="5">
                  <c:v>14.827619354872633</c:v>
                </c:pt>
                <c:pt idx="6">
                  <c:v>26.367650198664627</c:v>
                </c:pt>
                <c:pt idx="7">
                  <c:v>11.585867872937076</c:v>
                </c:pt>
                <c:pt idx="9">
                  <c:v>28.62765101319793</c:v>
                </c:pt>
                <c:pt idx="10">
                  <c:v>6.5152122931477274</c:v>
                </c:pt>
                <c:pt idx="11">
                  <c:v>9.8287887300003245</c:v>
                </c:pt>
                <c:pt idx="12">
                  <c:v>9.052858126213243</c:v>
                </c:pt>
                <c:pt idx="13">
                  <c:v>7.0736384319364216</c:v>
                </c:pt>
                <c:pt idx="14">
                  <c:v>9.8287887300003245</c:v>
                </c:pt>
                <c:pt idx="15">
                  <c:v>3.6637731148251458</c:v>
                </c:pt>
                <c:pt idx="16">
                  <c:v>3.9777992097325097</c:v>
                </c:pt>
                <c:pt idx="17">
                  <c:v>3.6637731148251458</c:v>
                </c:pt>
                <c:pt idx="18">
                  <c:v>2.6367650198664618</c:v>
                </c:pt>
                <c:pt idx="19">
                  <c:v>1.4827619354872632</c:v>
                </c:pt>
                <c:pt idx="20">
                  <c:v>3.3745377102174565</c:v>
                </c:pt>
                <c:pt idx="21">
                  <c:v>3.9777992097325097</c:v>
                </c:pt>
                <c:pt idx="22">
                  <c:v>3.3745377102174565</c:v>
                </c:pt>
                <c:pt idx="23">
                  <c:v>3.1081359027394759</c:v>
                </c:pt>
                <c:pt idx="24">
                  <c:v>3.1081359027394759</c:v>
                </c:pt>
                <c:pt idx="25">
                  <c:v>3.1081359027394759</c:v>
                </c:pt>
                <c:pt idx="26">
                  <c:v>2.4286064430456169</c:v>
                </c:pt>
                <c:pt idx="27">
                  <c:v>2.6367650198664618</c:v>
                </c:pt>
                <c:pt idx="28">
                  <c:v>3.3745377102174565</c:v>
                </c:pt>
                <c:pt idx="29">
                  <c:v>3.3745377102174565</c:v>
                </c:pt>
                <c:pt idx="30">
                  <c:v>1.6098511207848556</c:v>
                </c:pt>
                <c:pt idx="31">
                  <c:v>1.8976420078684906</c:v>
                </c:pt>
                <c:pt idx="32">
                  <c:v>1.8976420078684906</c:v>
                </c:pt>
                <c:pt idx="33">
                  <c:v>1.6098511207848556</c:v>
                </c:pt>
                <c:pt idx="34">
                  <c:v>1.8976420078684906</c:v>
                </c:pt>
                <c:pt idx="35">
                  <c:v>1.7478332624182185</c:v>
                </c:pt>
                <c:pt idx="36">
                  <c:v>1.6098511207848556</c:v>
                </c:pt>
                <c:pt idx="37">
                  <c:v>2.0602910285875451</c:v>
                </c:pt>
                <c:pt idx="38">
                  <c:v>1.7478332624182185</c:v>
                </c:pt>
                <c:pt idx="39">
                  <c:v>1.4827619354872632</c:v>
                </c:pt>
                <c:pt idx="40">
                  <c:v>1.6098511207848556</c:v>
                </c:pt>
                <c:pt idx="41">
                  <c:v>1.4827619354872632</c:v>
                </c:pt>
                <c:pt idx="42">
                  <c:v>1.6098511207848556</c:v>
                </c:pt>
                <c:pt idx="43">
                  <c:v>1.6098511207848556</c:v>
                </c:pt>
                <c:pt idx="44">
                  <c:v>1.4827619354872632</c:v>
                </c:pt>
                <c:pt idx="45">
                  <c:v>1.6098511207848556</c:v>
                </c:pt>
                <c:pt idx="46">
                  <c:v>1.8976420078684906</c:v>
                </c:pt>
                <c:pt idx="47">
                  <c:v>1.8976420078684906</c:v>
                </c:pt>
                <c:pt idx="48">
                  <c:v>1.6098511207848556</c:v>
                </c:pt>
                <c:pt idx="49">
                  <c:v>1.8976420078684906</c:v>
                </c:pt>
                <c:pt idx="50">
                  <c:v>1.7478332624182185</c:v>
                </c:pt>
                <c:pt idx="51">
                  <c:v>1.6098511207848556</c:v>
                </c:pt>
                <c:pt idx="52">
                  <c:v>2.0602910285875451</c:v>
                </c:pt>
                <c:pt idx="53">
                  <c:v>1.7478332624182185</c:v>
                </c:pt>
                <c:pt idx="54">
                  <c:v>1.4827619354872632</c:v>
                </c:pt>
                <c:pt idx="55">
                  <c:v>1.6098511207848556</c:v>
                </c:pt>
                <c:pt idx="56">
                  <c:v>1.4827619354872632</c:v>
                </c:pt>
                <c:pt idx="57">
                  <c:v>1.6098511207848556</c:v>
                </c:pt>
                <c:pt idx="58">
                  <c:v>1.6098511207848556</c:v>
                </c:pt>
                <c:pt idx="59">
                  <c:v>1.4827619354872632</c:v>
                </c:pt>
                <c:pt idx="60">
                  <c:v>3.6637731148251458</c:v>
                </c:pt>
                <c:pt idx="61">
                  <c:v>3.9777992097325097</c:v>
                </c:pt>
                <c:pt idx="62">
                  <c:v>3.6637731148251458</c:v>
                </c:pt>
                <c:pt idx="63">
                  <c:v>2.6367650198664618</c:v>
                </c:pt>
                <c:pt idx="64">
                  <c:v>1.4827619354872632</c:v>
                </c:pt>
                <c:pt idx="65">
                  <c:v>3.3745377102174565</c:v>
                </c:pt>
                <c:pt idx="66">
                  <c:v>3.9777992097325097</c:v>
                </c:pt>
                <c:pt idx="67">
                  <c:v>3.3745377102174565</c:v>
                </c:pt>
                <c:pt idx="68">
                  <c:v>3.1081359027394759</c:v>
                </c:pt>
                <c:pt idx="69">
                  <c:v>3.1081359027394759</c:v>
                </c:pt>
                <c:pt idx="70">
                  <c:v>3.1081359027394759</c:v>
                </c:pt>
                <c:pt idx="71">
                  <c:v>2.4286064430456169</c:v>
                </c:pt>
                <c:pt idx="72">
                  <c:v>2.6367650198664618</c:v>
                </c:pt>
                <c:pt idx="73">
                  <c:v>3.3745377102174565</c:v>
                </c:pt>
                <c:pt idx="74">
                  <c:v>3.3745377102174565</c:v>
                </c:pt>
                <c:pt idx="75">
                  <c:v>9.052858126213243</c:v>
                </c:pt>
                <c:pt idx="76">
                  <c:v>7.6799279001841452</c:v>
                </c:pt>
                <c:pt idx="77">
                  <c:v>10.67122521441642</c:v>
                </c:pt>
                <c:pt idx="78">
                  <c:v>9.052858126213243</c:v>
                </c:pt>
                <c:pt idx="79">
                  <c:v>11.585867872937076</c:v>
                </c:pt>
                <c:pt idx="80">
                  <c:v>14.827619354872633</c:v>
                </c:pt>
                <c:pt idx="81">
                  <c:v>26.367650198664627</c:v>
                </c:pt>
                <c:pt idx="82">
                  <c:v>11.585867872937076</c:v>
                </c:pt>
                <c:pt idx="83">
                  <c:v>9.8287887300003245</c:v>
                </c:pt>
                <c:pt idx="84">
                  <c:v>28.62765101319793</c:v>
                </c:pt>
                <c:pt idx="85">
                  <c:v>6.5152122931477274</c:v>
                </c:pt>
                <c:pt idx="86">
                  <c:v>9.8287887300003245</c:v>
                </c:pt>
                <c:pt idx="87">
                  <c:v>9.052858126213243</c:v>
                </c:pt>
                <c:pt idx="88">
                  <c:v>7.0736384319364216</c:v>
                </c:pt>
                <c:pt idx="89">
                  <c:v>9.8287887300003245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C-4B86-8F15-C5E51AFE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841288"/>
        <c:axId val="886839976"/>
      </c:scatterChart>
      <c:valAx>
        <c:axId val="88684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39976"/>
        <c:crosses val="autoZero"/>
        <c:crossBetween val="midCat"/>
      </c:valAx>
      <c:valAx>
        <c:axId val="8868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4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RSSI vs Distance (Floor 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forward val="1"/>
            <c:backward val="0.1"/>
            <c:dispRSqr val="0"/>
            <c:dispEq val="0"/>
          </c:trendline>
          <c:xVal>
            <c:numRef>
              <c:f>PathlossDataAnalysis!$BD$3:$BD$163</c:f>
              <c:numCache>
                <c:formatCode>0.00</c:formatCode>
                <c:ptCount val="161"/>
                <c:pt idx="0">
                  <c:v>8.8585065332707185</c:v>
                </c:pt>
                <c:pt idx="1">
                  <c:v>8.8585065332707185</c:v>
                </c:pt>
                <c:pt idx="2">
                  <c:v>8.8585065332707185</c:v>
                </c:pt>
                <c:pt idx="3">
                  <c:v>8.8585065332707185</c:v>
                </c:pt>
                <c:pt idx="4">
                  <c:v>8.8585065332707185</c:v>
                </c:pt>
                <c:pt idx="5">
                  <c:v>8.8585065332707185</c:v>
                </c:pt>
                <c:pt idx="6">
                  <c:v>8.8585065332707185</c:v>
                </c:pt>
                <c:pt idx="7">
                  <c:v>8.8585065332707185</c:v>
                </c:pt>
                <c:pt idx="8">
                  <c:v>8.8585065332707185</c:v>
                </c:pt>
                <c:pt idx="9">
                  <c:v>8.8585065332707185</c:v>
                </c:pt>
                <c:pt idx="10">
                  <c:v>8.8585065332707185</c:v>
                </c:pt>
                <c:pt idx="11">
                  <c:v>8.8585065332707185</c:v>
                </c:pt>
                <c:pt idx="12">
                  <c:v>8.8585065332707185</c:v>
                </c:pt>
                <c:pt idx="13">
                  <c:v>8.8585065332707185</c:v>
                </c:pt>
                <c:pt idx="14">
                  <c:v>8.8585065332707185</c:v>
                </c:pt>
                <c:pt idx="15">
                  <c:v>8.8585065332707185</c:v>
                </c:pt>
                <c:pt idx="16">
                  <c:v>8.8585065332707185</c:v>
                </c:pt>
                <c:pt idx="17">
                  <c:v>8.8585065332707185</c:v>
                </c:pt>
                <c:pt idx="18">
                  <c:v>8.8585065332707185</c:v>
                </c:pt>
                <c:pt idx="19">
                  <c:v>8.8585065332707185</c:v>
                </c:pt>
                <c:pt idx="20">
                  <c:v>6.5641198191379786</c:v>
                </c:pt>
                <c:pt idx="21">
                  <c:v>6.5641198191379786</c:v>
                </c:pt>
                <c:pt idx="22">
                  <c:v>6.5641198191379786</c:v>
                </c:pt>
                <c:pt idx="23">
                  <c:v>6.5641198191379786</c:v>
                </c:pt>
                <c:pt idx="24">
                  <c:v>6.5641198191379786</c:v>
                </c:pt>
                <c:pt idx="25">
                  <c:v>6.5641198191379786</c:v>
                </c:pt>
                <c:pt idx="26">
                  <c:v>6.5641198191379786</c:v>
                </c:pt>
                <c:pt idx="27">
                  <c:v>6.5641198191379786</c:v>
                </c:pt>
                <c:pt idx="28">
                  <c:v>6.5641198191379786</c:v>
                </c:pt>
                <c:pt idx="29">
                  <c:v>6.5641198191379786</c:v>
                </c:pt>
                <c:pt idx="30">
                  <c:v>6.5641198191379786</c:v>
                </c:pt>
                <c:pt idx="31">
                  <c:v>6.5641198191379786</c:v>
                </c:pt>
                <c:pt idx="32">
                  <c:v>6.5641198191379786</c:v>
                </c:pt>
                <c:pt idx="33">
                  <c:v>6.5641198191379786</c:v>
                </c:pt>
                <c:pt idx="34">
                  <c:v>6.5641198191379786</c:v>
                </c:pt>
                <c:pt idx="35">
                  <c:v>6.5641198191379786</c:v>
                </c:pt>
                <c:pt idx="36">
                  <c:v>6.5641198191379786</c:v>
                </c:pt>
                <c:pt idx="37">
                  <c:v>6.5641198191379786</c:v>
                </c:pt>
                <c:pt idx="38">
                  <c:v>6.1509688667721285</c:v>
                </c:pt>
                <c:pt idx="39">
                  <c:v>6.1509688667721285</c:v>
                </c:pt>
                <c:pt idx="40">
                  <c:v>6.1509688667721285</c:v>
                </c:pt>
                <c:pt idx="41">
                  <c:v>6.1509688667721285</c:v>
                </c:pt>
                <c:pt idx="42">
                  <c:v>6.1509688667721285</c:v>
                </c:pt>
                <c:pt idx="43">
                  <c:v>6.1509688667721285</c:v>
                </c:pt>
                <c:pt idx="44">
                  <c:v>6.1509688667721285</c:v>
                </c:pt>
                <c:pt idx="45">
                  <c:v>6.1509688667721285</c:v>
                </c:pt>
                <c:pt idx="46">
                  <c:v>6.1509688667721285</c:v>
                </c:pt>
                <c:pt idx="47">
                  <c:v>6.1509688667721285</c:v>
                </c:pt>
                <c:pt idx="48">
                  <c:v>6.1509688667721285</c:v>
                </c:pt>
                <c:pt idx="49">
                  <c:v>6.1509688667721285</c:v>
                </c:pt>
                <c:pt idx="50">
                  <c:v>6.1509688667721285</c:v>
                </c:pt>
                <c:pt idx="51">
                  <c:v>6.1509688667721285</c:v>
                </c:pt>
                <c:pt idx="52">
                  <c:v>6.1509688667721285</c:v>
                </c:pt>
                <c:pt idx="53">
                  <c:v>6.1509688667721285</c:v>
                </c:pt>
                <c:pt idx="54">
                  <c:v>6.1509688667721285</c:v>
                </c:pt>
                <c:pt idx="55">
                  <c:v>6.1509688667721285</c:v>
                </c:pt>
                <c:pt idx="56">
                  <c:v>6.1509688667721285</c:v>
                </c:pt>
                <c:pt idx="57">
                  <c:v>6.1509688667721285</c:v>
                </c:pt>
                <c:pt idx="58">
                  <c:v>11.162138728756242</c:v>
                </c:pt>
                <c:pt idx="59">
                  <c:v>11.162138728756242</c:v>
                </c:pt>
                <c:pt idx="60">
                  <c:v>11.162138728756242</c:v>
                </c:pt>
                <c:pt idx="61">
                  <c:v>11.162138728756242</c:v>
                </c:pt>
                <c:pt idx="62">
                  <c:v>11.162138728756242</c:v>
                </c:pt>
                <c:pt idx="63">
                  <c:v>11.162138728756242</c:v>
                </c:pt>
                <c:pt idx="64">
                  <c:v>11.162138728756242</c:v>
                </c:pt>
                <c:pt idx="65">
                  <c:v>11.162138728756242</c:v>
                </c:pt>
                <c:pt idx="66">
                  <c:v>11.162138728756242</c:v>
                </c:pt>
                <c:pt idx="67">
                  <c:v>11.162138728756242</c:v>
                </c:pt>
                <c:pt idx="68">
                  <c:v>11.162138728756242</c:v>
                </c:pt>
                <c:pt idx="69">
                  <c:v>11.162138728756242</c:v>
                </c:pt>
                <c:pt idx="70">
                  <c:v>11.162138728756242</c:v>
                </c:pt>
                <c:pt idx="71">
                  <c:v>11.162138728756242</c:v>
                </c:pt>
                <c:pt idx="72">
                  <c:v>11.162138728756242</c:v>
                </c:pt>
                <c:pt idx="73">
                  <c:v>11.162138728756242</c:v>
                </c:pt>
                <c:pt idx="74">
                  <c:v>11.162138728756242</c:v>
                </c:pt>
                <c:pt idx="75">
                  <c:v>11.162138728756242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xVal>
          <c:yVal>
            <c:numRef>
              <c:f>PathlossDataAnalysis!$BE$3:$BE$163</c:f>
              <c:numCache>
                <c:formatCode>0.00</c:formatCode>
                <c:ptCount val="161"/>
                <c:pt idx="0">
                  <c:v>-30</c:v>
                </c:pt>
                <c:pt idx="1">
                  <c:v>-36</c:v>
                </c:pt>
                <c:pt idx="2">
                  <c:v>-35</c:v>
                </c:pt>
                <c:pt idx="3">
                  <c:v>-30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-36</c:v>
                </c:pt>
                <c:pt idx="8">
                  <c:v>-31</c:v>
                </c:pt>
                <c:pt idx="9">
                  <c:v>-33</c:v>
                </c:pt>
                <c:pt idx="10">
                  <c:v>-34</c:v>
                </c:pt>
                <c:pt idx="11">
                  <c:v>-34</c:v>
                </c:pt>
                <c:pt idx="12">
                  <c:v>-34</c:v>
                </c:pt>
                <c:pt idx="13">
                  <c:v>-34</c:v>
                </c:pt>
                <c:pt idx="14">
                  <c:v>-35</c:v>
                </c:pt>
                <c:pt idx="15">
                  <c:v>-29</c:v>
                </c:pt>
                <c:pt idx="16">
                  <c:v>-36</c:v>
                </c:pt>
                <c:pt idx="17">
                  <c:v>-35</c:v>
                </c:pt>
                <c:pt idx="18">
                  <c:v>-34</c:v>
                </c:pt>
                <c:pt idx="19">
                  <c:v>-35</c:v>
                </c:pt>
                <c:pt idx="20">
                  <c:v>-54</c:v>
                </c:pt>
                <c:pt idx="21">
                  <c:v>-54</c:v>
                </c:pt>
                <c:pt idx="22">
                  <c:v>-51</c:v>
                </c:pt>
                <c:pt idx="23">
                  <c:v>-54</c:v>
                </c:pt>
                <c:pt idx="24">
                  <c:v>-59</c:v>
                </c:pt>
                <c:pt idx="25">
                  <c:v>-54</c:v>
                </c:pt>
                <c:pt idx="26">
                  <c:v>-55</c:v>
                </c:pt>
                <c:pt idx="27">
                  <c:v>-53</c:v>
                </c:pt>
                <c:pt idx="28">
                  <c:v>-54</c:v>
                </c:pt>
                <c:pt idx="29">
                  <c:v>-53</c:v>
                </c:pt>
                <c:pt idx="30">
                  <c:v>-51</c:v>
                </c:pt>
                <c:pt idx="31">
                  <c:v>-53</c:v>
                </c:pt>
                <c:pt idx="32">
                  <c:v>-54</c:v>
                </c:pt>
                <c:pt idx="33">
                  <c:v>-54</c:v>
                </c:pt>
                <c:pt idx="34">
                  <c:v>-51</c:v>
                </c:pt>
                <c:pt idx="35">
                  <c:v>-54</c:v>
                </c:pt>
                <c:pt idx="36">
                  <c:v>-54</c:v>
                </c:pt>
                <c:pt idx="37">
                  <c:v>-53</c:v>
                </c:pt>
                <c:pt idx="38">
                  <c:v>-36</c:v>
                </c:pt>
                <c:pt idx="39">
                  <c:v>-36</c:v>
                </c:pt>
                <c:pt idx="40">
                  <c:v>-34</c:v>
                </c:pt>
                <c:pt idx="41">
                  <c:v>-36</c:v>
                </c:pt>
                <c:pt idx="42">
                  <c:v>-35</c:v>
                </c:pt>
                <c:pt idx="43">
                  <c:v>-37</c:v>
                </c:pt>
                <c:pt idx="44">
                  <c:v>-35</c:v>
                </c:pt>
                <c:pt idx="45">
                  <c:v>-35</c:v>
                </c:pt>
                <c:pt idx="46">
                  <c:v>-36</c:v>
                </c:pt>
                <c:pt idx="47">
                  <c:v>-36</c:v>
                </c:pt>
                <c:pt idx="48">
                  <c:v>-37</c:v>
                </c:pt>
                <c:pt idx="49">
                  <c:v>-37</c:v>
                </c:pt>
                <c:pt idx="50">
                  <c:v>-37</c:v>
                </c:pt>
                <c:pt idx="51">
                  <c:v>-36</c:v>
                </c:pt>
                <c:pt idx="52">
                  <c:v>-36</c:v>
                </c:pt>
                <c:pt idx="53">
                  <c:v>-37</c:v>
                </c:pt>
                <c:pt idx="54">
                  <c:v>-36</c:v>
                </c:pt>
                <c:pt idx="55">
                  <c:v>-36</c:v>
                </c:pt>
                <c:pt idx="56">
                  <c:v>-37</c:v>
                </c:pt>
                <c:pt idx="57">
                  <c:v>-35</c:v>
                </c:pt>
                <c:pt idx="58">
                  <c:v>-43</c:v>
                </c:pt>
                <c:pt idx="59">
                  <c:v>-51</c:v>
                </c:pt>
                <c:pt idx="60">
                  <c:v>-47</c:v>
                </c:pt>
                <c:pt idx="61">
                  <c:v>-51</c:v>
                </c:pt>
                <c:pt idx="62">
                  <c:v>-55</c:v>
                </c:pt>
                <c:pt idx="63">
                  <c:v>-51</c:v>
                </c:pt>
                <c:pt idx="64">
                  <c:v>-53</c:v>
                </c:pt>
                <c:pt idx="65">
                  <c:v>-51</c:v>
                </c:pt>
                <c:pt idx="66">
                  <c:v>-51</c:v>
                </c:pt>
                <c:pt idx="67">
                  <c:v>-51</c:v>
                </c:pt>
                <c:pt idx="68">
                  <c:v>-45</c:v>
                </c:pt>
                <c:pt idx="69">
                  <c:v>-47</c:v>
                </c:pt>
                <c:pt idx="70">
                  <c:v>-45</c:v>
                </c:pt>
                <c:pt idx="71">
                  <c:v>-43</c:v>
                </c:pt>
                <c:pt idx="72">
                  <c:v>-47</c:v>
                </c:pt>
                <c:pt idx="73">
                  <c:v>-43</c:v>
                </c:pt>
                <c:pt idx="74">
                  <c:v>-48</c:v>
                </c:pt>
                <c:pt idx="75">
                  <c:v>-45</c:v>
                </c:pt>
                <c:pt idx="76">
                  <c:v>-17</c:v>
                </c:pt>
                <c:pt idx="77">
                  <c:v>-18</c:v>
                </c:pt>
                <c:pt idx="78">
                  <c:v>-13</c:v>
                </c:pt>
                <c:pt idx="79">
                  <c:v>-18</c:v>
                </c:pt>
                <c:pt idx="80">
                  <c:v>-17</c:v>
                </c:pt>
                <c:pt idx="81">
                  <c:v>-18</c:v>
                </c:pt>
                <c:pt idx="82">
                  <c:v>-16</c:v>
                </c:pt>
                <c:pt idx="83">
                  <c:v>-17</c:v>
                </c:pt>
                <c:pt idx="84">
                  <c:v>-17</c:v>
                </c:pt>
                <c:pt idx="85">
                  <c:v>-17</c:v>
                </c:pt>
                <c:pt idx="86">
                  <c:v>-18</c:v>
                </c:pt>
                <c:pt idx="87">
                  <c:v>-17</c:v>
                </c:pt>
                <c:pt idx="88">
                  <c:v>-19</c:v>
                </c:pt>
                <c:pt idx="89">
                  <c:v>-16</c:v>
                </c:pt>
                <c:pt idx="90">
                  <c:v>-18</c:v>
                </c:pt>
                <c:pt idx="91">
                  <c:v>-18</c:v>
                </c:pt>
                <c:pt idx="92">
                  <c:v>-17</c:v>
                </c:pt>
                <c:pt idx="93">
                  <c:v>-19</c:v>
                </c:pt>
                <c:pt idx="94">
                  <c:v>-18</c:v>
                </c:pt>
                <c:pt idx="95">
                  <c:v>-15</c:v>
                </c:pt>
                <c:pt idx="96">
                  <c:v>-16</c:v>
                </c:pt>
                <c:pt idx="97">
                  <c:v>-17</c:v>
                </c:pt>
                <c:pt idx="98">
                  <c:v>-17</c:v>
                </c:pt>
                <c:pt idx="99">
                  <c:v>-18</c:v>
                </c:pt>
                <c:pt idx="100">
                  <c:v>-16</c:v>
                </c:pt>
                <c:pt idx="101">
                  <c:v>-18</c:v>
                </c:pt>
                <c:pt idx="102">
                  <c:v>-18</c:v>
                </c:pt>
                <c:pt idx="103">
                  <c:v>-15</c:v>
                </c:pt>
                <c:pt idx="104">
                  <c:v>-18</c:v>
                </c:pt>
                <c:pt idx="105">
                  <c:v>-17</c:v>
                </c:pt>
                <c:pt idx="106">
                  <c:v>-16</c:v>
                </c:pt>
                <c:pt idx="107">
                  <c:v>-15</c:v>
                </c:pt>
                <c:pt idx="108">
                  <c:v>-13</c:v>
                </c:pt>
                <c:pt idx="109">
                  <c:v>-18</c:v>
                </c:pt>
                <c:pt idx="110">
                  <c:v>-15</c:v>
                </c:pt>
                <c:pt idx="111">
                  <c:v>-15</c:v>
                </c:pt>
                <c:pt idx="112">
                  <c:v>-17</c:v>
                </c:pt>
                <c:pt idx="113">
                  <c:v>-16</c:v>
                </c:pt>
                <c:pt idx="114">
                  <c:v>-17</c:v>
                </c:pt>
                <c:pt idx="115">
                  <c:v>-13</c:v>
                </c:pt>
                <c:pt idx="116">
                  <c:v>-15</c:v>
                </c:pt>
                <c:pt idx="117">
                  <c:v>-15</c:v>
                </c:pt>
                <c:pt idx="118">
                  <c:v>-15</c:v>
                </c:pt>
                <c:pt idx="119">
                  <c:v>-15</c:v>
                </c:pt>
                <c:pt idx="120">
                  <c:v>-17</c:v>
                </c:pt>
                <c:pt idx="121">
                  <c:v>-15</c:v>
                </c:pt>
                <c:pt idx="122">
                  <c:v>-15</c:v>
                </c:pt>
                <c:pt idx="123">
                  <c:v>-15</c:v>
                </c:pt>
                <c:pt idx="124">
                  <c:v>-15</c:v>
                </c:pt>
                <c:pt idx="125">
                  <c:v>-13</c:v>
                </c:pt>
                <c:pt idx="126">
                  <c:v>-18</c:v>
                </c:pt>
                <c:pt idx="127">
                  <c:v>-17</c:v>
                </c:pt>
                <c:pt idx="128">
                  <c:v>-17</c:v>
                </c:pt>
                <c:pt idx="129">
                  <c:v>-17</c:v>
                </c:pt>
                <c:pt idx="130">
                  <c:v>-15</c:v>
                </c:pt>
                <c:pt idx="131">
                  <c:v>-15</c:v>
                </c:pt>
                <c:pt idx="132">
                  <c:v>-15</c:v>
                </c:pt>
                <c:pt idx="133">
                  <c:v>-17</c:v>
                </c:pt>
                <c:pt idx="134">
                  <c:v>-13</c:v>
                </c:pt>
                <c:pt idx="135">
                  <c:v>-15</c:v>
                </c:pt>
                <c:pt idx="136">
                  <c:v>-13</c:v>
                </c:pt>
                <c:pt idx="137">
                  <c:v>-13</c:v>
                </c:pt>
                <c:pt idx="138">
                  <c:v>-15</c:v>
                </c:pt>
                <c:pt idx="139">
                  <c:v>-15</c:v>
                </c:pt>
                <c:pt idx="140">
                  <c:v>-15</c:v>
                </c:pt>
                <c:pt idx="141">
                  <c:v>-31</c:v>
                </c:pt>
                <c:pt idx="142">
                  <c:v>-35</c:v>
                </c:pt>
                <c:pt idx="143">
                  <c:v>-35</c:v>
                </c:pt>
                <c:pt idx="144">
                  <c:v>-34</c:v>
                </c:pt>
                <c:pt idx="145">
                  <c:v>-34</c:v>
                </c:pt>
                <c:pt idx="146">
                  <c:v>-34</c:v>
                </c:pt>
                <c:pt idx="147">
                  <c:v>-29</c:v>
                </c:pt>
                <c:pt idx="148">
                  <c:v>-34</c:v>
                </c:pt>
                <c:pt idx="149">
                  <c:v>-35</c:v>
                </c:pt>
                <c:pt idx="150">
                  <c:v>-36</c:v>
                </c:pt>
                <c:pt idx="151">
                  <c:v>-36</c:v>
                </c:pt>
                <c:pt idx="152">
                  <c:v>-36</c:v>
                </c:pt>
                <c:pt idx="153">
                  <c:v>-36</c:v>
                </c:pt>
                <c:pt idx="154">
                  <c:v>-34</c:v>
                </c:pt>
                <c:pt idx="155">
                  <c:v>-30</c:v>
                </c:pt>
                <c:pt idx="156">
                  <c:v>-35</c:v>
                </c:pt>
                <c:pt idx="157">
                  <c:v>-30</c:v>
                </c:pt>
                <c:pt idx="158">
                  <c:v>-35</c:v>
                </c:pt>
                <c:pt idx="159">
                  <c:v>-34</c:v>
                </c:pt>
                <c:pt idx="160">
                  <c:v>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C-423E-82EB-1E91CA5A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951480"/>
        <c:axId val="999950168"/>
      </c:scatterChart>
      <c:valAx>
        <c:axId val="9999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Distance</a:t>
                </a:r>
                <a:r>
                  <a:rPr lang="en-GB" sz="1100" baseline="0"/>
                  <a:t> (m)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50168"/>
        <c:crosses val="autoZero"/>
        <c:crossBetween val="midCat"/>
      </c:valAx>
      <c:valAx>
        <c:axId val="99995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RSII</a:t>
                </a:r>
                <a:r>
                  <a:rPr lang="en-GB" sz="1100" baseline="0"/>
                  <a:t> (dB)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5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vs True Distance (m)</a:t>
            </a:r>
          </a:p>
        </c:rich>
      </c:tx>
      <c:layout>
        <c:manualLayout>
          <c:xMode val="edge"/>
          <c:yMode val="edge"/>
          <c:x val="0.36791525372896089"/>
          <c:y val="2.3512645195212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Estimated vs True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PathlossDataAnalysis!$BD$3:$BD$203</c:f>
              <c:numCache>
                <c:formatCode>0.00</c:formatCode>
                <c:ptCount val="201"/>
                <c:pt idx="0">
                  <c:v>8.8585065332707185</c:v>
                </c:pt>
                <c:pt idx="1">
                  <c:v>8.8585065332707185</c:v>
                </c:pt>
                <c:pt idx="2">
                  <c:v>8.8585065332707185</c:v>
                </c:pt>
                <c:pt idx="3">
                  <c:v>8.8585065332707185</c:v>
                </c:pt>
                <c:pt idx="4">
                  <c:v>8.8585065332707185</c:v>
                </c:pt>
                <c:pt idx="5">
                  <c:v>8.8585065332707185</c:v>
                </c:pt>
                <c:pt idx="6">
                  <c:v>8.8585065332707185</c:v>
                </c:pt>
                <c:pt idx="7">
                  <c:v>8.8585065332707185</c:v>
                </c:pt>
                <c:pt idx="8">
                  <c:v>8.8585065332707185</c:v>
                </c:pt>
                <c:pt idx="9">
                  <c:v>8.8585065332707185</c:v>
                </c:pt>
                <c:pt idx="10">
                  <c:v>8.8585065332707185</c:v>
                </c:pt>
                <c:pt idx="11">
                  <c:v>8.8585065332707185</c:v>
                </c:pt>
                <c:pt idx="12">
                  <c:v>8.8585065332707185</c:v>
                </c:pt>
                <c:pt idx="13">
                  <c:v>8.8585065332707185</c:v>
                </c:pt>
                <c:pt idx="14">
                  <c:v>8.8585065332707185</c:v>
                </c:pt>
                <c:pt idx="15">
                  <c:v>8.8585065332707185</c:v>
                </c:pt>
                <c:pt idx="16">
                  <c:v>8.8585065332707185</c:v>
                </c:pt>
                <c:pt idx="17">
                  <c:v>8.8585065332707185</c:v>
                </c:pt>
                <c:pt idx="18">
                  <c:v>8.8585065332707185</c:v>
                </c:pt>
                <c:pt idx="19">
                  <c:v>8.8585065332707185</c:v>
                </c:pt>
                <c:pt idx="20">
                  <c:v>6.5641198191379786</c:v>
                </c:pt>
                <c:pt idx="21">
                  <c:v>6.5641198191379786</c:v>
                </c:pt>
                <c:pt idx="22">
                  <c:v>6.5641198191379786</c:v>
                </c:pt>
                <c:pt idx="23">
                  <c:v>6.5641198191379786</c:v>
                </c:pt>
                <c:pt idx="24">
                  <c:v>6.5641198191379786</c:v>
                </c:pt>
                <c:pt idx="25">
                  <c:v>6.5641198191379786</c:v>
                </c:pt>
                <c:pt idx="26">
                  <c:v>6.5641198191379786</c:v>
                </c:pt>
                <c:pt idx="27">
                  <c:v>6.5641198191379786</c:v>
                </c:pt>
                <c:pt idx="28">
                  <c:v>6.5641198191379786</c:v>
                </c:pt>
                <c:pt idx="29">
                  <c:v>6.5641198191379786</c:v>
                </c:pt>
                <c:pt idx="30">
                  <c:v>6.5641198191379786</c:v>
                </c:pt>
                <c:pt idx="31">
                  <c:v>6.5641198191379786</c:v>
                </c:pt>
                <c:pt idx="32">
                  <c:v>6.5641198191379786</c:v>
                </c:pt>
                <c:pt idx="33">
                  <c:v>6.5641198191379786</c:v>
                </c:pt>
                <c:pt idx="34">
                  <c:v>6.5641198191379786</c:v>
                </c:pt>
                <c:pt idx="35">
                  <c:v>6.5641198191379786</c:v>
                </c:pt>
                <c:pt idx="36">
                  <c:v>6.5641198191379786</c:v>
                </c:pt>
                <c:pt idx="37">
                  <c:v>6.5641198191379786</c:v>
                </c:pt>
                <c:pt idx="38">
                  <c:v>6.1509688667721285</c:v>
                </c:pt>
                <c:pt idx="39">
                  <c:v>6.1509688667721285</c:v>
                </c:pt>
                <c:pt idx="40">
                  <c:v>6.1509688667721285</c:v>
                </c:pt>
                <c:pt idx="41">
                  <c:v>6.1509688667721285</c:v>
                </c:pt>
                <c:pt idx="42">
                  <c:v>6.1509688667721285</c:v>
                </c:pt>
                <c:pt idx="43">
                  <c:v>6.1509688667721285</c:v>
                </c:pt>
                <c:pt idx="44">
                  <c:v>6.1509688667721285</c:v>
                </c:pt>
                <c:pt idx="45">
                  <c:v>6.1509688667721285</c:v>
                </c:pt>
                <c:pt idx="46">
                  <c:v>6.1509688667721285</c:v>
                </c:pt>
                <c:pt idx="47">
                  <c:v>6.1509688667721285</c:v>
                </c:pt>
                <c:pt idx="48">
                  <c:v>6.1509688667721285</c:v>
                </c:pt>
                <c:pt idx="49">
                  <c:v>6.1509688667721285</c:v>
                </c:pt>
                <c:pt idx="50">
                  <c:v>6.1509688667721285</c:v>
                </c:pt>
                <c:pt idx="51">
                  <c:v>6.1509688667721285</c:v>
                </c:pt>
                <c:pt idx="52">
                  <c:v>6.1509688667721285</c:v>
                </c:pt>
                <c:pt idx="53">
                  <c:v>6.1509688667721285</c:v>
                </c:pt>
                <c:pt idx="54">
                  <c:v>6.1509688667721285</c:v>
                </c:pt>
                <c:pt idx="55">
                  <c:v>6.1509688667721285</c:v>
                </c:pt>
                <c:pt idx="56">
                  <c:v>6.1509688667721285</c:v>
                </c:pt>
                <c:pt idx="57">
                  <c:v>6.1509688667721285</c:v>
                </c:pt>
                <c:pt idx="58">
                  <c:v>11.162138728756242</c:v>
                </c:pt>
                <c:pt idx="59">
                  <c:v>11.162138728756242</c:v>
                </c:pt>
                <c:pt idx="60">
                  <c:v>11.162138728756242</c:v>
                </c:pt>
                <c:pt idx="61">
                  <c:v>11.162138728756242</c:v>
                </c:pt>
                <c:pt idx="62">
                  <c:v>11.162138728756242</c:v>
                </c:pt>
                <c:pt idx="63">
                  <c:v>11.162138728756242</c:v>
                </c:pt>
                <c:pt idx="64">
                  <c:v>11.162138728756242</c:v>
                </c:pt>
                <c:pt idx="65">
                  <c:v>11.162138728756242</c:v>
                </c:pt>
                <c:pt idx="66">
                  <c:v>11.162138728756242</c:v>
                </c:pt>
                <c:pt idx="67">
                  <c:v>11.162138728756242</c:v>
                </c:pt>
                <c:pt idx="68">
                  <c:v>11.162138728756242</c:v>
                </c:pt>
                <c:pt idx="69">
                  <c:v>11.162138728756242</c:v>
                </c:pt>
                <c:pt idx="70">
                  <c:v>11.162138728756242</c:v>
                </c:pt>
                <c:pt idx="71">
                  <c:v>11.162138728756242</c:v>
                </c:pt>
                <c:pt idx="72">
                  <c:v>11.162138728756242</c:v>
                </c:pt>
                <c:pt idx="73">
                  <c:v>11.162138728756242</c:v>
                </c:pt>
                <c:pt idx="74">
                  <c:v>11.162138728756242</c:v>
                </c:pt>
                <c:pt idx="75">
                  <c:v>11.162138728756242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10.491940621257825</c:v>
                </c:pt>
                <c:pt idx="162">
                  <c:v>10.491940621257825</c:v>
                </c:pt>
                <c:pt idx="163">
                  <c:v>10.491940621257825</c:v>
                </c:pt>
                <c:pt idx="164">
                  <c:v>10.491940621257825</c:v>
                </c:pt>
                <c:pt idx="165">
                  <c:v>10.491940621257825</c:v>
                </c:pt>
                <c:pt idx="166">
                  <c:v>10.491940621257825</c:v>
                </c:pt>
                <c:pt idx="167">
                  <c:v>10.491940621257825</c:v>
                </c:pt>
                <c:pt idx="168">
                  <c:v>10.491940621257825</c:v>
                </c:pt>
                <c:pt idx="169">
                  <c:v>10.491940621257825</c:v>
                </c:pt>
                <c:pt idx="170">
                  <c:v>10.491940621257825</c:v>
                </c:pt>
                <c:pt idx="171">
                  <c:v>10.491940621257825</c:v>
                </c:pt>
                <c:pt idx="172">
                  <c:v>10.491940621257825</c:v>
                </c:pt>
                <c:pt idx="173">
                  <c:v>10.491940621257825</c:v>
                </c:pt>
                <c:pt idx="174">
                  <c:v>10.491940621257825</c:v>
                </c:pt>
                <c:pt idx="175">
                  <c:v>10.491940621257825</c:v>
                </c:pt>
                <c:pt idx="176">
                  <c:v>10.491940621257825</c:v>
                </c:pt>
                <c:pt idx="177">
                  <c:v>10.491940621257825</c:v>
                </c:pt>
                <c:pt idx="178">
                  <c:v>10.491940621257825</c:v>
                </c:pt>
                <c:pt idx="179">
                  <c:v>10.491940621257825</c:v>
                </c:pt>
                <c:pt idx="180">
                  <c:v>10.491940621257825</c:v>
                </c:pt>
                <c:pt idx="181">
                  <c:v>17.739325466319176</c:v>
                </c:pt>
                <c:pt idx="182">
                  <c:v>17.739325466319176</c:v>
                </c:pt>
                <c:pt idx="183">
                  <c:v>17.739325466319176</c:v>
                </c:pt>
                <c:pt idx="184">
                  <c:v>17.739325466319176</c:v>
                </c:pt>
                <c:pt idx="185">
                  <c:v>17.739325466319176</c:v>
                </c:pt>
                <c:pt idx="186">
                  <c:v>17.739325466319176</c:v>
                </c:pt>
                <c:pt idx="187">
                  <c:v>17.739325466319176</c:v>
                </c:pt>
                <c:pt idx="188">
                  <c:v>17.739325466319176</c:v>
                </c:pt>
                <c:pt idx="189">
                  <c:v>17.739325466319176</c:v>
                </c:pt>
                <c:pt idx="190">
                  <c:v>17.739325466319176</c:v>
                </c:pt>
                <c:pt idx="191">
                  <c:v>17.739325466319176</c:v>
                </c:pt>
                <c:pt idx="192">
                  <c:v>17.739325466319176</c:v>
                </c:pt>
                <c:pt idx="193">
                  <c:v>17.739325466319176</c:v>
                </c:pt>
                <c:pt idx="194">
                  <c:v>17.739325466319176</c:v>
                </c:pt>
                <c:pt idx="195">
                  <c:v>17.739325466319176</c:v>
                </c:pt>
                <c:pt idx="196">
                  <c:v>17.739325466319176</c:v>
                </c:pt>
                <c:pt idx="197">
                  <c:v>17.739325466319176</c:v>
                </c:pt>
                <c:pt idx="198">
                  <c:v>17.739325466319176</c:v>
                </c:pt>
                <c:pt idx="199">
                  <c:v>17.739325466319176</c:v>
                </c:pt>
                <c:pt idx="200">
                  <c:v>17.739325466319176</c:v>
                </c:pt>
              </c:numCache>
            </c:numRef>
          </c:xVal>
          <c:yVal>
            <c:numRef>
              <c:f>PathlossDataAnalysis!$BF$3:$BF$203</c:f>
              <c:numCache>
                <c:formatCode>0.00</c:formatCode>
                <c:ptCount val="201"/>
                <c:pt idx="0">
                  <c:v>1.4827619354872632</c:v>
                </c:pt>
                <c:pt idx="1">
                  <c:v>2.4286064430456169</c:v>
                </c:pt>
                <c:pt idx="2">
                  <c:v>2.2368808789421024</c:v>
                </c:pt>
                <c:pt idx="3">
                  <c:v>1.4827619354872632</c:v>
                </c:pt>
                <c:pt idx="4">
                  <c:v>2.4286064430456169</c:v>
                </c:pt>
                <c:pt idx="5">
                  <c:v>2.2368808789421024</c:v>
                </c:pt>
                <c:pt idx="6">
                  <c:v>2.0602910285875451</c:v>
                </c:pt>
                <c:pt idx="7">
                  <c:v>2.4286064430456169</c:v>
                </c:pt>
                <c:pt idx="8">
                  <c:v>1.6098511207848556</c:v>
                </c:pt>
                <c:pt idx="9">
                  <c:v>1.8976420078684906</c:v>
                </c:pt>
                <c:pt idx="10">
                  <c:v>2.0602910285875451</c:v>
                </c:pt>
                <c:pt idx="11">
                  <c:v>2.0602910285875451</c:v>
                </c:pt>
                <c:pt idx="12">
                  <c:v>2.0602910285875451</c:v>
                </c:pt>
                <c:pt idx="13">
                  <c:v>2.0602910285875451</c:v>
                </c:pt>
                <c:pt idx="14">
                  <c:v>2.2368808789421024</c:v>
                </c:pt>
                <c:pt idx="15">
                  <c:v>1.365705765548092</c:v>
                </c:pt>
                <c:pt idx="16">
                  <c:v>2.4286064430456169</c:v>
                </c:pt>
                <c:pt idx="17">
                  <c:v>2.2368808789421024</c:v>
                </c:pt>
                <c:pt idx="18">
                  <c:v>2.0602910285875451</c:v>
                </c:pt>
                <c:pt idx="19">
                  <c:v>2.2368808789421024</c:v>
                </c:pt>
                <c:pt idx="20">
                  <c:v>10.67122521441642</c:v>
                </c:pt>
                <c:pt idx="21">
                  <c:v>10.67122521441642</c:v>
                </c:pt>
                <c:pt idx="22">
                  <c:v>8.338183117437147</c:v>
                </c:pt>
                <c:pt idx="23">
                  <c:v>10.67122521441642</c:v>
                </c:pt>
                <c:pt idx="24">
                  <c:v>16.09851120784856</c:v>
                </c:pt>
                <c:pt idx="25">
                  <c:v>10.67122521441642</c:v>
                </c:pt>
                <c:pt idx="26">
                  <c:v>11.585867872937076</c:v>
                </c:pt>
                <c:pt idx="27">
                  <c:v>9.8287887300003245</c:v>
                </c:pt>
                <c:pt idx="28">
                  <c:v>10.67122521441642</c:v>
                </c:pt>
                <c:pt idx="29">
                  <c:v>9.8287887300003245</c:v>
                </c:pt>
                <c:pt idx="30">
                  <c:v>8.338183117437147</c:v>
                </c:pt>
                <c:pt idx="31">
                  <c:v>9.8287887300003245</c:v>
                </c:pt>
                <c:pt idx="32">
                  <c:v>10.67122521441642</c:v>
                </c:pt>
                <c:pt idx="33">
                  <c:v>10.67122521441642</c:v>
                </c:pt>
                <c:pt idx="34">
                  <c:v>8.338183117437147</c:v>
                </c:pt>
                <c:pt idx="35">
                  <c:v>10.67122521441642</c:v>
                </c:pt>
                <c:pt idx="36">
                  <c:v>10.67122521441642</c:v>
                </c:pt>
                <c:pt idx="37">
                  <c:v>9.8287887300003245</c:v>
                </c:pt>
                <c:pt idx="38">
                  <c:v>2.4286064430456169</c:v>
                </c:pt>
                <c:pt idx="39">
                  <c:v>2.4286064430456169</c:v>
                </c:pt>
                <c:pt idx="40">
                  <c:v>2.0602910285875451</c:v>
                </c:pt>
                <c:pt idx="41">
                  <c:v>2.4286064430456169</c:v>
                </c:pt>
                <c:pt idx="42">
                  <c:v>2.2368808789421024</c:v>
                </c:pt>
                <c:pt idx="43">
                  <c:v>2.6367650198664618</c:v>
                </c:pt>
                <c:pt idx="44">
                  <c:v>2.2368808789421024</c:v>
                </c:pt>
                <c:pt idx="45">
                  <c:v>2.2368808789421024</c:v>
                </c:pt>
                <c:pt idx="46">
                  <c:v>2.4286064430456169</c:v>
                </c:pt>
                <c:pt idx="47">
                  <c:v>2.4286064430456169</c:v>
                </c:pt>
                <c:pt idx="48">
                  <c:v>2.6367650198664618</c:v>
                </c:pt>
                <c:pt idx="49">
                  <c:v>2.6367650198664618</c:v>
                </c:pt>
                <c:pt idx="50">
                  <c:v>2.6367650198664618</c:v>
                </c:pt>
                <c:pt idx="51">
                  <c:v>2.4286064430456169</c:v>
                </c:pt>
                <c:pt idx="52">
                  <c:v>2.4286064430456169</c:v>
                </c:pt>
                <c:pt idx="53">
                  <c:v>2.6367650198664618</c:v>
                </c:pt>
                <c:pt idx="54">
                  <c:v>2.4286064430456169</c:v>
                </c:pt>
                <c:pt idx="55">
                  <c:v>2.4286064430456169</c:v>
                </c:pt>
                <c:pt idx="56">
                  <c:v>2.6367650198664618</c:v>
                </c:pt>
                <c:pt idx="57">
                  <c:v>2.2368808789421024</c:v>
                </c:pt>
                <c:pt idx="58">
                  <c:v>4.3187408327558856</c:v>
                </c:pt>
                <c:pt idx="59">
                  <c:v>8.338183117437147</c:v>
                </c:pt>
                <c:pt idx="60">
                  <c:v>6.0008709284795962</c:v>
                </c:pt>
                <c:pt idx="61">
                  <c:v>8.338183117437147</c:v>
                </c:pt>
                <c:pt idx="62">
                  <c:v>11.585867872937076</c:v>
                </c:pt>
                <c:pt idx="63">
                  <c:v>8.338183117437147</c:v>
                </c:pt>
                <c:pt idx="64">
                  <c:v>9.8287887300003245</c:v>
                </c:pt>
                <c:pt idx="65">
                  <c:v>8.338183117437147</c:v>
                </c:pt>
                <c:pt idx="66">
                  <c:v>8.338183117437147</c:v>
                </c:pt>
                <c:pt idx="67">
                  <c:v>8.338183117437147</c:v>
                </c:pt>
                <c:pt idx="68">
                  <c:v>5.0907962354549756</c:v>
                </c:pt>
                <c:pt idx="69">
                  <c:v>6.0008709284795962</c:v>
                </c:pt>
                <c:pt idx="70">
                  <c:v>5.0907962354549756</c:v>
                </c:pt>
                <c:pt idx="71">
                  <c:v>4.3187408327558856</c:v>
                </c:pt>
                <c:pt idx="72">
                  <c:v>6.0008709284795962</c:v>
                </c:pt>
                <c:pt idx="73">
                  <c:v>4.3187408327558856</c:v>
                </c:pt>
                <c:pt idx="74">
                  <c:v>6.5152122931477274</c:v>
                </c:pt>
                <c:pt idx="75">
                  <c:v>5.0907962354549756</c:v>
                </c:pt>
                <c:pt idx="76">
                  <c:v>0.50907962354549752</c:v>
                </c:pt>
                <c:pt idx="77">
                  <c:v>0.5527134079444348</c:v>
                </c:pt>
                <c:pt idx="78">
                  <c:v>0.36637731148251451</c:v>
                </c:pt>
                <c:pt idx="79">
                  <c:v>0.5527134079444348</c:v>
                </c:pt>
                <c:pt idx="80">
                  <c:v>0.50907962354549752</c:v>
                </c:pt>
                <c:pt idx="81">
                  <c:v>0.5527134079444348</c:v>
                </c:pt>
                <c:pt idx="82">
                  <c:v>0.46889049439393998</c:v>
                </c:pt>
                <c:pt idx="83">
                  <c:v>0.50907962354549752</c:v>
                </c:pt>
                <c:pt idx="84">
                  <c:v>0.50907962354549752</c:v>
                </c:pt>
                <c:pt idx="85">
                  <c:v>0.50907962354549752</c:v>
                </c:pt>
                <c:pt idx="86">
                  <c:v>0.5527134079444348</c:v>
                </c:pt>
                <c:pt idx="87">
                  <c:v>0.50907962354549752</c:v>
                </c:pt>
                <c:pt idx="88">
                  <c:v>0.60008709284795958</c:v>
                </c:pt>
                <c:pt idx="89">
                  <c:v>0.46889049439393998</c:v>
                </c:pt>
                <c:pt idx="90">
                  <c:v>0.5527134079444348</c:v>
                </c:pt>
                <c:pt idx="91">
                  <c:v>0.5527134079444348</c:v>
                </c:pt>
                <c:pt idx="92">
                  <c:v>0.50907962354549752</c:v>
                </c:pt>
                <c:pt idx="93">
                  <c:v>0.60008709284795958</c:v>
                </c:pt>
                <c:pt idx="94">
                  <c:v>0.5527134079444348</c:v>
                </c:pt>
                <c:pt idx="95">
                  <c:v>0.43187408327558857</c:v>
                </c:pt>
                <c:pt idx="96">
                  <c:v>0.46889049439393998</c:v>
                </c:pt>
                <c:pt idx="97">
                  <c:v>0.50907962354549752</c:v>
                </c:pt>
                <c:pt idx="98">
                  <c:v>0.50907962354549752</c:v>
                </c:pt>
                <c:pt idx="99">
                  <c:v>0.5527134079444348</c:v>
                </c:pt>
                <c:pt idx="100">
                  <c:v>0.46889049439393998</c:v>
                </c:pt>
                <c:pt idx="101">
                  <c:v>0.5527134079444348</c:v>
                </c:pt>
                <c:pt idx="102">
                  <c:v>0.5527134079444348</c:v>
                </c:pt>
                <c:pt idx="103">
                  <c:v>0.43187408327558857</c:v>
                </c:pt>
                <c:pt idx="104">
                  <c:v>0.5527134079444348</c:v>
                </c:pt>
                <c:pt idx="105">
                  <c:v>0.50907962354549752</c:v>
                </c:pt>
                <c:pt idx="106">
                  <c:v>0.46889049439393998</c:v>
                </c:pt>
                <c:pt idx="107">
                  <c:v>0.43187408327558857</c:v>
                </c:pt>
                <c:pt idx="108">
                  <c:v>0.36637731148251451</c:v>
                </c:pt>
                <c:pt idx="109">
                  <c:v>0.5527134079444348</c:v>
                </c:pt>
                <c:pt idx="110">
                  <c:v>0.43187408327558857</c:v>
                </c:pt>
                <c:pt idx="111">
                  <c:v>0.43187408327558857</c:v>
                </c:pt>
                <c:pt idx="112">
                  <c:v>0.50907962354549752</c:v>
                </c:pt>
                <c:pt idx="113">
                  <c:v>0.46889049439393998</c:v>
                </c:pt>
                <c:pt idx="114">
                  <c:v>0.50907962354549752</c:v>
                </c:pt>
                <c:pt idx="115">
                  <c:v>0.36637731148251451</c:v>
                </c:pt>
                <c:pt idx="116">
                  <c:v>0.43187408327558857</c:v>
                </c:pt>
                <c:pt idx="117">
                  <c:v>0.43187408327558857</c:v>
                </c:pt>
                <c:pt idx="118">
                  <c:v>0.43187408327558857</c:v>
                </c:pt>
                <c:pt idx="119">
                  <c:v>0.43187408327558857</c:v>
                </c:pt>
                <c:pt idx="120">
                  <c:v>0.50907962354549752</c:v>
                </c:pt>
                <c:pt idx="121">
                  <c:v>0.43187408327558857</c:v>
                </c:pt>
                <c:pt idx="122">
                  <c:v>0.43187408327558857</c:v>
                </c:pt>
                <c:pt idx="123">
                  <c:v>0.43187408327558857</c:v>
                </c:pt>
                <c:pt idx="124">
                  <c:v>0.43187408327558857</c:v>
                </c:pt>
                <c:pt idx="125">
                  <c:v>0.36637731148251451</c:v>
                </c:pt>
                <c:pt idx="126">
                  <c:v>0.5527134079444348</c:v>
                </c:pt>
                <c:pt idx="127">
                  <c:v>0.50907962354549752</c:v>
                </c:pt>
                <c:pt idx="128">
                  <c:v>0.50907962354549752</c:v>
                </c:pt>
                <c:pt idx="129">
                  <c:v>0.50907962354549752</c:v>
                </c:pt>
                <c:pt idx="130">
                  <c:v>0.43187408327558857</c:v>
                </c:pt>
                <c:pt idx="131">
                  <c:v>0.43187408327558857</c:v>
                </c:pt>
                <c:pt idx="132">
                  <c:v>0.43187408327558857</c:v>
                </c:pt>
                <c:pt idx="133">
                  <c:v>0.50907962354549752</c:v>
                </c:pt>
                <c:pt idx="134">
                  <c:v>0.36637731148251451</c:v>
                </c:pt>
                <c:pt idx="135">
                  <c:v>0.43187408327558857</c:v>
                </c:pt>
                <c:pt idx="136">
                  <c:v>0.36637731148251451</c:v>
                </c:pt>
                <c:pt idx="137">
                  <c:v>0.36637731148251451</c:v>
                </c:pt>
                <c:pt idx="138">
                  <c:v>0.43187408327558857</c:v>
                </c:pt>
                <c:pt idx="139">
                  <c:v>0.43187408327558857</c:v>
                </c:pt>
                <c:pt idx="140">
                  <c:v>0.43187408327558857</c:v>
                </c:pt>
                <c:pt idx="141">
                  <c:v>1.6098511207848556</c:v>
                </c:pt>
                <c:pt idx="142">
                  <c:v>2.2368808789421024</c:v>
                </c:pt>
                <c:pt idx="143">
                  <c:v>2.2368808789421024</c:v>
                </c:pt>
                <c:pt idx="144">
                  <c:v>2.0602910285875451</c:v>
                </c:pt>
                <c:pt idx="145">
                  <c:v>2.0602910285875451</c:v>
                </c:pt>
                <c:pt idx="146">
                  <c:v>2.0602910285875451</c:v>
                </c:pt>
                <c:pt idx="147">
                  <c:v>1.365705765548092</c:v>
                </c:pt>
                <c:pt idx="148">
                  <c:v>2.0602910285875451</c:v>
                </c:pt>
                <c:pt idx="149">
                  <c:v>2.2368808789421024</c:v>
                </c:pt>
                <c:pt idx="150">
                  <c:v>2.4286064430456169</c:v>
                </c:pt>
                <c:pt idx="151">
                  <c:v>2.4286064430456169</c:v>
                </c:pt>
                <c:pt idx="152">
                  <c:v>2.4286064430456169</c:v>
                </c:pt>
                <c:pt idx="153">
                  <c:v>2.4286064430456169</c:v>
                </c:pt>
                <c:pt idx="154">
                  <c:v>2.0602910285875451</c:v>
                </c:pt>
                <c:pt idx="155">
                  <c:v>1.4827619354872632</c:v>
                </c:pt>
                <c:pt idx="156">
                  <c:v>2.2368808789421024</c:v>
                </c:pt>
                <c:pt idx="157">
                  <c:v>1.4827619354872632</c:v>
                </c:pt>
                <c:pt idx="158">
                  <c:v>2.2368808789421024</c:v>
                </c:pt>
                <c:pt idx="159">
                  <c:v>2.0602910285875451</c:v>
                </c:pt>
                <c:pt idx="160">
                  <c:v>1.8976420078684906</c:v>
                </c:pt>
                <c:pt idx="161">
                  <c:v>9.8287887300003245</c:v>
                </c:pt>
                <c:pt idx="162">
                  <c:v>13.657057655480923</c:v>
                </c:pt>
                <c:pt idx="163">
                  <c:v>11.585867872937076</c:v>
                </c:pt>
                <c:pt idx="164">
                  <c:v>16.09851120784856</c:v>
                </c:pt>
                <c:pt idx="165">
                  <c:v>14.827619354872633</c:v>
                </c:pt>
                <c:pt idx="166">
                  <c:v>11.585867872937076</c:v>
                </c:pt>
                <c:pt idx="167">
                  <c:v>11.585867872937076</c:v>
                </c:pt>
                <c:pt idx="168">
                  <c:v>17.478332624182187</c:v>
                </c:pt>
                <c:pt idx="169">
                  <c:v>14.827619354872633</c:v>
                </c:pt>
                <c:pt idx="170">
                  <c:v>10.67122521441642</c:v>
                </c:pt>
                <c:pt idx="171">
                  <c:v>13.657057655480923</c:v>
                </c:pt>
                <c:pt idx="172">
                  <c:v>11.585867872937076</c:v>
                </c:pt>
                <c:pt idx="173">
                  <c:v>9.052858126213243</c:v>
                </c:pt>
                <c:pt idx="174">
                  <c:v>13.657057655480923</c:v>
                </c:pt>
                <c:pt idx="175">
                  <c:v>26.367650198664627</c:v>
                </c:pt>
                <c:pt idx="176">
                  <c:v>17.478332624182187</c:v>
                </c:pt>
                <c:pt idx="177">
                  <c:v>11.585867872937076</c:v>
                </c:pt>
                <c:pt idx="178">
                  <c:v>17.478332624182187</c:v>
                </c:pt>
                <c:pt idx="179">
                  <c:v>9.8287887300003245</c:v>
                </c:pt>
                <c:pt idx="180">
                  <c:v>14.827619354872633</c:v>
                </c:pt>
                <c:pt idx="181">
                  <c:v>14.827619354872633</c:v>
                </c:pt>
                <c:pt idx="182">
                  <c:v>16.09851120784856</c:v>
                </c:pt>
                <c:pt idx="183">
                  <c:v>16.09851120784856</c:v>
                </c:pt>
                <c:pt idx="184">
                  <c:v>13.657057655480923</c:v>
                </c:pt>
                <c:pt idx="185">
                  <c:v>13.657057655480923</c:v>
                </c:pt>
                <c:pt idx="186">
                  <c:v>16.09851120784856</c:v>
                </c:pt>
                <c:pt idx="187">
                  <c:v>17.478332624182187</c:v>
                </c:pt>
                <c:pt idx="188">
                  <c:v>17.478332624182187</c:v>
                </c:pt>
                <c:pt idx="189">
                  <c:v>13.657057655480923</c:v>
                </c:pt>
                <c:pt idx="190">
                  <c:v>14.827619354872633</c:v>
                </c:pt>
                <c:pt idx="191">
                  <c:v>13.657057655480923</c:v>
                </c:pt>
                <c:pt idx="192">
                  <c:v>13.657057655480923</c:v>
                </c:pt>
                <c:pt idx="193">
                  <c:v>11.585867872937076</c:v>
                </c:pt>
                <c:pt idx="194">
                  <c:v>13.657057655480923</c:v>
                </c:pt>
                <c:pt idx="195">
                  <c:v>13.657057655480923</c:v>
                </c:pt>
                <c:pt idx="196">
                  <c:v>11.585867872937076</c:v>
                </c:pt>
                <c:pt idx="197">
                  <c:v>14.827619354872633</c:v>
                </c:pt>
                <c:pt idx="198">
                  <c:v>11.585867872937076</c:v>
                </c:pt>
                <c:pt idx="199">
                  <c:v>18.976420078684914</c:v>
                </c:pt>
                <c:pt idx="200">
                  <c:v>11.585867872937076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1-4989-9F12-FDB1C1EF6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128576"/>
        <c:axId val="972130872"/>
      </c:scatterChart>
      <c:valAx>
        <c:axId val="97212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130872"/>
        <c:crosses val="autoZero"/>
        <c:crossBetween val="midCat"/>
      </c:valAx>
      <c:valAx>
        <c:axId val="97213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12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9071</xdr:rowOff>
    </xdr:from>
    <xdr:to>
      <xdr:col>21</xdr:col>
      <xdr:colOff>402770</xdr:colOff>
      <xdr:row>18</xdr:row>
      <xdr:rowOff>9071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205357" y="199571"/>
              <a:ext cx="5265056" cy="31296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800" b="0" i="0" baseline="0">
                  <a:latin typeface="Cambria Math" panose="02040503050406030204" pitchFamily="18" charset="0"/>
                </a:rPr>
                <a:t>The </a:t>
              </a:r>
              <a:r>
                <a:rPr lang="en-GB" sz="1800" b="1" i="0" baseline="0">
                  <a:latin typeface="Cambria Math" panose="02040503050406030204" pitchFamily="18" charset="0"/>
                </a:rPr>
                <a:t>A</a:t>
              </a:r>
              <a:r>
                <a:rPr lang="en-GB" sz="1800" b="0" i="0" baseline="0">
                  <a:latin typeface="Cambria Math" panose="02040503050406030204" pitchFamily="18" charset="0"/>
                </a:rPr>
                <a:t> values are the average RSSI readings at distance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800" b="1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800" b="1" i="1" baseline="0">
                          <a:latin typeface="Cambria Math" panose="02040503050406030204" pitchFamily="18" charset="0"/>
                        </a:rPr>
                        <m:t>𝒅</m:t>
                      </m:r>
                    </m:e>
                    <m:sub>
                      <m:r>
                        <a:rPr lang="en-GB" sz="1800" b="1" i="1" baseline="0">
                          <a:latin typeface="Cambria Math" panose="02040503050406030204" pitchFamily="18" charset="0"/>
                        </a:rPr>
                        <m:t>𝒐</m:t>
                      </m:r>
                    </m:sub>
                  </m:sSub>
                  <m:r>
                    <a:rPr lang="en-GB" sz="1800" b="0" i="1" baseline="0">
                      <a:latin typeface="Cambria Math" panose="02040503050406030204" pitchFamily="18" charset="0"/>
                    </a:rPr>
                    <m:t>=1</m:t>
                  </m:r>
                </m:oMath>
              </a14:m>
              <a:r>
                <a:rPr lang="en-GB" sz="1800" b="0" i="0" baseline="0">
                  <a:latin typeface="Cambria Math" panose="02040503050406030204" pitchFamily="18" charset="0"/>
                </a:rPr>
                <a:t>m from the node.</a:t>
              </a:r>
            </a:p>
            <a:p>
              <a:endParaRPr lang="en-GB" sz="1800" b="0" i="0">
                <a:latin typeface="Cambria Math" panose="02040503050406030204" pitchFamily="18" charset="0"/>
              </a:endParaRPr>
            </a:p>
            <a:p>
              <a:endParaRPr lang="en-GB" sz="1800" b="0" i="0">
                <a:latin typeface="Cambria Math" panose="02040503050406030204" pitchFamily="18" charset="0"/>
              </a:endParaRPr>
            </a:p>
            <a:p>
              <a:r>
                <a:rPr lang="en-GB" sz="1800" b="0" i="0">
                  <a:latin typeface="Cambria Math" panose="02040503050406030204" pitchFamily="18" charset="0"/>
                </a:rPr>
                <a:t>The value of </a:t>
              </a:r>
              <a14:m>
                <m:oMath xmlns:m="http://schemas.openxmlformats.org/officeDocument/2006/math">
                  <m:r>
                    <a:rPr lang="en-GB" sz="1800" b="1" i="1">
                      <a:latin typeface="Cambria Math" panose="02040503050406030204" pitchFamily="18" charset="0"/>
                    </a:rPr>
                    <m:t>𝒏</m:t>
                  </m:r>
                </m:oMath>
              </a14:m>
              <a:r>
                <a:rPr lang="en-GB" sz="1800" b="0" i="0">
                  <a:latin typeface="Cambria Math" panose="02040503050406030204" pitchFamily="18" charset="0"/>
                </a:rPr>
                <a:t> is obtained</a:t>
              </a:r>
              <a:r>
                <a:rPr lang="en-GB" sz="1800" b="0" i="0" baseline="0">
                  <a:latin typeface="Cambria Math" panose="02040503050406030204" pitchFamily="18" charset="0"/>
                </a:rPr>
                <a:t> by rearranging the pathloss equation:</a:t>
              </a:r>
            </a:p>
            <a:p>
              <a:r>
                <a:rPr lang="en-GB" sz="1800" b="0" i="0" baseline="0">
                  <a:latin typeface="Cambria Math" panose="02040503050406030204" pitchFamily="18" charset="0"/>
                </a:rPr>
                <a:t> </a:t>
              </a:r>
              <a:endParaRPr lang="en-GB" sz="1800" b="0" i="0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8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GB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GB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GB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𝑅𝑆𝑆𝐼</m:t>
                            </m:r>
                          </m:e>
                        </m:acc>
                        <m:r>
                          <a:rPr lang="en-GB" sz="1800" b="0" i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n-GB" sz="1800" b="0" i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n-GB" sz="1800">
                            <a:effectLst/>
                          </a:rPr>
                          <m:t> </m:t>
                        </m:r>
                      </m:num>
                      <m:den>
                        <m:r>
                          <a:rPr lang="en-GB" sz="1800" b="0" i="1">
                            <a:latin typeface="Cambria Math" panose="02040503050406030204" pitchFamily="18" charset="0"/>
                          </a:rPr>
                          <m:t>10</m:t>
                        </m:r>
                        <m:func>
                          <m:funcPr>
                            <m:ctrlPr>
                              <a:rPr lang="en-GB" sz="18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8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fName>
                          <m:e>
                            <m:r>
                              <a:rPr lang="en-GB" sz="18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GB" sz="1800" b="0" i="1">
                                <a:latin typeface="Cambria Math" panose="02040503050406030204" pitchFamily="18" charset="0"/>
                              </a:rPr>
                              <m:t>𝑑𝑖𝑠𝑡𝑎𝑛𝑐𝑒</m:t>
                            </m:r>
                            <m:r>
                              <a:rPr lang="en-GB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func>
                      </m:den>
                    </m:f>
                  </m:oMath>
                </m:oMathPara>
              </a14:m>
              <a:endParaRPr lang="en-GB" sz="1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205357" y="199571"/>
              <a:ext cx="5265056" cy="31296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800" b="0" i="0" baseline="0">
                  <a:latin typeface="Cambria Math" panose="02040503050406030204" pitchFamily="18" charset="0"/>
                </a:rPr>
                <a:t>The </a:t>
              </a:r>
              <a:r>
                <a:rPr lang="en-GB" sz="1800" b="1" i="0" baseline="0">
                  <a:latin typeface="Cambria Math" panose="02040503050406030204" pitchFamily="18" charset="0"/>
                </a:rPr>
                <a:t>A</a:t>
              </a:r>
              <a:r>
                <a:rPr lang="en-GB" sz="1800" b="0" i="0" baseline="0">
                  <a:latin typeface="Cambria Math" panose="02040503050406030204" pitchFamily="18" charset="0"/>
                </a:rPr>
                <a:t> values are the average RSSI readings at distance </a:t>
              </a:r>
              <a:r>
                <a:rPr lang="en-GB" sz="1800" b="1" i="0" baseline="0">
                  <a:latin typeface="Cambria Math" panose="02040503050406030204" pitchFamily="18" charset="0"/>
                </a:rPr>
                <a:t>𝒅_𝒐</a:t>
              </a:r>
              <a:r>
                <a:rPr lang="en-GB" sz="1800" b="0" i="0" baseline="0">
                  <a:latin typeface="Cambria Math" panose="02040503050406030204" pitchFamily="18" charset="0"/>
                </a:rPr>
                <a:t>=1m from the node.</a:t>
              </a:r>
            </a:p>
            <a:p>
              <a:endParaRPr lang="en-GB" sz="1800" b="0" i="0">
                <a:latin typeface="Cambria Math" panose="02040503050406030204" pitchFamily="18" charset="0"/>
              </a:endParaRPr>
            </a:p>
            <a:p>
              <a:endParaRPr lang="en-GB" sz="1800" b="0" i="0">
                <a:latin typeface="Cambria Math" panose="02040503050406030204" pitchFamily="18" charset="0"/>
              </a:endParaRPr>
            </a:p>
            <a:p>
              <a:r>
                <a:rPr lang="en-GB" sz="1800" b="0" i="0">
                  <a:latin typeface="Cambria Math" panose="02040503050406030204" pitchFamily="18" charset="0"/>
                </a:rPr>
                <a:t>The value of </a:t>
              </a:r>
              <a:r>
                <a:rPr lang="en-GB" sz="1800" b="1" i="0">
                  <a:latin typeface="Cambria Math" panose="02040503050406030204" pitchFamily="18" charset="0"/>
                </a:rPr>
                <a:t>𝒏</a:t>
              </a:r>
              <a:r>
                <a:rPr lang="en-GB" sz="1800" b="0" i="0">
                  <a:latin typeface="Cambria Math" panose="02040503050406030204" pitchFamily="18" charset="0"/>
                </a:rPr>
                <a:t> is obtained</a:t>
              </a:r>
              <a:r>
                <a:rPr lang="en-GB" sz="1800" b="0" i="0" baseline="0">
                  <a:latin typeface="Cambria Math" panose="02040503050406030204" pitchFamily="18" charset="0"/>
                </a:rPr>
                <a:t> by rearranging the pathloss equation:</a:t>
              </a:r>
            </a:p>
            <a:p>
              <a:r>
                <a:rPr lang="en-GB" sz="1800" b="0" i="0" baseline="0">
                  <a:latin typeface="Cambria Math" panose="02040503050406030204" pitchFamily="18" charset="0"/>
                </a:rPr>
                <a:t> </a:t>
              </a:r>
              <a:endParaRPr lang="en-GB" sz="1800" b="0" i="0">
                <a:latin typeface="Cambria Math" panose="02040503050406030204" pitchFamily="18" charset="0"/>
              </a:endParaRPr>
            </a:p>
            <a:p>
              <a:pPr/>
              <a:r>
                <a:rPr lang="en-GB" sz="1800" b="0" i="0">
                  <a:latin typeface="Cambria Math" panose="02040503050406030204" pitchFamily="18" charset="0"/>
                </a:rPr>
                <a:t>𝑛=(</a:t>
              </a:r>
              <a:r>
                <a:rPr lang="en-GB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(𝑅𝑆𝑆𝐼) ̅−A"</a:t>
              </a:r>
              <a:r>
                <a:rPr lang="en-GB" sz="1800" i="0">
                  <a:effectLst/>
                </a:rPr>
                <a:t> </a:t>
              </a:r>
              <a:r>
                <a:rPr lang="en-GB" sz="180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GB" sz="1800" b="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en-GB" sz="1800" b="0" i="0">
                  <a:latin typeface="Cambria Math" panose="02040503050406030204" pitchFamily="18" charset="0"/>
                </a:rPr>
                <a:t>10 log⁡〖(𝑑𝑖𝑠𝑡𝑎𝑛𝑐𝑒)〗 )</a:t>
              </a:r>
              <a:endParaRPr lang="en-GB" sz="18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7361</xdr:colOff>
      <xdr:row>2</xdr:row>
      <xdr:rowOff>189742</xdr:rowOff>
    </xdr:from>
    <xdr:to>
      <xdr:col>16</xdr:col>
      <xdr:colOff>419202</xdr:colOff>
      <xdr:row>12</xdr:row>
      <xdr:rowOff>186214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126832" y="578213"/>
              <a:ext cx="5574017" cy="191641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800" b="0" i="0">
                  <a:latin typeface="Cambria Math" panose="02040503050406030204" pitchFamily="18" charset="0"/>
                </a:rPr>
                <a:t>Distance</a:t>
              </a:r>
              <a:r>
                <a:rPr lang="en-GB" sz="1800" b="0" i="0" baseline="0">
                  <a:latin typeface="Cambria Math" panose="02040503050406030204" pitchFamily="18" charset="0"/>
                </a:rPr>
                <a:t> between each node and measurement point is estimated using:</a:t>
              </a:r>
            </a:p>
            <a:p>
              <a:endParaRPr lang="en-GB" sz="1800" b="0" i="0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800" b="0" i="1">
                        <a:latin typeface="Cambria Math" panose="02040503050406030204" pitchFamily="18" charset="0"/>
                      </a:rPr>
                      <m:t>𝑑𝑖𝑠𝑡𝑎𝑛𝑐𝑒</m:t>
                    </m:r>
                    <m:r>
                      <a:rPr lang="en-GB" sz="18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GB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GB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GB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GB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800" b="0" i="1">
                                        <a:latin typeface="Cambria Math" panose="02040503050406030204" pitchFamily="18" charset="0"/>
                                      </a:rPr>
                                      <m:t>𝑝𝑜𝑠</m:t>
                                    </m:r>
                                  </m:e>
                                  <m:sub>
                                    <m:r>
                                      <a:rPr lang="en-GB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  <m:r>
                          <a:rPr lang="en-GB" sz="1800" b="0" i="1">
                            <a:latin typeface="Cambria Math" panose="02040503050406030204" pitchFamily="18" charset="0"/>
                          </a:rPr>
                          <m:t>+ </m:t>
                        </m:r>
                        <m:d>
                          <m:dPr>
                            <m:ctrlPr>
                              <a:rPr lang="en-GB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GB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GB" sz="18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8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𝑝𝑜𝑠</m:t>
                                    </m:r>
                                  </m:e>
                                  <m:sub>
                                    <m:r>
                                      <a:rPr lang="en-GB" sz="18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  <m:r>
                          <a:rPr lang="en-GB" sz="18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GB" sz="1800"/>
            </a:p>
            <a:p>
              <a:endParaRPr lang="en-GB" sz="2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126832" y="578213"/>
              <a:ext cx="5574017" cy="191641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800" b="0" i="0">
                  <a:latin typeface="Cambria Math" panose="02040503050406030204" pitchFamily="18" charset="0"/>
                </a:rPr>
                <a:t>Distance</a:t>
              </a:r>
              <a:r>
                <a:rPr lang="en-GB" sz="1800" b="0" i="0" baseline="0">
                  <a:latin typeface="Cambria Math" panose="02040503050406030204" pitchFamily="18" charset="0"/>
                </a:rPr>
                <a:t> between each node and measurement point is estimated using:</a:t>
              </a:r>
            </a:p>
            <a:p>
              <a:endParaRPr lang="en-GB" sz="1800" b="0" i="0">
                <a:latin typeface="Cambria Math" panose="02040503050406030204" pitchFamily="18" charset="0"/>
              </a:endParaRPr>
            </a:p>
            <a:p>
              <a:pPr/>
              <a:r>
                <a:rPr lang="en-GB" sz="1800" b="0" i="0">
                  <a:latin typeface="Cambria Math" panose="02040503050406030204" pitchFamily="18" charset="0"/>
                </a:rPr>
                <a:t>𝑑𝑖𝑠𝑡𝑎𝑛𝑐𝑒= √((𝑥−𝑥_(〖𝑝𝑜𝑠〗_𝑖 ) )+ </a:t>
              </a:r>
              <a:r>
                <a:rPr lang="en-GB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(𝑦−𝑦_(〖𝑝𝑜𝑠〗_𝑖 ) ) </a:t>
              </a:r>
              <a:r>
                <a:rPr lang="en-GB" sz="1800" b="0" i="0">
                  <a:latin typeface="Cambria Math" panose="02040503050406030204" pitchFamily="18" charset="0"/>
                </a:rPr>
                <a:t> )</a:t>
              </a:r>
              <a:endParaRPr lang="en-GB" sz="1800"/>
            </a:p>
            <a:p>
              <a:endParaRPr lang="en-GB" sz="24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184726</xdr:rowOff>
    </xdr:from>
    <xdr:to>
      <xdr:col>1</xdr:col>
      <xdr:colOff>0</xdr:colOff>
      <xdr:row>8</xdr:row>
      <xdr:rowOff>11546</xdr:rowOff>
    </xdr:to>
    <xdr:sp macro="" textlink="">
      <xdr:nvSpPr>
        <xdr:cNvPr id="2" name="TextBox 1"/>
        <xdr:cNvSpPr txBox="1"/>
      </xdr:nvSpPr>
      <xdr:spPr>
        <a:xfrm>
          <a:off x="0" y="184726"/>
          <a:ext cx="2528455" cy="130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3200" b="1">
              <a:solidFill>
                <a:schemeClr val="accent6">
                  <a:lumMod val="75000"/>
                </a:schemeClr>
              </a:solidFill>
            </a:rPr>
            <a:t>NODE</a:t>
          </a:r>
          <a:r>
            <a:rPr lang="en-GB" sz="3200" b="1" baseline="0">
              <a:solidFill>
                <a:schemeClr val="accent6">
                  <a:lumMod val="75000"/>
                </a:schemeClr>
              </a:solidFill>
            </a:rPr>
            <a:t> 4</a:t>
          </a:r>
        </a:p>
        <a:p>
          <a:pPr algn="ctr"/>
          <a:r>
            <a:rPr lang="en-GB" sz="3200" b="1" baseline="0"/>
            <a:t>S/N: </a:t>
          </a:r>
          <a:r>
            <a:rPr lang="en-GB" sz="3200" b="1" baseline="0">
              <a:solidFill>
                <a:schemeClr val="accent6">
                  <a:lumMod val="75000"/>
                </a:schemeClr>
              </a:solidFill>
            </a:rPr>
            <a:t>30232</a:t>
          </a:r>
          <a:endParaRPr lang="en-GB" sz="32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</xdr:colOff>
      <xdr:row>1</xdr:row>
      <xdr:rowOff>5952</xdr:rowOff>
    </xdr:from>
    <xdr:to>
      <xdr:col>1</xdr:col>
      <xdr:colOff>0</xdr:colOff>
      <xdr:row>7</xdr:row>
      <xdr:rowOff>173182</xdr:rowOff>
    </xdr:to>
    <xdr:sp macro="" textlink="">
      <xdr:nvSpPr>
        <xdr:cNvPr id="7" name="TextBox 6"/>
        <xdr:cNvSpPr txBox="1"/>
      </xdr:nvSpPr>
      <xdr:spPr>
        <a:xfrm>
          <a:off x="5953" y="190679"/>
          <a:ext cx="2072229" cy="12755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200" b="1">
              <a:solidFill>
                <a:schemeClr val="accent6">
                  <a:lumMod val="75000"/>
                </a:schemeClr>
              </a:solidFill>
            </a:rPr>
            <a:t>NODE</a:t>
          </a:r>
          <a:r>
            <a:rPr lang="en-GB" sz="3200" b="1" baseline="0">
              <a:solidFill>
                <a:schemeClr val="accent6">
                  <a:lumMod val="75000"/>
                </a:schemeClr>
              </a:solidFill>
            </a:rPr>
            <a:t> 3</a:t>
          </a:r>
        </a:p>
        <a:p>
          <a:r>
            <a:rPr lang="en-GB" sz="3200" b="1" baseline="0"/>
            <a:t>S/N: </a:t>
          </a:r>
          <a:r>
            <a:rPr lang="en-GB" sz="3200" b="1" baseline="0">
              <a:solidFill>
                <a:schemeClr val="accent6">
                  <a:lumMod val="75000"/>
                </a:schemeClr>
              </a:solidFill>
            </a:rPr>
            <a:t>302fd</a:t>
          </a:r>
          <a:endParaRPr lang="en-GB" sz="32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-1</xdr:rowOff>
    </xdr:from>
    <xdr:to>
      <xdr:col>1</xdr:col>
      <xdr:colOff>0</xdr:colOff>
      <xdr:row>8</xdr:row>
      <xdr:rowOff>15874</xdr:rowOff>
    </xdr:to>
    <xdr:sp macro="" textlink="">
      <xdr:nvSpPr>
        <xdr:cNvPr id="2" name="TextBox 1"/>
        <xdr:cNvSpPr txBox="1"/>
      </xdr:nvSpPr>
      <xdr:spPr>
        <a:xfrm>
          <a:off x="0" y="190499"/>
          <a:ext cx="2730500" cy="134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3200" b="1">
              <a:solidFill>
                <a:schemeClr val="accent6">
                  <a:lumMod val="75000"/>
                </a:schemeClr>
              </a:solidFill>
            </a:rPr>
            <a:t>NODE 2</a:t>
          </a:r>
          <a:endParaRPr lang="en-GB" sz="3200" b="1" baseline="0">
            <a:solidFill>
              <a:srgbClr val="FF0000"/>
            </a:solidFill>
          </a:endParaRPr>
        </a:p>
        <a:p>
          <a:pPr algn="ctr"/>
          <a:r>
            <a:rPr lang="en-GB" sz="3200" b="1" baseline="0"/>
            <a:t>S/N: </a:t>
          </a:r>
          <a:r>
            <a:rPr lang="en-GB" sz="3200" b="1" baseline="0">
              <a:solidFill>
                <a:schemeClr val="accent6">
                  <a:lumMod val="75000"/>
                </a:schemeClr>
              </a:solidFill>
            </a:rPr>
            <a:t>30415</a:t>
          </a:r>
          <a:endParaRPr lang="en-GB" sz="32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</xdr:col>
      <xdr:colOff>0</xdr:colOff>
      <xdr:row>8</xdr:row>
      <xdr:rowOff>15875</xdr:rowOff>
    </xdr:to>
    <xdr:sp macro="" textlink="">
      <xdr:nvSpPr>
        <xdr:cNvPr id="2" name="TextBox 1"/>
        <xdr:cNvSpPr txBox="1"/>
      </xdr:nvSpPr>
      <xdr:spPr>
        <a:xfrm>
          <a:off x="0" y="1"/>
          <a:ext cx="3508375" cy="15398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GB" sz="3200" b="1">
              <a:solidFill>
                <a:schemeClr val="accent6">
                  <a:lumMod val="75000"/>
                </a:schemeClr>
              </a:solidFill>
            </a:rPr>
            <a:t>NODE 1</a:t>
          </a:r>
          <a:endParaRPr lang="en-GB" sz="3200" b="1" baseline="0">
            <a:solidFill>
              <a:schemeClr val="accent6">
                <a:lumMod val="75000"/>
              </a:schemeClr>
            </a:solidFill>
          </a:endParaRPr>
        </a:p>
        <a:p>
          <a:pPr algn="ctr"/>
          <a:r>
            <a:rPr lang="en-GB" sz="3200" b="1" baseline="0"/>
            <a:t>S/N: </a:t>
          </a:r>
          <a:r>
            <a:rPr lang="en-GB" sz="3200" b="1" baseline="0">
              <a:solidFill>
                <a:schemeClr val="accent6">
                  <a:lumMod val="75000"/>
                </a:schemeClr>
              </a:solidFill>
            </a:rPr>
            <a:t>3044c</a:t>
          </a:r>
          <a:endParaRPr lang="en-GB" sz="32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500862</xdr:colOff>
      <xdr:row>1</xdr:row>
      <xdr:rowOff>9525</xdr:rowOff>
    </xdr:from>
    <xdr:to>
      <xdr:col>11</xdr:col>
      <xdr:colOff>-1</xdr:colOff>
      <xdr:row>4</xdr:row>
      <xdr:rowOff>40821</xdr:rowOff>
    </xdr:to>
    <xdr:sp macro="" textlink="">
      <xdr:nvSpPr>
        <xdr:cNvPr id="4" name="TextBox 3"/>
        <xdr:cNvSpPr txBox="1"/>
      </xdr:nvSpPr>
      <xdr:spPr>
        <a:xfrm>
          <a:off x="5399433" y="200025"/>
          <a:ext cx="1336102" cy="60279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RSSI Distribution at Node</a:t>
          </a:r>
          <a:r>
            <a:rPr lang="en-GB" sz="1100" baseline="0"/>
            <a:t>1 Position 8</a:t>
          </a:r>
          <a:endParaRPr lang="en-GB" sz="1100"/>
        </a:p>
      </xdr:txBody>
    </xdr:sp>
    <xdr:clientData/>
  </xdr:twoCellAnchor>
  <xdr:twoCellAnchor>
    <xdr:from>
      <xdr:col>20</xdr:col>
      <xdr:colOff>605517</xdr:colOff>
      <xdr:row>23</xdr:row>
      <xdr:rowOff>12248</xdr:rowOff>
    </xdr:from>
    <xdr:to>
      <xdr:col>23</xdr:col>
      <xdr:colOff>40820</xdr:colOff>
      <xdr:row>25</xdr:row>
      <xdr:rowOff>108858</xdr:rowOff>
    </xdr:to>
    <xdr:sp macro="" textlink="">
      <xdr:nvSpPr>
        <xdr:cNvPr id="6" name="TextBox 5"/>
        <xdr:cNvSpPr txBox="1"/>
      </xdr:nvSpPr>
      <xdr:spPr>
        <a:xfrm>
          <a:off x="12851946" y="4393748"/>
          <a:ext cx="1272267" cy="4776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RSSI Distribution Node</a:t>
          </a:r>
          <a:r>
            <a:rPr lang="en-GB" sz="1100" baseline="0"/>
            <a:t>2 Position 6</a:t>
          </a:r>
          <a:endParaRPr lang="en-GB" sz="1100"/>
        </a:p>
      </xdr:txBody>
    </xdr:sp>
    <xdr:clientData/>
  </xdr:twoCellAnchor>
  <xdr:twoCellAnchor>
    <xdr:from>
      <xdr:col>21</xdr:col>
      <xdr:colOff>13607</xdr:colOff>
      <xdr:row>1</xdr:row>
      <xdr:rowOff>13608</xdr:rowOff>
    </xdr:from>
    <xdr:to>
      <xdr:col>23</xdr:col>
      <xdr:colOff>108857</xdr:colOff>
      <xdr:row>4</xdr:row>
      <xdr:rowOff>149679</xdr:rowOff>
    </xdr:to>
    <xdr:sp macro="" textlink="">
      <xdr:nvSpPr>
        <xdr:cNvPr id="7" name="TextBox 6"/>
        <xdr:cNvSpPr txBox="1"/>
      </xdr:nvSpPr>
      <xdr:spPr>
        <a:xfrm>
          <a:off x="12872357" y="204108"/>
          <a:ext cx="1319893" cy="707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RSSI distribution atNode</a:t>
          </a:r>
          <a:r>
            <a:rPr lang="en-GB" sz="1100" baseline="0"/>
            <a:t>2 Position 5</a:t>
          </a:r>
          <a:endParaRPr lang="en-GB" sz="1100"/>
        </a:p>
      </xdr:txBody>
    </xdr:sp>
    <xdr:clientData/>
  </xdr:twoCellAnchor>
  <xdr:twoCellAnchor editAs="oneCell">
    <xdr:from>
      <xdr:col>1</xdr:col>
      <xdr:colOff>27214</xdr:colOff>
      <xdr:row>1</xdr:row>
      <xdr:rowOff>13607</xdr:rowOff>
    </xdr:from>
    <xdr:to>
      <xdr:col>8</xdr:col>
      <xdr:colOff>65314</xdr:colOff>
      <xdr:row>17</xdr:row>
      <xdr:rowOff>175532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5" y="204107"/>
          <a:ext cx="4324350" cy="32099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27215</xdr:colOff>
      <xdr:row>22</xdr:row>
      <xdr:rowOff>122467</xdr:rowOff>
    </xdr:from>
    <xdr:to>
      <xdr:col>20</xdr:col>
      <xdr:colOff>14846</xdr:colOff>
      <xdr:row>42</xdr:row>
      <xdr:rowOff>136073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5072" y="4313467"/>
          <a:ext cx="4886203" cy="382360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27215</xdr:colOff>
      <xdr:row>0</xdr:row>
      <xdr:rowOff>95250</xdr:rowOff>
    </xdr:from>
    <xdr:to>
      <xdr:col>19</xdr:col>
      <xdr:colOff>312965</xdr:colOff>
      <xdr:row>20</xdr:row>
      <xdr:rowOff>44081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5072" y="95250"/>
          <a:ext cx="4572000" cy="375883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353537</xdr:colOff>
      <xdr:row>16</xdr:row>
      <xdr:rowOff>33151</xdr:rowOff>
    </xdr:from>
    <xdr:to>
      <xdr:col>13</xdr:col>
      <xdr:colOff>555625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386647</xdr:colOff>
      <xdr:row>46</xdr:row>
      <xdr:rowOff>66675</xdr:rowOff>
    </xdr:from>
    <xdr:to>
      <xdr:col>14</xdr:col>
      <xdr:colOff>63500</xdr:colOff>
      <xdr:row>78</xdr:row>
      <xdr:rowOff>111125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20407</xdr:colOff>
      <xdr:row>16</xdr:row>
      <xdr:rowOff>66727</xdr:rowOff>
    </xdr:from>
    <xdr:to>
      <xdr:col>35</xdr:col>
      <xdr:colOff>6804</xdr:colOff>
      <xdr:row>43</xdr:row>
      <xdr:rowOff>71211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22575</xdr:colOff>
      <xdr:row>44</xdr:row>
      <xdr:rowOff>139100</xdr:rowOff>
    </xdr:from>
    <xdr:to>
      <xdr:col>35</xdr:col>
      <xdr:colOff>83911</xdr:colOff>
      <xdr:row>71</xdr:row>
      <xdr:rowOff>22676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9071</xdr:colOff>
      <xdr:row>12</xdr:row>
      <xdr:rowOff>43544</xdr:rowOff>
    </xdr:from>
    <xdr:to>
      <xdr:col>52</xdr:col>
      <xdr:colOff>277812</xdr:colOff>
      <xdr:row>40</xdr:row>
      <xdr:rowOff>56469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34471</xdr:colOff>
      <xdr:row>41</xdr:row>
      <xdr:rowOff>96612</xdr:rowOff>
    </xdr:from>
    <xdr:to>
      <xdr:col>52</xdr:col>
      <xdr:colOff>279399</xdr:colOff>
      <xdr:row>68</xdr:row>
      <xdr:rowOff>144235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17318</xdr:colOff>
      <xdr:row>13</xdr:row>
      <xdr:rowOff>13853</xdr:rowOff>
    </xdr:from>
    <xdr:to>
      <xdr:col>70</xdr:col>
      <xdr:colOff>23812</xdr:colOff>
      <xdr:row>39</xdr:row>
      <xdr:rowOff>160193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837768</xdr:colOff>
      <xdr:row>42</xdr:row>
      <xdr:rowOff>3031</xdr:rowOff>
    </xdr:from>
    <xdr:to>
      <xdr:col>70</xdr:col>
      <xdr:colOff>7216</xdr:colOff>
      <xdr:row>67</xdr:row>
      <xdr:rowOff>101745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937488</xdr:colOff>
      <xdr:row>6</xdr:row>
      <xdr:rowOff>94673</xdr:rowOff>
    </xdr:from>
    <xdr:to>
      <xdr:col>52</xdr:col>
      <xdr:colOff>265544</xdr:colOff>
      <xdr:row>11</xdr:row>
      <xdr:rowOff>138546</xdr:rowOff>
    </xdr:to>
    <xdr:sp macro="" textlink="">
      <xdr:nvSpPr>
        <xdr:cNvPr id="8" name="TextBox 7"/>
        <xdr:cNvSpPr txBox="1"/>
      </xdr:nvSpPr>
      <xdr:spPr>
        <a:xfrm>
          <a:off x="40884761" y="1514764"/>
          <a:ext cx="4535056" cy="100214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RSSI</a:t>
          </a:r>
          <a:r>
            <a:rPr lang="en-GB" sz="1400" baseline="0"/>
            <a:t> readings were not taken from enough points on </a:t>
          </a:r>
          <a:r>
            <a:rPr lang="en-GB" sz="1400" baseline="0">
              <a:solidFill>
                <a:schemeClr val="accent6">
                  <a:lumMod val="75000"/>
                </a:schemeClr>
              </a:solidFill>
            </a:rPr>
            <a:t>Floor 1</a:t>
          </a:r>
          <a:r>
            <a:rPr lang="en-GB" sz="1400" baseline="0"/>
            <a:t> as such the trendlines are excluded form the plots as they will not adequately represent the relationship between RSSI, True Distance  and Estimated Distance.</a:t>
          </a:r>
          <a:endParaRPr lang="en-GB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L18"/>
  <sheetViews>
    <sheetView zoomScale="70" zoomScaleNormal="70" workbookViewId="0">
      <selection activeCell="J21" sqref="J21"/>
    </sheetView>
  </sheetViews>
  <sheetFormatPr defaultRowHeight="14.5" x14ac:dyDescent="0.35"/>
  <cols>
    <col min="2" max="2" width="14.26953125" bestFit="1" customWidth="1"/>
    <col min="3" max="3" width="13.1796875" bestFit="1" customWidth="1"/>
    <col min="4" max="4" width="4.7265625" customWidth="1"/>
    <col min="5" max="5" width="14.26953125" bestFit="1" customWidth="1"/>
    <col min="6" max="6" width="13.1796875" bestFit="1" customWidth="1"/>
    <col min="7" max="7" width="5.453125" customWidth="1"/>
    <col min="8" max="8" width="14.26953125" bestFit="1" customWidth="1"/>
    <col min="9" max="9" width="13.1796875" bestFit="1" customWidth="1"/>
    <col min="10" max="10" width="8.54296875" bestFit="1" customWidth="1"/>
    <col min="11" max="11" width="14.26953125" bestFit="1" customWidth="1"/>
    <col min="12" max="12" width="13.1796875" bestFit="1" customWidth="1"/>
  </cols>
  <sheetData>
    <row r="1" spans="2:12" ht="15" thickBot="1" x14ac:dyDescent="0.4"/>
    <row r="2" spans="2:12" x14ac:dyDescent="0.35">
      <c r="B2" s="74" t="s">
        <v>592</v>
      </c>
      <c r="C2" s="61" t="s">
        <v>593</v>
      </c>
      <c r="D2" s="30"/>
      <c r="E2" s="74" t="s">
        <v>591</v>
      </c>
      <c r="F2" s="61" t="s">
        <v>596</v>
      </c>
      <c r="G2" s="30"/>
      <c r="H2" s="74" t="s">
        <v>465</v>
      </c>
      <c r="I2" s="61" t="s">
        <v>595</v>
      </c>
      <c r="J2" s="30"/>
      <c r="K2" s="74" t="s">
        <v>466</v>
      </c>
      <c r="L2" s="61" t="s">
        <v>594</v>
      </c>
    </row>
    <row r="3" spans="2:12" x14ac:dyDescent="0.35">
      <c r="B3" s="40" t="s">
        <v>448</v>
      </c>
      <c r="C3" s="41" t="s">
        <v>449</v>
      </c>
      <c r="E3" s="40" t="s">
        <v>448</v>
      </c>
      <c r="F3" s="41" t="s">
        <v>449</v>
      </c>
      <c r="H3" s="40" t="s">
        <v>448</v>
      </c>
      <c r="I3" s="41" t="s">
        <v>449</v>
      </c>
      <c r="K3" s="40" t="s">
        <v>448</v>
      </c>
      <c r="L3" s="41" t="s">
        <v>449</v>
      </c>
    </row>
    <row r="4" spans="2:12" x14ac:dyDescent="0.35">
      <c r="B4" s="42">
        <v>1</v>
      </c>
      <c r="C4" s="43">
        <v>-26.266666666666666</v>
      </c>
      <c r="E4" s="44">
        <v>1</v>
      </c>
      <c r="F4" s="45">
        <v>-20.666666666666668</v>
      </c>
      <c r="H4" s="44">
        <v>1</v>
      </c>
      <c r="I4" s="45">
        <v>-26.395833333333336</v>
      </c>
      <c r="K4" s="44">
        <v>1</v>
      </c>
      <c r="L4" s="45">
        <v>-15.3</v>
      </c>
    </row>
    <row r="5" spans="2:12" x14ac:dyDescent="0.35">
      <c r="B5" s="44">
        <v>2</v>
      </c>
      <c r="C5" s="45">
        <v>-18.181818181818183</v>
      </c>
      <c r="E5" s="44">
        <v>2</v>
      </c>
      <c r="F5" s="45">
        <v>-16.666666666666668</v>
      </c>
      <c r="H5" s="44">
        <v>2</v>
      </c>
      <c r="I5" s="45">
        <v>-9.6999999999999993</v>
      </c>
      <c r="K5" s="44">
        <v>2</v>
      </c>
      <c r="L5" s="45">
        <v>-33.799999999999997</v>
      </c>
    </row>
    <row r="6" spans="2:12" x14ac:dyDescent="0.35">
      <c r="B6" s="44">
        <v>3</v>
      </c>
      <c r="C6" s="45">
        <v>-31.1875</v>
      </c>
      <c r="E6" s="44">
        <v>3</v>
      </c>
      <c r="F6" s="45">
        <v>-20.470588235294116</v>
      </c>
      <c r="H6" s="44">
        <v>3</v>
      </c>
      <c r="I6" s="45">
        <v>-14.545454545454545</v>
      </c>
      <c r="K6" s="44">
        <v>3</v>
      </c>
      <c r="L6" s="45">
        <v>-17.7</v>
      </c>
    </row>
    <row r="7" spans="2:12" ht="15" thickBot="1" x14ac:dyDescent="0.4">
      <c r="B7" s="44" t="s">
        <v>447</v>
      </c>
      <c r="C7" s="82" t="s">
        <v>447</v>
      </c>
      <c r="E7" s="44" t="s">
        <v>447</v>
      </c>
      <c r="F7" s="82" t="s">
        <v>447</v>
      </c>
      <c r="H7" s="44">
        <v>4</v>
      </c>
      <c r="I7" s="45">
        <v>-13.666666666666666</v>
      </c>
      <c r="K7" s="44" t="s">
        <v>447</v>
      </c>
      <c r="L7" s="82" t="s">
        <v>447</v>
      </c>
    </row>
    <row r="8" spans="2:12" ht="15" thickBot="1" x14ac:dyDescent="0.4">
      <c r="B8" s="50" t="s">
        <v>450</v>
      </c>
      <c r="C8" s="49">
        <f>AVERAGE(C4:C6)</f>
        <v>-25.211994949494951</v>
      </c>
      <c r="E8" s="37" t="s">
        <v>450</v>
      </c>
      <c r="F8" s="49">
        <f>AVERAGE(F4:F6)</f>
        <v>-19.267973856209149</v>
      </c>
      <c r="H8" s="37" t="s">
        <v>450</v>
      </c>
      <c r="I8" s="49">
        <f>AVERAGE(I4:I7)</f>
        <v>-16.076988636363637</v>
      </c>
      <c r="K8" s="37" t="s">
        <v>450</v>
      </c>
      <c r="L8" s="49">
        <f>AVERAGE(L4:L6)</f>
        <v>-22.266666666666666</v>
      </c>
    </row>
    <row r="9" spans="2:12" ht="15" thickBot="1" x14ac:dyDescent="0.4">
      <c r="B9" s="46"/>
      <c r="C9" s="47" t="s">
        <v>451</v>
      </c>
      <c r="E9" s="42"/>
      <c r="F9" s="47" t="s">
        <v>451</v>
      </c>
      <c r="H9" s="46"/>
      <c r="I9" s="47" t="s">
        <v>451</v>
      </c>
      <c r="K9" s="54"/>
      <c r="L9" s="55" t="s">
        <v>451</v>
      </c>
    </row>
    <row r="10" spans="2:12" x14ac:dyDescent="0.35">
      <c r="B10" s="46" t="s">
        <v>452</v>
      </c>
      <c r="C10" s="43">
        <f>($C$8 - 'Floor 3'!H7) / (10*LOG( ('Node Positions'!G23), 10))</f>
        <v>1.9451533277551849</v>
      </c>
      <c r="E10" s="46" t="s">
        <v>452</v>
      </c>
      <c r="F10" s="43">
        <f>($F$8 - 'Floor 2'!C6) / (10*LOG( (('Node Positions'!G12)), 10))</f>
        <v>3.3493821074595505</v>
      </c>
      <c r="H10" s="46" t="s">
        <v>452</v>
      </c>
      <c r="I10" s="43">
        <f>(I8 - 'Floor 1'!C4) / (10*LOG( ('Node Positions'!G5), 10))</f>
        <v>5.5768755031474369</v>
      </c>
      <c r="K10" s="56" t="s">
        <v>452</v>
      </c>
      <c r="L10" s="57">
        <f>(L8 - 'Floor 0'!C7) / (10*LOG( ('Node Positions'!G37), 10))</f>
        <v>1.2174175737687418</v>
      </c>
    </row>
    <row r="11" spans="2:12" x14ac:dyDescent="0.35">
      <c r="B11" s="48" t="s">
        <v>453</v>
      </c>
      <c r="C11" s="45">
        <f>($C$8 - 'Floor 3'!H7) / (10*LOG( ('Node Positions'!G24), 10))</f>
        <v>2.0767972611939509</v>
      </c>
      <c r="E11" s="48" t="s">
        <v>459</v>
      </c>
      <c r="F11" s="45">
        <f>($F$8 - 'Floor 2'!H6) / (10*LOG( ('Node Positions'!G13), 10))</f>
        <v>3.0660567338035465</v>
      </c>
      <c r="H11" s="48" t="s">
        <v>453</v>
      </c>
      <c r="I11" s="45">
        <f>(I8 - 'Floor 1'!H4) / (10*LOG( ('Node Positions'!G6), 10))</f>
        <v>1.9727565799400779</v>
      </c>
      <c r="K11" s="48" t="s">
        <v>453</v>
      </c>
      <c r="L11" s="45">
        <f>(L8 - 'Floor 0'!H7) / (10*LOG( ('Node Positions'!G38), 10))</f>
        <v>3.8357006653771681</v>
      </c>
    </row>
    <row r="12" spans="2:12" x14ac:dyDescent="0.35">
      <c r="B12" s="48" t="s">
        <v>454</v>
      </c>
      <c r="C12" s="45">
        <f>($C$8 -'Floor 3'!M7) / (10*LOG( ('Node Positions'!G25), 10))</f>
        <v>2.0456591122693526</v>
      </c>
      <c r="E12" s="48" t="s">
        <v>454</v>
      </c>
      <c r="F12" s="45">
        <f>($F$8 - 'Floor 2'!M6) / (10*LOG( ('Node Positions'!G14), 10))</f>
        <v>2.528156981775104</v>
      </c>
      <c r="H12" s="48" t="s">
        <v>454</v>
      </c>
      <c r="I12" s="45">
        <f>(I8 - 'Floor 1'!M4) / (10*LOG( ('Node Positions'!G7), 10))</f>
        <v>3.6649321730044861</v>
      </c>
      <c r="K12" s="48" t="s">
        <v>454</v>
      </c>
      <c r="L12" s="45">
        <f>(L8 - 'Floor 0'!M7) / (10*LOG( ('Node Positions'!G39), 10))</f>
        <v>1.7407245045170399</v>
      </c>
    </row>
    <row r="13" spans="2:12" x14ac:dyDescent="0.35">
      <c r="B13" s="48" t="s">
        <v>455</v>
      </c>
      <c r="C13" s="45">
        <f>($C$8 - 'Floor 3'!R7) / (10*LOG( ('Node Positions'!G26), 10))</f>
        <v>2.8708607154420029</v>
      </c>
      <c r="E13" s="48" t="s">
        <v>455</v>
      </c>
      <c r="F13" s="45">
        <f>($F$8 - 'Floor 2'!R6) / (10*LOG( ('Node Positions'!G15), 10))</f>
        <v>3.2592805922179213</v>
      </c>
      <c r="H13" s="44" t="s">
        <v>447</v>
      </c>
      <c r="I13" s="82" t="s">
        <v>447</v>
      </c>
      <c r="K13" s="48" t="s">
        <v>455</v>
      </c>
      <c r="L13" s="45">
        <f>(L8 - 'Floor 0'!R7) / (10*LOG( ('Node Positions'!G40), 10))</f>
        <v>2.4897483988256939</v>
      </c>
    </row>
    <row r="14" spans="2:12" x14ac:dyDescent="0.35">
      <c r="B14" s="48" t="s">
        <v>456</v>
      </c>
      <c r="C14" s="45">
        <f>($C$8 - 'Floor 3'!W7) / (10*LOG( ('Node Positions'!G27), 10))</f>
        <v>2.9118069655744407</v>
      </c>
      <c r="E14" s="48" t="s">
        <v>456</v>
      </c>
      <c r="F14" s="45">
        <f>($F$8 - 'Floor 2'!W6) / (10*LOG( ('Node Positions'!G16), 10))</f>
        <v>3.1908646288952989</v>
      </c>
      <c r="H14" s="44" t="s">
        <v>447</v>
      </c>
      <c r="I14" s="82" t="s">
        <v>447</v>
      </c>
      <c r="K14" s="48" t="s">
        <v>456</v>
      </c>
      <c r="L14" s="45">
        <f>(L8 - 'Floor 0'!W7) / (10*LOG( ('Node Positions'!G41), 10))</f>
        <v>3.3827826143227426</v>
      </c>
    </row>
    <row r="15" spans="2:12" x14ac:dyDescent="0.35">
      <c r="B15" s="48" t="s">
        <v>457</v>
      </c>
      <c r="C15" s="45">
        <f>($C$8 - 'Floor 3'!$AB$7) / (10*LOG( ('Node Positions'!G28), 10))</f>
        <v>3.4864613426706388</v>
      </c>
      <c r="E15" s="48" t="s">
        <v>457</v>
      </c>
      <c r="F15" s="45">
        <f>($F$8 - 'Floor 2'!AB6) / (10*LOG( ('Node Positions'!G17), 10))</f>
        <v>3.4026920775859728</v>
      </c>
      <c r="H15" s="44" t="s">
        <v>447</v>
      </c>
      <c r="I15" s="82" t="s">
        <v>447</v>
      </c>
      <c r="K15" s="48" t="s">
        <v>457</v>
      </c>
      <c r="L15" s="45" t="s">
        <v>447</v>
      </c>
    </row>
    <row r="16" spans="2:12" x14ac:dyDescent="0.35">
      <c r="B16" s="48" t="s">
        <v>458</v>
      </c>
      <c r="C16" s="45">
        <f>($C$8 - 'Floor 3'!$AG$7) / (10*LOG( ('Node Positions'!G29), 10))</f>
        <v>3.6299835074715889</v>
      </c>
      <c r="E16" s="48" t="s">
        <v>458</v>
      </c>
      <c r="F16" s="45">
        <f>($F$8 - 'Floor 2'!AG6) / (10*LOG( ('Node Positions'!G18), 10))</f>
        <v>3.2760821466950776</v>
      </c>
      <c r="H16" s="44" t="s">
        <v>447</v>
      </c>
      <c r="I16" s="82" t="s">
        <v>447</v>
      </c>
      <c r="K16" s="48" t="s">
        <v>458</v>
      </c>
      <c r="L16" s="45">
        <f>(L8 - 'Floor 0'!AB7) / (10*LOG( ('Node Positions'!G43), 10))</f>
        <v>2.8250688750195376</v>
      </c>
    </row>
    <row r="17" spans="2:12" ht="15" thickBot="1" x14ac:dyDescent="0.4">
      <c r="B17" s="48" t="s">
        <v>464</v>
      </c>
      <c r="C17" s="45">
        <f>($C$8 - 'Floor 3'!$AL$7) / (10*LOG( ('Node Positions'!G30), 10))</f>
        <v>3.0974834298237517</v>
      </c>
      <c r="E17" s="44" t="s">
        <v>447</v>
      </c>
      <c r="F17" s="82" t="s">
        <v>447</v>
      </c>
      <c r="H17" s="44" t="s">
        <v>447</v>
      </c>
      <c r="I17" s="82" t="s">
        <v>447</v>
      </c>
      <c r="K17" s="44" t="s">
        <v>447</v>
      </c>
      <c r="L17" s="82" t="s">
        <v>447</v>
      </c>
    </row>
    <row r="18" spans="2:12" ht="15" thickBot="1" x14ac:dyDescent="0.4">
      <c r="B18" s="37" t="s">
        <v>451</v>
      </c>
      <c r="C18" s="29">
        <f>AVERAGE(C10:C17)</f>
        <v>2.7580257077751136</v>
      </c>
      <c r="D18" s="35"/>
      <c r="E18" s="37" t="s">
        <v>451</v>
      </c>
      <c r="F18" s="29">
        <f>AVERAGE(F10:F16)</f>
        <v>3.1532164669189244</v>
      </c>
      <c r="G18" s="35"/>
      <c r="H18" s="37" t="s">
        <v>451</v>
      </c>
      <c r="I18" s="29">
        <f>AVERAGE(I10:I12)</f>
        <v>3.7381880853639999</v>
      </c>
      <c r="J18" s="35"/>
      <c r="K18" s="37" t="s">
        <v>451</v>
      </c>
      <c r="L18" s="29">
        <f>AVERAGE(L10:L14,L16)</f>
        <v>2.5819071053051537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45"/>
  <sheetViews>
    <sheetView tabSelected="1" zoomScaleNormal="100" workbookViewId="0">
      <selection activeCell="F13" sqref="F13"/>
    </sheetView>
  </sheetViews>
  <sheetFormatPr defaultRowHeight="14.5" x14ac:dyDescent="0.35"/>
  <cols>
    <col min="1" max="1" width="8" customWidth="1"/>
    <col min="2" max="2" width="3.90625" customWidth="1"/>
    <col min="3" max="3" width="12.90625" bestFit="1" customWidth="1"/>
    <col min="4" max="4" width="12.81640625" bestFit="1" customWidth="1"/>
    <col min="5" max="5" width="15.26953125" bestFit="1" customWidth="1"/>
    <col min="6" max="6" width="17.1796875" bestFit="1" customWidth="1"/>
    <col min="7" max="8" width="12.7265625" bestFit="1" customWidth="1"/>
    <col min="9" max="9" width="12.54296875" bestFit="1" customWidth="1"/>
  </cols>
  <sheetData>
    <row r="1" spans="2:9" ht="15" thickBot="1" x14ac:dyDescent="0.4">
      <c r="B1" s="16"/>
      <c r="E1" s="16"/>
    </row>
    <row r="2" spans="2:9" ht="15" thickBot="1" x14ac:dyDescent="0.4">
      <c r="B2" s="82"/>
      <c r="C2" s="77" t="s">
        <v>460</v>
      </c>
      <c r="D2" s="76" t="s">
        <v>0</v>
      </c>
      <c r="E2" s="6"/>
      <c r="F2" s="6"/>
      <c r="G2" s="6"/>
    </row>
    <row r="3" spans="2:9" ht="15" thickBot="1" x14ac:dyDescent="0.4">
      <c r="B3" s="36"/>
      <c r="C3" s="87" t="s">
        <v>461</v>
      </c>
      <c r="D3" s="79" t="s">
        <v>445</v>
      </c>
      <c r="E3" s="79" t="s">
        <v>446</v>
      </c>
      <c r="F3" s="80" t="s">
        <v>493</v>
      </c>
      <c r="G3" s="61" t="s">
        <v>468</v>
      </c>
      <c r="H3" s="27"/>
      <c r="I3" s="27"/>
    </row>
    <row r="4" spans="2:9" ht="15" thickBot="1" x14ac:dyDescent="0.4">
      <c r="B4" s="36"/>
      <c r="C4" s="81" t="s">
        <v>590</v>
      </c>
      <c r="D4" s="69">
        <v>6.3470000000000004</v>
      </c>
      <c r="E4" s="69">
        <v>18.879000000000001</v>
      </c>
      <c r="F4" s="69">
        <f>(560+(55290-51615))/1000</f>
        <v>4.2350000000000003</v>
      </c>
      <c r="G4" s="82" t="s">
        <v>447</v>
      </c>
      <c r="H4" s="16"/>
      <c r="I4" s="6"/>
    </row>
    <row r="5" spans="2:9" ht="14.5" customHeight="1" x14ac:dyDescent="0.35">
      <c r="B5" s="147" t="s">
        <v>448</v>
      </c>
      <c r="C5" s="44">
        <v>1</v>
      </c>
      <c r="D5" s="6">
        <v>8.24</v>
      </c>
      <c r="E5" s="6">
        <v>18.879000000000001</v>
      </c>
      <c r="F5" s="6">
        <f>(620+(55290-51615))/1000</f>
        <v>4.2949999999999999</v>
      </c>
      <c r="G5" s="83">
        <f>(SQRT((($D$4-D5)^2)+(($E$4-E5)^2)))</f>
        <v>1.8929999999999998</v>
      </c>
      <c r="H5" s="16"/>
      <c r="I5" s="6"/>
    </row>
    <row r="6" spans="2:9" x14ac:dyDescent="0.35">
      <c r="B6" s="148"/>
      <c r="C6" s="44">
        <v>2</v>
      </c>
      <c r="D6" s="6">
        <v>6.8</v>
      </c>
      <c r="E6" s="6">
        <v>4.59</v>
      </c>
      <c r="F6" s="6">
        <f t="shared" ref="F6:F7" si="0">(620+(55290-51615))/1000</f>
        <v>4.2949999999999999</v>
      </c>
      <c r="G6" s="83">
        <f>(SQRT((($D$4-D6)^2)+(($E$4-E6)^2)))</f>
        <v>14.296178860101046</v>
      </c>
      <c r="H6" s="16"/>
      <c r="I6" s="6"/>
    </row>
    <row r="7" spans="2:9" ht="15" thickBot="1" x14ac:dyDescent="0.4">
      <c r="B7" s="149"/>
      <c r="C7" s="84">
        <v>3</v>
      </c>
      <c r="D7" s="85">
        <v>14.56</v>
      </c>
      <c r="E7" s="85">
        <v>26.29</v>
      </c>
      <c r="F7" s="85">
        <f t="shared" si="0"/>
        <v>4.2949999999999999</v>
      </c>
      <c r="G7" s="86">
        <f>(SQRT((($D$4-D7)^2)+(($E$4-E7)^2)))</f>
        <v>11.062381750780434</v>
      </c>
      <c r="H7" s="16"/>
      <c r="I7" s="6"/>
    </row>
    <row r="8" spans="2:9" ht="15" thickBot="1" x14ac:dyDescent="0.4">
      <c r="B8" s="62"/>
      <c r="C8" s="36"/>
      <c r="D8" s="36"/>
      <c r="E8" s="36"/>
      <c r="F8" s="36"/>
      <c r="G8" s="36"/>
      <c r="H8" s="16"/>
      <c r="I8" s="16"/>
    </row>
    <row r="9" spans="2:9" ht="15" thickBot="1" x14ac:dyDescent="0.4">
      <c r="B9" s="62"/>
      <c r="C9" s="77" t="s">
        <v>469</v>
      </c>
      <c r="D9" s="78" t="s">
        <v>1</v>
      </c>
      <c r="E9" s="6"/>
      <c r="F9" s="6"/>
      <c r="G9" s="6"/>
      <c r="H9" s="51"/>
      <c r="I9" s="51"/>
    </row>
    <row r="10" spans="2:9" ht="15" thickBot="1" x14ac:dyDescent="0.4">
      <c r="B10" s="62"/>
      <c r="C10" s="87" t="s">
        <v>472</v>
      </c>
      <c r="D10" s="79" t="s">
        <v>445</v>
      </c>
      <c r="E10" s="79" t="s">
        <v>446</v>
      </c>
      <c r="F10" s="80" t="s">
        <v>493</v>
      </c>
      <c r="G10" s="61" t="s">
        <v>468</v>
      </c>
      <c r="H10" s="27"/>
      <c r="I10" s="27"/>
    </row>
    <row r="11" spans="2:9" ht="15" thickBot="1" x14ac:dyDescent="0.4">
      <c r="B11" s="62"/>
      <c r="C11" s="81" t="s">
        <v>590</v>
      </c>
      <c r="D11" s="69">
        <v>5.31</v>
      </c>
      <c r="E11" s="69">
        <v>9.52</v>
      </c>
      <c r="F11" s="69">
        <f>(770+(58915-51615))/1000</f>
        <v>8.07</v>
      </c>
      <c r="G11" s="82" t="s">
        <v>447</v>
      </c>
      <c r="H11" s="16"/>
      <c r="I11" s="6"/>
    </row>
    <row r="12" spans="2:9" x14ac:dyDescent="0.35">
      <c r="B12" s="144" t="s">
        <v>448</v>
      </c>
      <c r="C12" s="44">
        <v>1</v>
      </c>
      <c r="D12" s="6">
        <v>6.0339999999999998</v>
      </c>
      <c r="E12" s="6">
        <v>6.6210000000000004</v>
      </c>
      <c r="F12" s="6">
        <f>(780+(58915-51615))/1000</f>
        <v>8.08</v>
      </c>
      <c r="G12" s="83">
        <f t="shared" ref="G12:G18" si="1">(SQRT((($D$11-D12)^2)+(($E$11-E12)^2)))</f>
        <v>2.9880389890361196</v>
      </c>
      <c r="H12" s="16"/>
      <c r="I12" s="6"/>
    </row>
    <row r="13" spans="2:9" x14ac:dyDescent="0.35">
      <c r="B13" s="145"/>
      <c r="C13" s="44">
        <v>2</v>
      </c>
      <c r="D13" s="6">
        <v>26.009</v>
      </c>
      <c r="E13" s="6">
        <v>7.7060000000000004</v>
      </c>
      <c r="F13" s="6">
        <f t="shared" ref="F13:F18" si="2">(780+(58915-51615))/1000</f>
        <v>8.08</v>
      </c>
      <c r="G13" s="83">
        <f t="shared" si="1"/>
        <v>20.778334798534747</v>
      </c>
      <c r="H13" s="16"/>
      <c r="I13" s="6"/>
    </row>
    <row r="14" spans="2:9" x14ac:dyDescent="0.35">
      <c r="B14" s="145"/>
      <c r="C14" s="44">
        <v>3</v>
      </c>
      <c r="D14" s="6">
        <v>24.6</v>
      </c>
      <c r="E14" s="6">
        <v>13.22</v>
      </c>
      <c r="F14" s="6">
        <f t="shared" si="2"/>
        <v>8.08</v>
      </c>
      <c r="G14" s="83">
        <f t="shared" si="1"/>
        <v>19.641641988387839</v>
      </c>
      <c r="H14" s="16"/>
      <c r="I14" s="6"/>
    </row>
    <row r="15" spans="2:9" x14ac:dyDescent="0.35">
      <c r="B15" s="145"/>
      <c r="C15" s="44">
        <v>4</v>
      </c>
      <c r="D15" s="6">
        <v>23.71</v>
      </c>
      <c r="E15" s="6">
        <v>24.125</v>
      </c>
      <c r="F15" s="6">
        <f t="shared" si="2"/>
        <v>8.08</v>
      </c>
      <c r="G15" s="83">
        <f t="shared" si="1"/>
        <v>23.491828898576628</v>
      </c>
      <c r="H15" s="16"/>
      <c r="I15" s="6"/>
    </row>
    <row r="16" spans="2:9" x14ac:dyDescent="0.35">
      <c r="B16" s="145"/>
      <c r="C16" s="44">
        <v>5</v>
      </c>
      <c r="D16" s="6">
        <v>27.719000000000001</v>
      </c>
      <c r="E16" s="6">
        <v>27.356999999999999</v>
      </c>
      <c r="F16" s="6">
        <f t="shared" si="2"/>
        <v>8.08</v>
      </c>
      <c r="G16" s="83">
        <f t="shared" si="1"/>
        <v>28.641261319990782</v>
      </c>
      <c r="H16" s="16"/>
      <c r="I16" s="6"/>
    </row>
    <row r="17" spans="2:11" x14ac:dyDescent="0.35">
      <c r="B17" s="145"/>
      <c r="C17" s="44">
        <v>6</v>
      </c>
      <c r="D17" s="6">
        <v>7.17</v>
      </c>
      <c r="E17" s="6">
        <v>27.782</v>
      </c>
      <c r="F17" s="6">
        <f t="shared" si="2"/>
        <v>8.08</v>
      </c>
      <c r="G17" s="83">
        <f t="shared" si="1"/>
        <v>18.356476895090736</v>
      </c>
      <c r="H17" s="16"/>
      <c r="I17" s="6"/>
    </row>
    <row r="18" spans="2:11" ht="15" thickBot="1" x14ac:dyDescent="0.4">
      <c r="B18" s="146"/>
      <c r="C18" s="84">
        <v>7</v>
      </c>
      <c r="D18" s="85">
        <v>4.3440000000000003</v>
      </c>
      <c r="E18" s="85">
        <v>23.004000000000001</v>
      </c>
      <c r="F18" s="85">
        <f t="shared" si="2"/>
        <v>8.08</v>
      </c>
      <c r="G18" s="86">
        <f t="shared" si="1"/>
        <v>13.518558059201434</v>
      </c>
      <c r="H18" s="16"/>
      <c r="I18" s="6"/>
      <c r="K18" s="16"/>
    </row>
    <row r="19" spans="2:11" ht="15" thickBot="1" x14ac:dyDescent="0.4">
      <c r="B19" s="62"/>
      <c r="C19" s="36"/>
      <c r="D19" s="36"/>
      <c r="E19" s="36"/>
      <c r="F19" s="36"/>
      <c r="G19" s="36"/>
      <c r="H19" s="16"/>
      <c r="I19" s="16"/>
    </row>
    <row r="20" spans="2:11" ht="15" thickBot="1" x14ac:dyDescent="0.4">
      <c r="B20" s="62"/>
      <c r="C20" s="77" t="s">
        <v>470</v>
      </c>
      <c r="D20" s="76" t="s">
        <v>2</v>
      </c>
      <c r="E20" s="6"/>
      <c r="F20" s="6"/>
      <c r="G20" s="6"/>
      <c r="H20" s="51"/>
      <c r="I20" s="51"/>
    </row>
    <row r="21" spans="2:11" ht="15" thickBot="1" x14ac:dyDescent="0.4">
      <c r="B21" s="62"/>
      <c r="C21" s="87" t="s">
        <v>471</v>
      </c>
      <c r="D21" s="79" t="s">
        <v>445</v>
      </c>
      <c r="E21" s="79" t="s">
        <v>446</v>
      </c>
      <c r="F21" s="80" t="s">
        <v>493</v>
      </c>
      <c r="G21" s="61" t="s">
        <v>468</v>
      </c>
      <c r="H21" s="27"/>
      <c r="I21" s="27"/>
    </row>
    <row r="22" spans="2:11" ht="15" thickBot="1" x14ac:dyDescent="0.4">
      <c r="B22" s="62"/>
      <c r="C22" s="81" t="s">
        <v>590</v>
      </c>
      <c r="D22" s="75">
        <v>1.0469999999999999</v>
      </c>
      <c r="E22" s="75">
        <v>27.43</v>
      </c>
      <c r="F22" s="75">
        <f>(770+(62540-51615))/1000</f>
        <v>11.695</v>
      </c>
      <c r="G22" s="88" t="s">
        <v>447</v>
      </c>
      <c r="H22" s="6"/>
      <c r="I22" s="16"/>
    </row>
    <row r="23" spans="2:11" ht="14.5" customHeight="1" x14ac:dyDescent="0.35">
      <c r="B23" s="144" t="s">
        <v>448</v>
      </c>
      <c r="C23" s="44">
        <v>1</v>
      </c>
      <c r="D23" s="6">
        <v>8.01</v>
      </c>
      <c r="E23" s="6">
        <v>27.096</v>
      </c>
      <c r="F23" s="6">
        <f>(780+(62540-51615))/1000</f>
        <v>11.705</v>
      </c>
      <c r="G23" s="83">
        <f t="shared" ref="G23:G30" si="3">(SQRT((($D$22-D23)^2)+(($E$22-E23)^2)))</f>
        <v>6.9710060249579477</v>
      </c>
      <c r="H23" s="6"/>
      <c r="I23" s="16"/>
    </row>
    <row r="24" spans="2:11" x14ac:dyDescent="0.35">
      <c r="B24" s="145"/>
      <c r="C24" s="44">
        <v>2</v>
      </c>
      <c r="D24" s="6">
        <v>5.931</v>
      </c>
      <c r="E24" s="6">
        <v>23.67</v>
      </c>
      <c r="F24" s="6">
        <f t="shared" ref="F24:F30" si="4">(780+(62540-51615))/1000</f>
        <v>11.705</v>
      </c>
      <c r="G24" s="83">
        <f t="shared" si="3"/>
        <v>6.1636885060814022</v>
      </c>
      <c r="H24" s="6"/>
      <c r="I24" s="16"/>
    </row>
    <row r="25" spans="2:11" x14ac:dyDescent="0.35">
      <c r="B25" s="145"/>
      <c r="C25" s="44">
        <v>3</v>
      </c>
      <c r="D25" s="6">
        <v>23.896999999999998</v>
      </c>
      <c r="E25" s="6">
        <v>22.521999999999998</v>
      </c>
      <c r="F25" s="6">
        <f t="shared" si="4"/>
        <v>11.705</v>
      </c>
      <c r="G25" s="83">
        <f t="shared" si="3"/>
        <v>23.371156667995702</v>
      </c>
      <c r="H25" s="6"/>
      <c r="I25" s="16"/>
    </row>
    <row r="26" spans="2:11" x14ac:dyDescent="0.35">
      <c r="B26" s="145"/>
      <c r="C26" s="44">
        <v>4</v>
      </c>
      <c r="D26" s="22">
        <v>2.1850000000000001</v>
      </c>
      <c r="E26" s="6">
        <v>17.34</v>
      </c>
      <c r="F26" s="6">
        <f t="shared" si="4"/>
        <v>11.705</v>
      </c>
      <c r="G26" s="83">
        <f t="shared" si="3"/>
        <v>10.153971833721029</v>
      </c>
      <c r="H26" s="6"/>
      <c r="I26" s="16"/>
    </row>
    <row r="27" spans="2:11" x14ac:dyDescent="0.35">
      <c r="B27" s="145"/>
      <c r="C27" s="44">
        <v>5</v>
      </c>
      <c r="D27" s="22">
        <v>2.2469999999999999</v>
      </c>
      <c r="E27" s="6">
        <v>8.85</v>
      </c>
      <c r="F27" s="6">
        <f t="shared" si="4"/>
        <v>11.705</v>
      </c>
      <c r="G27" s="83">
        <f t="shared" si="3"/>
        <v>18.618711018757448</v>
      </c>
      <c r="H27" s="6"/>
      <c r="I27" s="16"/>
    </row>
    <row r="28" spans="2:11" x14ac:dyDescent="0.35">
      <c r="B28" s="145"/>
      <c r="C28" s="44">
        <v>6</v>
      </c>
      <c r="D28" s="22">
        <v>12.69</v>
      </c>
      <c r="E28" s="6">
        <v>8.0749999999999993</v>
      </c>
      <c r="F28" s="6">
        <f t="shared" si="4"/>
        <v>11.705</v>
      </c>
      <c r="G28" s="83">
        <f t="shared" si="3"/>
        <v>22.587064306810657</v>
      </c>
      <c r="H28" s="6"/>
      <c r="I28" s="16"/>
    </row>
    <row r="29" spans="2:11" x14ac:dyDescent="0.35">
      <c r="B29" s="145"/>
      <c r="C29" s="44">
        <v>7</v>
      </c>
      <c r="D29" s="22">
        <v>3.79</v>
      </c>
      <c r="E29" s="6">
        <v>4.25</v>
      </c>
      <c r="F29" s="6">
        <f t="shared" si="4"/>
        <v>11.705</v>
      </c>
      <c r="G29" s="83">
        <f t="shared" si="3"/>
        <v>23.341731919461331</v>
      </c>
      <c r="H29" s="6"/>
      <c r="I29" s="16"/>
    </row>
    <row r="30" spans="2:11" ht="15" thickBot="1" x14ac:dyDescent="0.4">
      <c r="B30" s="146"/>
      <c r="C30" s="84">
        <v>8</v>
      </c>
      <c r="D30" s="85">
        <v>0.82</v>
      </c>
      <c r="E30" s="85">
        <v>8.6999999999999993</v>
      </c>
      <c r="F30" s="85">
        <f t="shared" si="4"/>
        <v>11.705</v>
      </c>
      <c r="G30" s="86">
        <f t="shared" si="3"/>
        <v>18.731375523436608</v>
      </c>
      <c r="H30" s="6"/>
      <c r="I30" s="16"/>
    </row>
    <row r="31" spans="2:11" x14ac:dyDescent="0.35">
      <c r="B31" s="62"/>
      <c r="C31" s="36"/>
      <c r="D31" s="36"/>
      <c r="E31" s="36"/>
      <c r="F31" s="36"/>
      <c r="G31" s="36"/>
      <c r="H31" s="16"/>
      <c r="I31" s="16"/>
    </row>
    <row r="32" spans="2:11" x14ac:dyDescent="0.35">
      <c r="B32" s="62"/>
      <c r="C32" s="36"/>
      <c r="D32" s="36"/>
      <c r="E32" s="36"/>
      <c r="F32" s="36"/>
      <c r="G32" s="36"/>
      <c r="H32" s="16"/>
      <c r="I32" s="16"/>
    </row>
    <row r="33" spans="1:9" ht="15" thickBot="1" x14ac:dyDescent="0.4">
      <c r="B33" s="62"/>
      <c r="C33" s="36"/>
      <c r="D33" s="36"/>
      <c r="E33" s="36"/>
      <c r="F33" s="36"/>
      <c r="G33" s="36"/>
      <c r="H33" s="16"/>
      <c r="I33" s="16"/>
    </row>
    <row r="34" spans="1:9" ht="15" thickBot="1" x14ac:dyDescent="0.4">
      <c r="B34" s="62"/>
      <c r="C34" s="77" t="s">
        <v>462</v>
      </c>
      <c r="D34" s="76" t="s">
        <v>3</v>
      </c>
      <c r="E34" s="6"/>
      <c r="F34" s="6"/>
      <c r="G34" s="6"/>
      <c r="H34" s="51"/>
      <c r="I34" s="51"/>
    </row>
    <row r="35" spans="1:9" ht="15" thickBot="1" x14ac:dyDescent="0.4">
      <c r="B35" s="62"/>
      <c r="C35" s="87" t="s">
        <v>463</v>
      </c>
      <c r="D35" s="79" t="s">
        <v>445</v>
      </c>
      <c r="E35" s="79" t="s">
        <v>446</v>
      </c>
      <c r="F35" s="80" t="s">
        <v>493</v>
      </c>
      <c r="G35" s="61" t="s">
        <v>468</v>
      </c>
      <c r="H35" s="27"/>
      <c r="I35" s="27"/>
    </row>
    <row r="36" spans="1:9" ht="15" thickBot="1" x14ac:dyDescent="0.4">
      <c r="B36" s="62"/>
      <c r="C36" s="81" t="s">
        <v>590</v>
      </c>
      <c r="D36" s="69">
        <v>14.613</v>
      </c>
      <c r="E36" s="69">
        <v>10.882999999999999</v>
      </c>
      <c r="F36" s="69">
        <f>0.56</f>
        <v>0.56000000000000005</v>
      </c>
      <c r="G36" s="82" t="s">
        <v>447</v>
      </c>
      <c r="H36" s="6"/>
      <c r="I36" s="16"/>
    </row>
    <row r="37" spans="1:9" x14ac:dyDescent="0.35">
      <c r="B37" s="144" t="s">
        <v>448</v>
      </c>
      <c r="C37" s="44">
        <v>1</v>
      </c>
      <c r="D37" s="6">
        <v>20.27</v>
      </c>
      <c r="E37" s="6">
        <v>17.7</v>
      </c>
      <c r="F37" s="6">
        <f>0.78</f>
        <v>0.78</v>
      </c>
      <c r="G37" s="83">
        <f t="shared" ref="G37:G43" si="5">(SQRT((($D$36-D37)^2)+(($E$36-E37)^2)))</f>
        <v>8.8585065332707185</v>
      </c>
      <c r="H37" s="6"/>
      <c r="I37" s="16"/>
    </row>
    <row r="38" spans="1:9" x14ac:dyDescent="0.35">
      <c r="B38" s="145"/>
      <c r="C38" s="44">
        <v>2</v>
      </c>
      <c r="D38" s="6">
        <v>15.198</v>
      </c>
      <c r="E38" s="6">
        <v>17.420999999999999</v>
      </c>
      <c r="F38" s="6">
        <f t="shared" ref="F38:F43" si="6">0.78</f>
        <v>0.78</v>
      </c>
      <c r="G38" s="83">
        <f t="shared" si="5"/>
        <v>6.5641198191379786</v>
      </c>
      <c r="H38" s="6"/>
      <c r="I38" s="16"/>
    </row>
    <row r="39" spans="1:9" x14ac:dyDescent="0.35">
      <c r="B39" s="145"/>
      <c r="C39" s="44">
        <v>3</v>
      </c>
      <c r="D39" s="6">
        <v>9.34</v>
      </c>
      <c r="E39" s="6">
        <v>14.05</v>
      </c>
      <c r="F39" s="6">
        <f t="shared" si="6"/>
        <v>0.78</v>
      </c>
      <c r="G39" s="83">
        <f t="shared" si="5"/>
        <v>6.1509688667721285</v>
      </c>
      <c r="H39" s="6"/>
      <c r="I39" s="16"/>
    </row>
    <row r="40" spans="1:9" x14ac:dyDescent="0.35">
      <c r="B40" s="145"/>
      <c r="C40" s="44">
        <v>4</v>
      </c>
      <c r="D40" s="6">
        <v>4.7839999999999998</v>
      </c>
      <c r="E40" s="6">
        <v>16.172999999999998</v>
      </c>
      <c r="F40" s="6">
        <f t="shared" si="6"/>
        <v>0.78</v>
      </c>
      <c r="G40" s="83">
        <f t="shared" si="5"/>
        <v>11.162138728756242</v>
      </c>
      <c r="H40" s="6"/>
      <c r="I40" s="16"/>
    </row>
    <row r="41" spans="1:9" x14ac:dyDescent="0.35">
      <c r="B41" s="145"/>
      <c r="C41" s="44">
        <v>5</v>
      </c>
      <c r="D41" s="22">
        <v>13.89</v>
      </c>
      <c r="E41" s="22">
        <v>21.35</v>
      </c>
      <c r="F41" s="6">
        <f t="shared" si="6"/>
        <v>0.78</v>
      </c>
      <c r="G41" s="83">
        <f t="shared" si="5"/>
        <v>10.491940621257825</v>
      </c>
      <c r="H41" s="6"/>
      <c r="I41" s="16"/>
    </row>
    <row r="42" spans="1:9" x14ac:dyDescent="0.35">
      <c r="B42" s="145"/>
      <c r="C42" s="44">
        <v>6</v>
      </c>
      <c r="D42" s="6">
        <v>4.7549999999999999</v>
      </c>
      <c r="E42" s="22">
        <v>23.55</v>
      </c>
      <c r="F42" s="6">
        <f t="shared" si="6"/>
        <v>0.78</v>
      </c>
      <c r="G42" s="83">
        <f t="shared" si="5"/>
        <v>16.050951778632943</v>
      </c>
      <c r="H42" s="6"/>
      <c r="I42" s="16"/>
    </row>
    <row r="43" spans="1:9" ht="15" thickBot="1" x14ac:dyDescent="0.4">
      <c r="B43" s="146"/>
      <c r="C43" s="84">
        <v>7</v>
      </c>
      <c r="D43" s="85">
        <v>10.071</v>
      </c>
      <c r="E43" s="89">
        <v>28.030999999999999</v>
      </c>
      <c r="F43" s="85">
        <f t="shared" si="6"/>
        <v>0.78</v>
      </c>
      <c r="G43" s="86">
        <f t="shared" si="5"/>
        <v>17.739325466319176</v>
      </c>
      <c r="H43" s="6"/>
      <c r="I43" s="16"/>
    </row>
    <row r="44" spans="1:9" x14ac:dyDescent="0.35">
      <c r="A44" s="16"/>
      <c r="B44" s="6"/>
      <c r="C44" s="16"/>
      <c r="D44" s="16"/>
      <c r="E44" s="6"/>
      <c r="F44" s="33"/>
      <c r="G44" s="16"/>
      <c r="H44" s="6"/>
      <c r="I44" s="16"/>
    </row>
    <row r="45" spans="1:9" x14ac:dyDescent="0.35">
      <c r="B45" s="16"/>
      <c r="C45" s="16"/>
      <c r="D45" s="16"/>
      <c r="E45" s="16"/>
      <c r="F45" s="16"/>
    </row>
  </sheetData>
  <mergeCells count="4">
    <mergeCell ref="B12:B18"/>
    <mergeCell ref="B23:B30"/>
    <mergeCell ref="B37:B43"/>
    <mergeCell ref="B5:B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AE91"/>
  <sheetViews>
    <sheetView zoomScale="70" zoomScaleNormal="70" workbookViewId="0">
      <selection activeCell="M26" sqref="M26"/>
    </sheetView>
  </sheetViews>
  <sheetFormatPr defaultRowHeight="14.5" x14ac:dyDescent="0.35"/>
  <cols>
    <col min="1" max="1" width="36.1796875" style="36" customWidth="1"/>
    <col min="2" max="2" width="24.81640625" style="36" bestFit="1" customWidth="1"/>
    <col min="3" max="3" width="20.453125" style="36" bestFit="1" customWidth="1"/>
    <col min="4" max="5" width="9.1796875" style="36"/>
    <col min="6" max="6" width="8.7265625" style="36"/>
    <col min="7" max="7" width="24.81640625" style="36" bestFit="1" customWidth="1"/>
    <col min="8" max="8" width="24.26953125" style="36" bestFit="1" customWidth="1"/>
    <col min="9" max="9" width="5" style="36" bestFit="1" customWidth="1"/>
    <col min="10" max="10" width="9" style="36" customWidth="1"/>
    <col min="11" max="11" width="8.7265625" style="36"/>
    <col min="12" max="12" width="24.81640625" style="36" bestFit="1" customWidth="1"/>
    <col min="13" max="13" width="19.54296875" style="36" bestFit="1" customWidth="1"/>
    <col min="14" max="14" width="4.81640625" style="36" bestFit="1" customWidth="1"/>
    <col min="15" max="15" width="5.1796875" style="36" bestFit="1" customWidth="1"/>
    <col min="16" max="16" width="8.7265625" style="36"/>
    <col min="17" max="17" width="24.81640625" style="36" bestFit="1" customWidth="1"/>
    <col min="18" max="18" width="19.54296875" style="36" bestFit="1" customWidth="1"/>
    <col min="19" max="20" width="5.1796875" style="36" bestFit="1" customWidth="1"/>
    <col min="21" max="21" width="8.7265625" style="36"/>
    <col min="22" max="22" width="24.81640625" style="36" bestFit="1" customWidth="1"/>
    <col min="23" max="23" width="24.26953125" style="36" bestFit="1" customWidth="1"/>
    <col min="24" max="24" width="5.1796875" style="36" bestFit="1" customWidth="1"/>
    <col min="25" max="25" width="6.81640625" style="36" bestFit="1" customWidth="1"/>
    <col min="26" max="26" width="8.7265625" style="36"/>
    <col min="27" max="27" width="20.26953125" style="36" bestFit="1" customWidth="1"/>
    <col min="28" max="28" width="19.6328125" style="36" bestFit="1" customWidth="1"/>
    <col min="29" max="29" width="4.7265625" style="36" bestFit="1" customWidth="1"/>
    <col min="30" max="16384" width="8.7265625" style="36"/>
  </cols>
  <sheetData>
    <row r="1" spans="2:31" x14ac:dyDescent="0.35">
      <c r="B1" s="150" t="s">
        <v>420</v>
      </c>
      <c r="C1" s="151"/>
      <c r="D1" s="151"/>
      <c r="E1" s="152"/>
      <c r="F1" s="62"/>
      <c r="G1" s="150" t="s">
        <v>419</v>
      </c>
      <c r="H1" s="151"/>
      <c r="I1" s="151"/>
      <c r="J1" s="152"/>
      <c r="K1" s="62"/>
      <c r="L1" s="150" t="s">
        <v>418</v>
      </c>
      <c r="M1" s="151"/>
      <c r="N1" s="151"/>
      <c r="O1" s="152"/>
      <c r="P1" s="62"/>
      <c r="Q1" s="150" t="s">
        <v>417</v>
      </c>
      <c r="R1" s="151"/>
      <c r="S1" s="151"/>
      <c r="T1" s="152"/>
      <c r="U1" s="62"/>
      <c r="V1" s="150" t="s">
        <v>416</v>
      </c>
      <c r="W1" s="151"/>
      <c r="X1" s="151"/>
      <c r="Y1" s="152"/>
      <c r="Z1" s="62"/>
      <c r="AA1" s="150" t="s">
        <v>413</v>
      </c>
      <c r="AB1" s="151"/>
      <c r="AC1" s="151"/>
      <c r="AD1" s="152"/>
    </row>
    <row r="2" spans="2:31" x14ac:dyDescent="0.35">
      <c r="B2" s="2"/>
      <c r="C2" s="3"/>
      <c r="D2" s="3"/>
      <c r="E2" s="3"/>
      <c r="F2" s="6"/>
      <c r="G2" s="63"/>
      <c r="H2" s="3"/>
      <c r="I2" s="3"/>
      <c r="J2" s="3"/>
      <c r="L2" s="63"/>
      <c r="M2" s="3"/>
      <c r="N2" s="3"/>
      <c r="O2" s="3"/>
      <c r="P2" s="6"/>
      <c r="Q2" s="3"/>
      <c r="R2" s="3"/>
      <c r="S2" s="3"/>
      <c r="T2" s="3"/>
      <c r="U2" s="6"/>
      <c r="V2" s="3"/>
      <c r="W2" s="3"/>
      <c r="X2" s="3"/>
      <c r="Y2" s="3"/>
      <c r="Z2" s="6"/>
      <c r="AA2" s="63"/>
      <c r="AB2" s="3"/>
      <c r="AC2" s="3"/>
      <c r="AD2" s="3"/>
      <c r="AE2" s="6"/>
    </row>
    <row r="3" spans="2:31" x14ac:dyDescent="0.35">
      <c r="B3" s="23" t="s">
        <v>492</v>
      </c>
      <c r="C3" s="65" t="s">
        <v>467</v>
      </c>
      <c r="D3" s="6"/>
      <c r="E3" s="6"/>
      <c r="F3" s="7"/>
      <c r="G3" s="23" t="s">
        <v>492</v>
      </c>
      <c r="H3" s="23" t="s">
        <v>467</v>
      </c>
      <c r="I3" s="6"/>
      <c r="J3" s="6"/>
      <c r="K3" s="7"/>
      <c r="L3" s="23" t="s">
        <v>492</v>
      </c>
      <c r="M3" s="65" t="s">
        <v>467</v>
      </c>
      <c r="N3" s="6"/>
      <c r="O3" s="6"/>
      <c r="Q3" s="23" t="s">
        <v>492</v>
      </c>
      <c r="R3" s="23" t="s">
        <v>467</v>
      </c>
      <c r="S3" s="6"/>
      <c r="T3" s="6"/>
      <c r="U3" s="7"/>
      <c r="V3" s="23" t="s">
        <v>492</v>
      </c>
      <c r="W3" s="23" t="s">
        <v>467</v>
      </c>
      <c r="X3" s="6"/>
      <c r="Y3" s="6"/>
      <c r="AA3" s="23" t="s">
        <v>492</v>
      </c>
      <c r="AB3" s="23" t="s">
        <v>467</v>
      </c>
      <c r="AC3" s="6"/>
      <c r="AD3" s="6"/>
      <c r="AE3" s="6"/>
    </row>
    <row r="4" spans="2:31" x14ac:dyDescent="0.35">
      <c r="B4" s="107" t="s">
        <v>421</v>
      </c>
      <c r="C4" s="101">
        <f>AVERAGE(D10:D29)</f>
        <v>-54.1</v>
      </c>
      <c r="D4" s="6"/>
      <c r="E4" s="6"/>
      <c r="F4" s="7"/>
      <c r="G4" s="108" t="s">
        <v>421</v>
      </c>
      <c r="H4" s="115">
        <f>AVERAGE(I10:I27)</f>
        <v>-43.833333333333336</v>
      </c>
      <c r="I4" s="6"/>
      <c r="J4" s="6"/>
      <c r="K4" s="7"/>
      <c r="L4" s="108" t="s">
        <v>421</v>
      </c>
      <c r="M4" s="52">
        <f>AVERAGE(N10:N26)</f>
        <v>-63</v>
      </c>
      <c r="N4" s="6"/>
      <c r="O4" s="6"/>
      <c r="Q4" s="108" t="s">
        <v>421</v>
      </c>
      <c r="R4" s="113">
        <f>AVERAGE(S10:S28)</f>
        <v>-55.473684210526315</v>
      </c>
      <c r="S4" s="6"/>
      <c r="T4" s="6"/>
      <c r="U4" s="7"/>
      <c r="V4" s="108" t="s">
        <v>421</v>
      </c>
      <c r="W4" s="113">
        <f>AVERAGE(X10:X29)</f>
        <v>-44.3</v>
      </c>
      <c r="X4" s="6"/>
      <c r="Y4" s="6"/>
      <c r="Z4" s="7"/>
      <c r="AA4" s="108" t="s">
        <v>421</v>
      </c>
      <c r="AB4" s="113">
        <f>AVERAGE(AC10:AC29)</f>
        <v>-84.3</v>
      </c>
      <c r="AC4" s="6"/>
      <c r="AD4" s="6"/>
    </row>
    <row r="5" spans="2:31" x14ac:dyDescent="0.35">
      <c r="B5" s="108">
        <v>30415</v>
      </c>
      <c r="C5" s="102">
        <f>AVERAGE(D50:D70)</f>
        <v>-78.238095238095241</v>
      </c>
      <c r="D5" s="6"/>
      <c r="E5" s="6"/>
      <c r="G5" s="108">
        <v>30415</v>
      </c>
      <c r="H5" s="115">
        <f>AVERAGE(I46:I63)</f>
        <v>-65.444444444444443</v>
      </c>
      <c r="I5" s="6"/>
      <c r="J5" s="6"/>
      <c r="K5" s="7"/>
      <c r="L5" s="108">
        <v>30415</v>
      </c>
      <c r="M5" s="52">
        <f>AVERAGE(N47:N66)</f>
        <v>-82.85</v>
      </c>
      <c r="N5" s="6"/>
      <c r="O5" s="6"/>
      <c r="Q5" s="108">
        <v>30415</v>
      </c>
      <c r="R5" s="113">
        <f>AVERAGE(S47:S65)</f>
        <v>-79</v>
      </c>
      <c r="S5" s="6"/>
      <c r="T5" s="6"/>
      <c r="U5" s="7"/>
      <c r="V5" s="108">
        <v>30415</v>
      </c>
      <c r="W5" s="113">
        <f>AVERAGE(X50:X68)</f>
        <v>-60.421052631578945</v>
      </c>
      <c r="X5" s="6"/>
      <c r="Y5" s="6"/>
      <c r="Z5" s="7"/>
      <c r="AA5" s="108">
        <v>30415</v>
      </c>
      <c r="AB5" s="113">
        <f>AVERAGE(AC50:AC69)</f>
        <v>-88.15</v>
      </c>
      <c r="AC5" s="6"/>
      <c r="AD5" s="6"/>
      <c r="AE5" s="6"/>
    </row>
    <row r="6" spans="2:31" x14ac:dyDescent="0.35">
      <c r="B6" s="108" t="s">
        <v>422</v>
      </c>
      <c r="C6" s="102">
        <f>AVERAGE(D71:D91)</f>
        <v>-74.666666666666671</v>
      </c>
      <c r="D6" s="6"/>
      <c r="E6" s="6"/>
      <c r="F6" s="7"/>
      <c r="G6" s="108" t="s">
        <v>422</v>
      </c>
      <c r="H6" s="115">
        <f>AVERAGE(I64:I82)</f>
        <v>-74.578947368421055</v>
      </c>
      <c r="I6" s="6"/>
      <c r="J6" s="6"/>
      <c r="L6" s="108" t="s">
        <v>422</v>
      </c>
      <c r="M6" s="52">
        <f>AVERAGE(N67:N86)</f>
        <v>-70.400000000000006</v>
      </c>
      <c r="N6" s="6"/>
      <c r="O6" s="6"/>
      <c r="Q6" s="108" t="s">
        <v>422</v>
      </c>
      <c r="R6" s="113">
        <f>AVERAGE(S66:S84)</f>
        <v>-81.21052631578948</v>
      </c>
      <c r="S6" s="6"/>
      <c r="T6" s="6"/>
      <c r="U6" s="7"/>
      <c r="V6" s="108" t="s">
        <v>422</v>
      </c>
      <c r="W6" s="113">
        <f>AVERAGE(X69:X87)</f>
        <v>-75.631578947368425</v>
      </c>
      <c r="X6" s="6"/>
      <c r="Y6" s="6"/>
      <c r="Z6" s="7"/>
      <c r="AA6" s="108" t="s">
        <v>422</v>
      </c>
      <c r="AB6" s="113">
        <f>AVERAGE(AC70:AC88)</f>
        <v>-98.84210526315789</v>
      </c>
      <c r="AC6" s="6"/>
      <c r="AD6" s="6"/>
      <c r="AE6" s="6"/>
    </row>
    <row r="7" spans="2:31" x14ac:dyDescent="0.35">
      <c r="B7" s="109">
        <v>30332</v>
      </c>
      <c r="C7" s="111">
        <f>AVERAGE(D30:D49)</f>
        <v>-33.799999999999997</v>
      </c>
      <c r="D7" s="67"/>
      <c r="E7" s="67"/>
      <c r="F7" s="68"/>
      <c r="G7" s="109">
        <v>30332</v>
      </c>
      <c r="H7" s="116">
        <f>AVERAGE(I28:I45)</f>
        <v>-53.611111111111114</v>
      </c>
      <c r="I7" s="67"/>
      <c r="J7" s="67"/>
      <c r="K7" s="68"/>
      <c r="L7" s="109">
        <v>30332</v>
      </c>
      <c r="M7" s="112">
        <f>AVERAGE(N27:N46)</f>
        <v>-36</v>
      </c>
      <c r="N7" s="67"/>
      <c r="O7" s="67"/>
      <c r="P7" s="117"/>
      <c r="Q7" s="109">
        <v>30332</v>
      </c>
      <c r="R7" s="114">
        <f>AVERAGE(S29:S45)</f>
        <v>-48.352941176470587</v>
      </c>
      <c r="S7" s="67"/>
      <c r="T7" s="67"/>
      <c r="U7" s="68"/>
      <c r="V7" s="109">
        <v>30332</v>
      </c>
      <c r="W7" s="114">
        <f>AVERAGE(X30:X49)</f>
        <v>-56.8</v>
      </c>
      <c r="X7" s="67"/>
      <c r="Y7" s="67"/>
      <c r="Z7" s="68"/>
      <c r="AA7" s="109">
        <v>30332</v>
      </c>
      <c r="AB7" s="114">
        <f>AVERAGE(AC30:AC49)</f>
        <v>-57.55</v>
      </c>
      <c r="AC7" s="6"/>
      <c r="AD7" s="6"/>
      <c r="AE7" s="6"/>
    </row>
    <row r="8" spans="2:31" x14ac:dyDescent="0.35">
      <c r="B8" s="8"/>
      <c r="C8" s="9"/>
      <c r="D8" s="9"/>
      <c r="E8" s="9"/>
      <c r="F8" s="6"/>
      <c r="G8" s="9"/>
      <c r="H8" s="9"/>
      <c r="I8" s="9"/>
      <c r="J8" s="9"/>
      <c r="L8" s="63"/>
      <c r="M8" s="9"/>
      <c r="N8" s="9"/>
      <c r="O8" s="9"/>
      <c r="Q8" s="63"/>
      <c r="R8" s="6"/>
      <c r="S8" s="6"/>
      <c r="T8" s="6"/>
      <c r="U8" s="6"/>
      <c r="V8" s="63"/>
      <c r="W8" s="9"/>
      <c r="X8" s="9"/>
      <c r="Y8" s="9"/>
      <c r="Z8" s="6"/>
      <c r="AA8" s="63"/>
      <c r="AB8" s="9"/>
      <c r="AC8" s="9"/>
      <c r="AD8" s="9"/>
      <c r="AE8" s="6"/>
    </row>
    <row r="9" spans="2:31" x14ac:dyDescent="0.35">
      <c r="B9" s="11" t="s">
        <v>492</v>
      </c>
      <c r="C9" s="11" t="s">
        <v>411</v>
      </c>
      <c r="D9" s="11" t="s">
        <v>409</v>
      </c>
      <c r="E9" s="11" t="s">
        <v>408</v>
      </c>
      <c r="G9" s="11" t="s">
        <v>492</v>
      </c>
      <c r="H9" s="11" t="s">
        <v>411</v>
      </c>
      <c r="I9" s="11" t="s">
        <v>409</v>
      </c>
      <c r="J9" s="11" t="s">
        <v>408</v>
      </c>
      <c r="L9" s="11" t="s">
        <v>492</v>
      </c>
      <c r="M9" s="11" t="s">
        <v>411</v>
      </c>
      <c r="N9" s="11" t="s">
        <v>409</v>
      </c>
      <c r="O9" s="11" t="s">
        <v>408</v>
      </c>
      <c r="Q9" s="11" t="s">
        <v>492</v>
      </c>
      <c r="R9" s="11" t="s">
        <v>411</v>
      </c>
      <c r="S9" s="11" t="s">
        <v>409</v>
      </c>
      <c r="T9" s="11" t="s">
        <v>408</v>
      </c>
      <c r="V9" s="11" t="s">
        <v>492</v>
      </c>
      <c r="W9" s="11" t="s">
        <v>411</v>
      </c>
      <c r="X9" s="11" t="s">
        <v>409</v>
      </c>
      <c r="Y9" s="11" t="s">
        <v>408</v>
      </c>
      <c r="AA9" s="11" t="s">
        <v>492</v>
      </c>
      <c r="AB9" s="11" t="s">
        <v>411</v>
      </c>
      <c r="AC9" s="11" t="s">
        <v>409</v>
      </c>
      <c r="AD9" s="11" t="s">
        <v>408</v>
      </c>
    </row>
    <row r="10" spans="2:31" x14ac:dyDescent="0.35">
      <c r="B10" s="5" t="s">
        <v>7</v>
      </c>
      <c r="C10" s="6" t="s">
        <v>423</v>
      </c>
      <c r="D10" s="6">
        <v>-53</v>
      </c>
      <c r="E10" s="7">
        <v>8.5</v>
      </c>
      <c r="G10" s="118" t="s">
        <v>7</v>
      </c>
      <c r="H10" s="119" t="s">
        <v>473</v>
      </c>
      <c r="I10" s="119">
        <v>-42</v>
      </c>
      <c r="J10" s="120">
        <v>7</v>
      </c>
      <c r="L10" s="126" t="s">
        <v>7</v>
      </c>
      <c r="M10" s="127" t="s">
        <v>494</v>
      </c>
      <c r="N10" s="127">
        <v>-63</v>
      </c>
      <c r="O10" s="128">
        <v>8</v>
      </c>
      <c r="Q10" s="126" t="s">
        <v>7</v>
      </c>
      <c r="R10" s="127" t="s">
        <v>515</v>
      </c>
      <c r="S10" s="127">
        <v>-53</v>
      </c>
      <c r="T10" s="128">
        <v>8.1999999999999993</v>
      </c>
      <c r="V10" s="126" t="s">
        <v>7</v>
      </c>
      <c r="W10" s="127" t="s">
        <v>547</v>
      </c>
      <c r="X10" s="127">
        <v>-45</v>
      </c>
      <c r="Y10" s="128">
        <v>10</v>
      </c>
      <c r="AA10" s="126" t="s">
        <v>7</v>
      </c>
      <c r="AB10" s="127" t="s">
        <v>568</v>
      </c>
      <c r="AC10" s="127">
        <v>-84</v>
      </c>
      <c r="AD10" s="128">
        <v>10.199999999999999</v>
      </c>
    </row>
    <row r="11" spans="2:31" x14ac:dyDescent="0.35">
      <c r="B11" s="5" t="s">
        <v>7</v>
      </c>
      <c r="C11" s="6" t="s">
        <v>432</v>
      </c>
      <c r="D11" s="6">
        <v>-53</v>
      </c>
      <c r="E11" s="7">
        <v>6.2</v>
      </c>
      <c r="G11" s="121" t="s">
        <v>7</v>
      </c>
      <c r="H11" s="60" t="s">
        <v>474</v>
      </c>
      <c r="I11" s="60">
        <v>-42</v>
      </c>
      <c r="J11" s="122">
        <v>8</v>
      </c>
      <c r="L11" s="25" t="s">
        <v>7</v>
      </c>
      <c r="M11" s="38" t="s">
        <v>495</v>
      </c>
      <c r="N11" s="38">
        <v>-67</v>
      </c>
      <c r="O11" s="39">
        <v>8.5</v>
      </c>
      <c r="Q11" s="25" t="s">
        <v>7</v>
      </c>
      <c r="R11" s="38" t="s">
        <v>516</v>
      </c>
      <c r="S11" s="38">
        <v>-55</v>
      </c>
      <c r="T11" s="39">
        <v>9.8000000000000007</v>
      </c>
      <c r="V11" s="25" t="s">
        <v>7</v>
      </c>
      <c r="W11" s="38" t="s">
        <v>548</v>
      </c>
      <c r="X11" s="38">
        <v>-44</v>
      </c>
      <c r="Y11" s="39">
        <v>8.8000000000000007</v>
      </c>
      <c r="AA11" s="25" t="s">
        <v>7</v>
      </c>
      <c r="AB11" s="38" t="s">
        <v>569</v>
      </c>
      <c r="AC11" s="38">
        <v>-82</v>
      </c>
      <c r="AD11" s="39">
        <v>9</v>
      </c>
    </row>
    <row r="12" spans="2:31" x14ac:dyDescent="0.35">
      <c r="B12" s="5" t="s">
        <v>7</v>
      </c>
      <c r="C12" s="6" t="s">
        <v>426</v>
      </c>
      <c r="D12" s="6">
        <v>-54</v>
      </c>
      <c r="E12" s="7">
        <v>9.5</v>
      </c>
      <c r="G12" s="121" t="s">
        <v>7</v>
      </c>
      <c r="H12" s="60" t="s">
        <v>475</v>
      </c>
      <c r="I12" s="60">
        <v>-45</v>
      </c>
      <c r="J12" s="122">
        <v>9</v>
      </c>
      <c r="L12" s="25" t="s">
        <v>7</v>
      </c>
      <c r="M12" s="38" t="s">
        <v>496</v>
      </c>
      <c r="N12" s="38">
        <v>-67</v>
      </c>
      <c r="O12" s="39">
        <v>11</v>
      </c>
      <c r="Q12" s="25" t="s">
        <v>7</v>
      </c>
      <c r="R12" s="38" t="s">
        <v>517</v>
      </c>
      <c r="S12" s="38">
        <v>-58</v>
      </c>
      <c r="T12" s="39">
        <v>6.5</v>
      </c>
      <c r="V12" s="25" t="s">
        <v>7</v>
      </c>
      <c r="W12" s="38" t="s">
        <v>549</v>
      </c>
      <c r="X12" s="38">
        <v>-42</v>
      </c>
      <c r="Y12" s="39">
        <v>8.8000000000000007</v>
      </c>
      <c r="AA12" s="25" t="s">
        <v>7</v>
      </c>
      <c r="AB12" s="38" t="s">
        <v>570</v>
      </c>
      <c r="AC12" s="38">
        <v>-89</v>
      </c>
      <c r="AD12" s="39">
        <v>9</v>
      </c>
    </row>
    <row r="13" spans="2:31" x14ac:dyDescent="0.35">
      <c r="B13" s="5" t="s">
        <v>7</v>
      </c>
      <c r="C13" s="6" t="s">
        <v>431</v>
      </c>
      <c r="D13" s="6">
        <v>-53</v>
      </c>
      <c r="E13" s="7">
        <v>8</v>
      </c>
      <c r="G13" s="121" t="s">
        <v>7</v>
      </c>
      <c r="H13" s="60" t="s">
        <v>476</v>
      </c>
      <c r="I13" s="60">
        <v>-47</v>
      </c>
      <c r="J13" s="122">
        <v>10.8</v>
      </c>
      <c r="L13" s="25" t="s">
        <v>7</v>
      </c>
      <c r="M13" s="38" t="s">
        <v>497</v>
      </c>
      <c r="N13" s="38">
        <v>-63</v>
      </c>
      <c r="O13" s="39">
        <v>9.8000000000000007</v>
      </c>
      <c r="Q13" s="25" t="s">
        <v>7</v>
      </c>
      <c r="R13" s="38" t="s">
        <v>518</v>
      </c>
      <c r="S13" s="38">
        <v>-57</v>
      </c>
      <c r="T13" s="39">
        <v>11.2</v>
      </c>
      <c r="V13" s="25" t="s">
        <v>7</v>
      </c>
      <c r="W13" s="38" t="s">
        <v>550</v>
      </c>
      <c r="X13" s="38">
        <v>-43</v>
      </c>
      <c r="Y13" s="39">
        <v>6.2</v>
      </c>
      <c r="AA13" s="25" t="s">
        <v>7</v>
      </c>
      <c r="AB13" s="38" t="s">
        <v>571</v>
      </c>
      <c r="AC13" s="38">
        <v>-83</v>
      </c>
      <c r="AD13" s="39">
        <v>6.8</v>
      </c>
    </row>
    <row r="14" spans="2:31" x14ac:dyDescent="0.35">
      <c r="B14" s="5" t="s">
        <v>7</v>
      </c>
      <c r="C14" s="6" t="s">
        <v>443</v>
      </c>
      <c r="D14" s="6">
        <v>-55</v>
      </c>
      <c r="E14" s="7">
        <v>9.8000000000000007</v>
      </c>
      <c r="G14" s="121" t="s">
        <v>7</v>
      </c>
      <c r="H14" s="60" t="s">
        <v>477</v>
      </c>
      <c r="I14" s="60">
        <v>-43</v>
      </c>
      <c r="J14" s="122">
        <v>6</v>
      </c>
      <c r="L14" s="25" t="s">
        <v>7</v>
      </c>
      <c r="M14" s="38" t="s">
        <v>498</v>
      </c>
      <c r="N14" s="38">
        <v>-62</v>
      </c>
      <c r="O14" s="39">
        <v>9.8000000000000007</v>
      </c>
      <c r="Q14" s="25" t="s">
        <v>7</v>
      </c>
      <c r="R14" s="38" t="s">
        <v>519</v>
      </c>
      <c r="S14" s="38">
        <v>-55</v>
      </c>
      <c r="T14" s="39">
        <v>10.199999999999999</v>
      </c>
      <c r="V14" s="25" t="s">
        <v>7</v>
      </c>
      <c r="W14" s="38" t="s">
        <v>551</v>
      </c>
      <c r="X14" s="38">
        <v>-45</v>
      </c>
      <c r="Y14" s="39">
        <v>8.5</v>
      </c>
      <c r="AA14" s="25" t="s">
        <v>7</v>
      </c>
      <c r="AB14" s="38" t="s">
        <v>572</v>
      </c>
      <c r="AC14" s="38">
        <v>-88</v>
      </c>
      <c r="AD14" s="39">
        <v>6.8</v>
      </c>
    </row>
    <row r="15" spans="2:31" x14ac:dyDescent="0.35">
      <c r="B15" s="5" t="s">
        <v>7</v>
      </c>
      <c r="C15" s="6" t="s">
        <v>439</v>
      </c>
      <c r="D15" s="6">
        <v>-55</v>
      </c>
      <c r="E15" s="7">
        <v>7.2</v>
      </c>
      <c r="G15" s="121" t="s">
        <v>7</v>
      </c>
      <c r="H15" s="60" t="s">
        <v>478</v>
      </c>
      <c r="I15" s="60">
        <v>-46</v>
      </c>
      <c r="J15" s="122">
        <v>9.8000000000000007</v>
      </c>
      <c r="L15" s="25" t="s">
        <v>7</v>
      </c>
      <c r="M15" s="38" t="s">
        <v>499</v>
      </c>
      <c r="N15" s="38">
        <v>-61</v>
      </c>
      <c r="O15" s="39">
        <v>7</v>
      </c>
      <c r="Q15" s="25" t="s">
        <v>7</v>
      </c>
      <c r="R15" s="38" t="s">
        <v>520</v>
      </c>
      <c r="S15" s="38">
        <v>-55</v>
      </c>
      <c r="T15" s="39">
        <v>9.8000000000000007</v>
      </c>
      <c r="V15" s="25" t="s">
        <v>7</v>
      </c>
      <c r="W15" s="38" t="s">
        <v>552</v>
      </c>
      <c r="X15" s="38">
        <v>-45</v>
      </c>
      <c r="Y15" s="39">
        <v>7.2</v>
      </c>
      <c r="AA15" s="25" t="s">
        <v>7</v>
      </c>
      <c r="AB15" s="38" t="s">
        <v>573</v>
      </c>
      <c r="AC15" s="38">
        <v>-79</v>
      </c>
      <c r="AD15" s="39">
        <v>9.8000000000000007</v>
      </c>
    </row>
    <row r="16" spans="2:31" x14ac:dyDescent="0.35">
      <c r="B16" s="5" t="s">
        <v>7</v>
      </c>
      <c r="C16" s="6" t="s">
        <v>438</v>
      </c>
      <c r="D16" s="6">
        <v>-55</v>
      </c>
      <c r="E16" s="7">
        <v>9.1999999999999993</v>
      </c>
      <c r="G16" s="121" t="s">
        <v>7</v>
      </c>
      <c r="H16" s="60" t="s">
        <v>479</v>
      </c>
      <c r="I16" s="60">
        <v>-45</v>
      </c>
      <c r="J16" s="122">
        <v>9</v>
      </c>
      <c r="L16" s="25" t="s">
        <v>7</v>
      </c>
      <c r="M16" s="38" t="s">
        <v>500</v>
      </c>
      <c r="N16" s="38">
        <v>-65</v>
      </c>
      <c r="O16" s="39">
        <v>7.5</v>
      </c>
      <c r="Q16" s="25" t="s">
        <v>7</v>
      </c>
      <c r="R16" s="38" t="s">
        <v>521</v>
      </c>
      <c r="S16" s="38">
        <v>-57</v>
      </c>
      <c r="T16" s="39">
        <v>9.1999999999999993</v>
      </c>
      <c r="V16" s="25" t="s">
        <v>7</v>
      </c>
      <c r="W16" s="38" t="s">
        <v>553</v>
      </c>
      <c r="X16" s="38">
        <v>-47</v>
      </c>
      <c r="Y16" s="39">
        <v>10.199999999999999</v>
      </c>
      <c r="AA16" s="25" t="s">
        <v>7</v>
      </c>
      <c r="AB16" s="38" t="s">
        <v>574</v>
      </c>
      <c r="AC16" s="38">
        <v>-95</v>
      </c>
      <c r="AD16" s="39">
        <v>10</v>
      </c>
    </row>
    <row r="17" spans="2:30" x14ac:dyDescent="0.35">
      <c r="B17" s="5" t="s">
        <v>7</v>
      </c>
      <c r="C17" s="6" t="s">
        <v>436</v>
      </c>
      <c r="D17" s="6">
        <v>-56</v>
      </c>
      <c r="E17" s="7">
        <v>9.5</v>
      </c>
      <c r="G17" s="121" t="s">
        <v>7</v>
      </c>
      <c r="H17" s="60" t="s">
        <v>480</v>
      </c>
      <c r="I17" s="60">
        <v>-45</v>
      </c>
      <c r="J17" s="122">
        <v>8.5</v>
      </c>
      <c r="L17" s="25" t="s">
        <v>7</v>
      </c>
      <c r="M17" s="38" t="s">
        <v>501</v>
      </c>
      <c r="N17" s="38">
        <v>-66</v>
      </c>
      <c r="O17" s="39">
        <v>8</v>
      </c>
      <c r="Q17" s="25" t="s">
        <v>7</v>
      </c>
      <c r="R17" s="38" t="s">
        <v>522</v>
      </c>
      <c r="S17" s="38">
        <v>-56</v>
      </c>
      <c r="T17" s="39">
        <v>9.5</v>
      </c>
      <c r="V17" s="25" t="s">
        <v>7</v>
      </c>
      <c r="W17" s="38" t="s">
        <v>554</v>
      </c>
      <c r="X17" s="38">
        <v>-46</v>
      </c>
      <c r="Y17" s="39">
        <v>10</v>
      </c>
      <c r="AA17" s="25" t="s">
        <v>7</v>
      </c>
      <c r="AB17" s="38" t="s">
        <v>575</v>
      </c>
      <c r="AC17" s="38">
        <v>-79</v>
      </c>
      <c r="AD17" s="39">
        <v>8.8000000000000007</v>
      </c>
    </row>
    <row r="18" spans="2:30" x14ac:dyDescent="0.35">
      <c r="B18" s="5" t="s">
        <v>7</v>
      </c>
      <c r="C18" s="6" t="s">
        <v>435</v>
      </c>
      <c r="D18" s="6">
        <v>-54</v>
      </c>
      <c r="E18" s="7">
        <v>10</v>
      </c>
      <c r="G18" s="121" t="s">
        <v>7</v>
      </c>
      <c r="H18" s="60" t="s">
        <v>481</v>
      </c>
      <c r="I18" s="60">
        <v>-41</v>
      </c>
      <c r="J18" s="122">
        <v>6.2</v>
      </c>
      <c r="L18" s="25" t="s">
        <v>7</v>
      </c>
      <c r="M18" s="38" t="s">
        <v>502</v>
      </c>
      <c r="N18" s="38">
        <v>-60</v>
      </c>
      <c r="O18" s="39">
        <v>9.8000000000000007</v>
      </c>
      <c r="Q18" s="25" t="s">
        <v>7</v>
      </c>
      <c r="R18" s="38" t="s">
        <v>523</v>
      </c>
      <c r="S18" s="38">
        <v>-53</v>
      </c>
      <c r="T18" s="39">
        <v>6.8</v>
      </c>
      <c r="V18" s="25" t="s">
        <v>7</v>
      </c>
      <c r="W18" s="38" t="s">
        <v>555</v>
      </c>
      <c r="X18" s="38">
        <v>-43</v>
      </c>
      <c r="Y18" s="39">
        <v>8.8000000000000007</v>
      </c>
      <c r="AA18" s="25" t="s">
        <v>7</v>
      </c>
      <c r="AB18" s="38" t="s">
        <v>576</v>
      </c>
      <c r="AC18" s="38">
        <v>-89</v>
      </c>
      <c r="AD18" s="39">
        <v>9</v>
      </c>
    </row>
    <row r="19" spans="2:30" x14ac:dyDescent="0.35">
      <c r="B19" s="5" t="s">
        <v>7</v>
      </c>
      <c r="C19" s="6" t="s">
        <v>425</v>
      </c>
      <c r="D19" s="6">
        <v>-55</v>
      </c>
      <c r="E19" s="7">
        <v>6.2</v>
      </c>
      <c r="G19" s="121" t="s">
        <v>7</v>
      </c>
      <c r="H19" s="60" t="s">
        <v>482</v>
      </c>
      <c r="I19" s="60">
        <v>-43</v>
      </c>
      <c r="J19" s="122">
        <v>9</v>
      </c>
      <c r="L19" s="25" t="s">
        <v>7</v>
      </c>
      <c r="M19" s="38" t="s">
        <v>503</v>
      </c>
      <c r="N19" s="38">
        <v>-65</v>
      </c>
      <c r="O19" s="39">
        <v>10.199999999999999</v>
      </c>
      <c r="Q19" s="25" t="s">
        <v>7</v>
      </c>
      <c r="R19" s="38" t="s">
        <v>524</v>
      </c>
      <c r="S19" s="38">
        <v>-54</v>
      </c>
      <c r="T19" s="39">
        <v>9</v>
      </c>
      <c r="V19" s="25" t="s">
        <v>7</v>
      </c>
      <c r="W19" s="38" t="s">
        <v>556</v>
      </c>
      <c r="X19" s="38">
        <v>-45</v>
      </c>
      <c r="Y19" s="39">
        <v>9.8000000000000007</v>
      </c>
      <c r="AA19" s="25" t="s">
        <v>7</v>
      </c>
      <c r="AB19" s="38" t="s">
        <v>577</v>
      </c>
      <c r="AC19" s="38">
        <v>-79</v>
      </c>
      <c r="AD19" s="39">
        <v>8.1999999999999993</v>
      </c>
    </row>
    <row r="20" spans="2:30" x14ac:dyDescent="0.35">
      <c r="B20" s="5" t="s">
        <v>7</v>
      </c>
      <c r="C20" s="6" t="s">
        <v>437</v>
      </c>
      <c r="D20" s="6">
        <v>-53</v>
      </c>
      <c r="E20" s="7">
        <v>6.5</v>
      </c>
      <c r="G20" s="121" t="s">
        <v>7</v>
      </c>
      <c r="H20" s="60" t="s">
        <v>483</v>
      </c>
      <c r="I20" s="60">
        <v>-47</v>
      </c>
      <c r="J20" s="122">
        <v>9.1999999999999993</v>
      </c>
      <c r="L20" s="25" t="s">
        <v>7</v>
      </c>
      <c r="M20" s="38" t="s">
        <v>504</v>
      </c>
      <c r="N20" s="38">
        <v>-62</v>
      </c>
      <c r="O20" s="39">
        <v>7.5</v>
      </c>
      <c r="Q20" s="25" t="s">
        <v>7</v>
      </c>
      <c r="R20" s="38" t="s">
        <v>525</v>
      </c>
      <c r="S20" s="38">
        <v>-55</v>
      </c>
      <c r="T20" s="39">
        <v>10.199999999999999</v>
      </c>
      <c r="V20" s="25" t="s">
        <v>7</v>
      </c>
      <c r="W20" s="38" t="s">
        <v>557</v>
      </c>
      <c r="X20" s="38">
        <v>-42</v>
      </c>
      <c r="Y20" s="39">
        <v>6</v>
      </c>
      <c r="AA20" s="25" t="s">
        <v>7</v>
      </c>
      <c r="AB20" s="38" t="s">
        <v>578</v>
      </c>
      <c r="AC20" s="38">
        <v>-74</v>
      </c>
      <c r="AD20" s="39">
        <v>7.5</v>
      </c>
    </row>
    <row r="21" spans="2:30" x14ac:dyDescent="0.35">
      <c r="B21" s="5" t="s">
        <v>7</v>
      </c>
      <c r="C21" s="6" t="s">
        <v>441</v>
      </c>
      <c r="D21" s="6">
        <v>-57</v>
      </c>
      <c r="E21" s="7">
        <v>9.1999999999999993</v>
      </c>
      <c r="G21" s="121" t="s">
        <v>7</v>
      </c>
      <c r="H21" s="60" t="s">
        <v>484</v>
      </c>
      <c r="I21" s="60">
        <v>-43</v>
      </c>
      <c r="J21" s="122">
        <v>9.8000000000000007</v>
      </c>
      <c r="L21" s="25" t="s">
        <v>7</v>
      </c>
      <c r="M21" s="38" t="s">
        <v>505</v>
      </c>
      <c r="N21" s="38">
        <v>-62</v>
      </c>
      <c r="O21" s="39">
        <v>8.8000000000000007</v>
      </c>
      <c r="Q21" s="25" t="s">
        <v>7</v>
      </c>
      <c r="R21" s="38" t="s">
        <v>526</v>
      </c>
      <c r="S21" s="38">
        <v>-55</v>
      </c>
      <c r="T21" s="39">
        <v>8.5</v>
      </c>
      <c r="V21" s="25" t="s">
        <v>7</v>
      </c>
      <c r="W21" s="38" t="s">
        <v>558</v>
      </c>
      <c r="X21" s="38">
        <v>-45</v>
      </c>
      <c r="Y21" s="39">
        <v>9.8000000000000007</v>
      </c>
      <c r="AA21" s="25" t="s">
        <v>7</v>
      </c>
      <c r="AB21" s="38" t="s">
        <v>579</v>
      </c>
      <c r="AC21" s="38">
        <v>-93</v>
      </c>
      <c r="AD21" s="39">
        <v>7.2</v>
      </c>
    </row>
    <row r="22" spans="2:30" x14ac:dyDescent="0.35">
      <c r="B22" s="5" t="s">
        <v>7</v>
      </c>
      <c r="C22" s="6" t="s">
        <v>442</v>
      </c>
      <c r="D22" s="6">
        <v>-49</v>
      </c>
      <c r="E22" s="7">
        <v>9</v>
      </c>
      <c r="G22" s="121" t="s">
        <v>7</v>
      </c>
      <c r="H22" s="60" t="s">
        <v>485</v>
      </c>
      <c r="I22" s="60">
        <v>-41</v>
      </c>
      <c r="J22" s="122">
        <v>5.8</v>
      </c>
      <c r="L22" s="25" t="s">
        <v>7</v>
      </c>
      <c r="M22" s="38" t="s">
        <v>506</v>
      </c>
      <c r="N22" s="38">
        <v>-61</v>
      </c>
      <c r="O22" s="39">
        <v>10</v>
      </c>
      <c r="Q22" s="25" t="s">
        <v>7</v>
      </c>
      <c r="R22" s="38" t="s">
        <v>527</v>
      </c>
      <c r="S22" s="38">
        <v>-55</v>
      </c>
      <c r="T22" s="39">
        <v>8.1999999999999993</v>
      </c>
      <c r="V22" s="25" t="s">
        <v>7</v>
      </c>
      <c r="W22" s="38" t="s">
        <v>559</v>
      </c>
      <c r="X22" s="38">
        <v>-43</v>
      </c>
      <c r="Y22" s="39">
        <v>6.8</v>
      </c>
      <c r="AA22" s="25" t="s">
        <v>7</v>
      </c>
      <c r="AB22" s="38" t="s">
        <v>580</v>
      </c>
      <c r="AC22" s="38">
        <v>-90</v>
      </c>
      <c r="AD22" s="39">
        <v>7.8</v>
      </c>
    </row>
    <row r="23" spans="2:30" x14ac:dyDescent="0.35">
      <c r="B23" s="5" t="s">
        <v>7</v>
      </c>
      <c r="C23" s="6" t="s">
        <v>433</v>
      </c>
      <c r="D23" s="6">
        <v>-54</v>
      </c>
      <c r="E23" s="7">
        <v>7.8</v>
      </c>
      <c r="G23" s="121" t="s">
        <v>7</v>
      </c>
      <c r="H23" s="60" t="s">
        <v>486</v>
      </c>
      <c r="I23" s="60">
        <v>-43</v>
      </c>
      <c r="J23" s="122">
        <v>8.1999999999999993</v>
      </c>
      <c r="L23" s="25" t="s">
        <v>7</v>
      </c>
      <c r="M23" s="38" t="s">
        <v>507</v>
      </c>
      <c r="N23" s="38">
        <v>-62</v>
      </c>
      <c r="O23" s="39">
        <v>9.8000000000000007</v>
      </c>
      <c r="Q23" s="25" t="s">
        <v>7</v>
      </c>
      <c r="R23" s="38" t="s">
        <v>528</v>
      </c>
      <c r="S23" s="38">
        <v>-54</v>
      </c>
      <c r="T23" s="39">
        <v>6.2</v>
      </c>
      <c r="V23" s="25" t="s">
        <v>7</v>
      </c>
      <c r="W23" s="38" t="s">
        <v>560</v>
      </c>
      <c r="X23" s="38">
        <v>-45</v>
      </c>
      <c r="Y23" s="39">
        <v>9.8000000000000007</v>
      </c>
      <c r="AA23" s="25" t="s">
        <v>7</v>
      </c>
      <c r="AB23" s="38" t="s">
        <v>581</v>
      </c>
      <c r="AC23" s="38">
        <v>-84</v>
      </c>
      <c r="AD23" s="39">
        <v>9</v>
      </c>
    </row>
    <row r="24" spans="2:30" x14ac:dyDescent="0.35">
      <c r="B24" s="5" t="s">
        <v>7</v>
      </c>
      <c r="C24" s="6" t="s">
        <v>427</v>
      </c>
      <c r="D24" s="6">
        <v>-55</v>
      </c>
      <c r="E24" s="7">
        <v>6</v>
      </c>
      <c r="G24" s="121" t="s">
        <v>7</v>
      </c>
      <c r="H24" s="60" t="s">
        <v>487</v>
      </c>
      <c r="I24" s="60">
        <v>-45</v>
      </c>
      <c r="J24" s="122">
        <v>10</v>
      </c>
      <c r="L24" s="25" t="s">
        <v>7</v>
      </c>
      <c r="M24" s="38" t="s">
        <v>508</v>
      </c>
      <c r="N24" s="38">
        <v>-60</v>
      </c>
      <c r="O24" s="39">
        <v>9</v>
      </c>
      <c r="Q24" s="25" t="s">
        <v>7</v>
      </c>
      <c r="R24" s="38" t="s">
        <v>529</v>
      </c>
      <c r="S24" s="38">
        <v>-56</v>
      </c>
      <c r="T24" s="39">
        <v>9.8000000000000007</v>
      </c>
      <c r="V24" s="25" t="s">
        <v>7</v>
      </c>
      <c r="W24" s="38" t="s">
        <v>561</v>
      </c>
      <c r="X24" s="38">
        <v>-46</v>
      </c>
      <c r="Y24" s="39">
        <v>10.5</v>
      </c>
      <c r="AA24" s="25" t="s">
        <v>7</v>
      </c>
      <c r="AB24" s="38" t="s">
        <v>582</v>
      </c>
      <c r="AC24" s="38">
        <v>-85</v>
      </c>
      <c r="AD24" s="39">
        <v>8.1999999999999993</v>
      </c>
    </row>
    <row r="25" spans="2:30" x14ac:dyDescent="0.35">
      <c r="B25" s="5" t="s">
        <v>7</v>
      </c>
      <c r="C25" s="6" t="s">
        <v>428</v>
      </c>
      <c r="D25" s="6">
        <v>-52</v>
      </c>
      <c r="E25" s="7">
        <v>8.5</v>
      </c>
      <c r="G25" s="121" t="s">
        <v>7</v>
      </c>
      <c r="H25" s="60" t="s">
        <v>488</v>
      </c>
      <c r="I25" s="60">
        <v>-45</v>
      </c>
      <c r="J25" s="122">
        <v>10</v>
      </c>
      <c r="L25" s="25" t="s">
        <v>7</v>
      </c>
      <c r="M25" s="38" t="s">
        <v>509</v>
      </c>
      <c r="N25" s="38">
        <v>-63</v>
      </c>
      <c r="O25" s="39">
        <v>9.1999999999999993</v>
      </c>
      <c r="Q25" s="25" t="s">
        <v>7</v>
      </c>
      <c r="R25" s="38" t="s">
        <v>530</v>
      </c>
      <c r="S25" s="38">
        <v>-55</v>
      </c>
      <c r="T25" s="39">
        <v>8.1999999999999993</v>
      </c>
      <c r="V25" s="25" t="s">
        <v>7</v>
      </c>
      <c r="W25" s="38" t="s">
        <v>562</v>
      </c>
      <c r="X25" s="38">
        <v>-45</v>
      </c>
      <c r="Y25" s="39">
        <v>9.8000000000000007</v>
      </c>
      <c r="AA25" s="25" t="s">
        <v>7</v>
      </c>
      <c r="AB25" s="38" t="s">
        <v>583</v>
      </c>
      <c r="AC25" s="38">
        <v>-80</v>
      </c>
      <c r="AD25" s="39">
        <v>9</v>
      </c>
    </row>
    <row r="26" spans="2:30" x14ac:dyDescent="0.35">
      <c r="B26" s="5" t="s">
        <v>7</v>
      </c>
      <c r="C26" s="6" t="s">
        <v>440</v>
      </c>
      <c r="D26" s="6">
        <v>-55</v>
      </c>
      <c r="E26" s="7">
        <v>6.5</v>
      </c>
      <c r="G26" s="121" t="s">
        <v>7</v>
      </c>
      <c r="H26" s="60" t="s">
        <v>489</v>
      </c>
      <c r="I26" s="60">
        <v>-43</v>
      </c>
      <c r="J26" s="122">
        <v>6.8</v>
      </c>
      <c r="L26" s="25" t="s">
        <v>7</v>
      </c>
      <c r="M26" s="38" t="s">
        <v>510</v>
      </c>
      <c r="N26" s="38">
        <v>-62</v>
      </c>
      <c r="O26" s="39">
        <v>9.5</v>
      </c>
      <c r="Q26" s="25" t="s">
        <v>7</v>
      </c>
      <c r="R26" s="38" t="s">
        <v>531</v>
      </c>
      <c r="S26" s="38">
        <v>-61</v>
      </c>
      <c r="T26" s="39">
        <v>6.8</v>
      </c>
      <c r="V26" s="25" t="s">
        <v>7</v>
      </c>
      <c r="W26" s="38" t="s">
        <v>563</v>
      </c>
      <c r="X26" s="38">
        <v>-44</v>
      </c>
      <c r="Y26" s="39">
        <v>9.5</v>
      </c>
      <c r="AA26" s="25" t="s">
        <v>7</v>
      </c>
      <c r="AB26" s="38" t="s">
        <v>584</v>
      </c>
      <c r="AC26" s="38">
        <v>-89</v>
      </c>
      <c r="AD26" s="39">
        <v>9</v>
      </c>
    </row>
    <row r="27" spans="2:30" x14ac:dyDescent="0.35">
      <c r="B27" s="5" t="s">
        <v>7</v>
      </c>
      <c r="C27" s="6" t="s">
        <v>430</v>
      </c>
      <c r="D27" s="6">
        <v>-55</v>
      </c>
      <c r="E27" s="7">
        <v>8.1999999999999993</v>
      </c>
      <c r="G27" s="121" t="s">
        <v>7</v>
      </c>
      <c r="H27" s="60" t="s">
        <v>491</v>
      </c>
      <c r="I27" s="60">
        <v>-43</v>
      </c>
      <c r="J27" s="122">
        <v>8.1999999999999993</v>
      </c>
      <c r="L27" s="25" t="s">
        <v>444</v>
      </c>
      <c r="M27" s="38" t="s">
        <v>511</v>
      </c>
      <c r="N27" s="38">
        <v>-36</v>
      </c>
      <c r="O27" s="39">
        <v>11</v>
      </c>
      <c r="Q27" s="25" t="s">
        <v>7</v>
      </c>
      <c r="R27" s="38" t="s">
        <v>532</v>
      </c>
      <c r="S27" s="38">
        <v>-55</v>
      </c>
      <c r="T27" s="39">
        <v>8.1999999999999993</v>
      </c>
      <c r="V27" s="25" t="s">
        <v>7</v>
      </c>
      <c r="W27" s="38" t="s">
        <v>564</v>
      </c>
      <c r="X27" s="38">
        <v>-41</v>
      </c>
      <c r="Y27" s="39">
        <v>6.2</v>
      </c>
      <c r="AA27" s="25" t="s">
        <v>7</v>
      </c>
      <c r="AB27" s="38" t="s">
        <v>585</v>
      </c>
      <c r="AC27" s="38">
        <v>-81</v>
      </c>
      <c r="AD27" s="39">
        <v>8.1999999999999993</v>
      </c>
    </row>
    <row r="28" spans="2:30" x14ac:dyDescent="0.35">
      <c r="B28" s="5" t="s">
        <v>7</v>
      </c>
      <c r="C28" s="6" t="s">
        <v>434</v>
      </c>
      <c r="D28" s="6">
        <v>-54</v>
      </c>
      <c r="E28" s="7">
        <v>6.5</v>
      </c>
      <c r="G28" s="121" t="s">
        <v>444</v>
      </c>
      <c r="H28" s="60" t="s">
        <v>473</v>
      </c>
      <c r="I28" s="60">
        <v>-54</v>
      </c>
      <c r="J28" s="122">
        <v>8.5</v>
      </c>
      <c r="L28" s="25" t="s">
        <v>444</v>
      </c>
      <c r="M28" s="38" t="s">
        <v>512</v>
      </c>
      <c r="N28" s="38">
        <v>-36</v>
      </c>
      <c r="O28" s="39">
        <v>7.8</v>
      </c>
      <c r="Q28" s="25" t="s">
        <v>7</v>
      </c>
      <c r="R28" s="38" t="s">
        <v>533</v>
      </c>
      <c r="S28" s="38">
        <v>-55</v>
      </c>
      <c r="T28" s="39">
        <v>8</v>
      </c>
      <c r="V28" s="25" t="s">
        <v>7</v>
      </c>
      <c r="W28" s="38" t="s">
        <v>565</v>
      </c>
      <c r="X28" s="38">
        <v>-45</v>
      </c>
      <c r="Y28" s="39">
        <v>10</v>
      </c>
      <c r="AA28" s="25" t="s">
        <v>7</v>
      </c>
      <c r="AB28" s="38" t="s">
        <v>586</v>
      </c>
      <c r="AC28" s="38">
        <v>-74</v>
      </c>
      <c r="AD28" s="39">
        <v>7.5</v>
      </c>
    </row>
    <row r="29" spans="2:30" x14ac:dyDescent="0.35">
      <c r="B29" s="5" t="s">
        <v>7</v>
      </c>
      <c r="C29" s="6" t="s">
        <v>429</v>
      </c>
      <c r="D29" s="6">
        <v>-55</v>
      </c>
      <c r="E29" s="7">
        <v>8.5</v>
      </c>
      <c r="G29" s="121" t="s">
        <v>444</v>
      </c>
      <c r="H29" s="60" t="s">
        <v>474</v>
      </c>
      <c r="I29" s="60">
        <v>-54</v>
      </c>
      <c r="J29" s="122">
        <v>8.8000000000000007</v>
      </c>
      <c r="L29" s="25" t="s">
        <v>444</v>
      </c>
      <c r="M29" s="38" t="s">
        <v>494</v>
      </c>
      <c r="N29" s="38">
        <v>-34</v>
      </c>
      <c r="O29" s="39">
        <v>8</v>
      </c>
      <c r="Q29" s="25" t="s">
        <v>444</v>
      </c>
      <c r="R29" s="38" t="s">
        <v>515</v>
      </c>
      <c r="S29" s="38">
        <v>-43</v>
      </c>
      <c r="T29" s="39">
        <v>9</v>
      </c>
      <c r="V29" s="25" t="s">
        <v>7</v>
      </c>
      <c r="W29" s="38" t="s">
        <v>566</v>
      </c>
      <c r="X29" s="38">
        <v>-45</v>
      </c>
      <c r="Y29" s="39">
        <v>9</v>
      </c>
      <c r="AA29" s="25" t="s">
        <v>7</v>
      </c>
      <c r="AB29" s="38" t="s">
        <v>587</v>
      </c>
      <c r="AC29" s="38">
        <v>-89</v>
      </c>
      <c r="AD29" s="39">
        <v>8</v>
      </c>
    </row>
    <row r="30" spans="2:30" x14ac:dyDescent="0.35">
      <c r="B30" s="5" t="s">
        <v>444</v>
      </c>
      <c r="C30" s="6" t="s">
        <v>442</v>
      </c>
      <c r="D30" s="6">
        <v>-30</v>
      </c>
      <c r="E30" s="7">
        <v>9.5</v>
      </c>
      <c r="G30" s="121" t="s">
        <v>444</v>
      </c>
      <c r="H30" s="60" t="s">
        <v>475</v>
      </c>
      <c r="I30" s="60">
        <v>-51</v>
      </c>
      <c r="J30" s="122">
        <v>8.1999999999999993</v>
      </c>
      <c r="L30" s="25" t="s">
        <v>444</v>
      </c>
      <c r="M30" s="38" t="s">
        <v>495</v>
      </c>
      <c r="N30" s="38">
        <v>-36</v>
      </c>
      <c r="O30" s="39">
        <v>8.1999999999999993</v>
      </c>
      <c r="Q30" s="25" t="s">
        <v>444</v>
      </c>
      <c r="R30" s="38" t="s">
        <v>516</v>
      </c>
      <c r="S30" s="38">
        <v>-51</v>
      </c>
      <c r="T30" s="39">
        <v>9.1999999999999993</v>
      </c>
      <c r="V30" s="25" t="s">
        <v>444</v>
      </c>
      <c r="W30" s="38" t="s">
        <v>547</v>
      </c>
      <c r="X30" s="38">
        <v>-53</v>
      </c>
      <c r="Y30" s="39">
        <v>8.5</v>
      </c>
      <c r="AA30" s="25" t="s">
        <v>444</v>
      </c>
      <c r="AB30" s="38" t="s">
        <v>568</v>
      </c>
      <c r="AC30" s="38">
        <v>-58</v>
      </c>
      <c r="AD30" s="39">
        <v>9</v>
      </c>
    </row>
    <row r="31" spans="2:30" x14ac:dyDescent="0.35">
      <c r="B31" s="5" t="s">
        <v>444</v>
      </c>
      <c r="C31" s="6" t="s">
        <v>436</v>
      </c>
      <c r="D31" s="6">
        <v>-36</v>
      </c>
      <c r="E31" s="7">
        <v>9</v>
      </c>
      <c r="G31" s="121" t="s">
        <v>444</v>
      </c>
      <c r="H31" s="60" t="s">
        <v>476</v>
      </c>
      <c r="I31" s="60">
        <v>-54</v>
      </c>
      <c r="J31" s="122">
        <v>10.5</v>
      </c>
      <c r="L31" s="25" t="s">
        <v>444</v>
      </c>
      <c r="M31" s="38" t="s">
        <v>513</v>
      </c>
      <c r="N31" s="38">
        <v>-35</v>
      </c>
      <c r="O31" s="39">
        <v>8</v>
      </c>
      <c r="Q31" s="25" t="s">
        <v>444</v>
      </c>
      <c r="R31" s="38" t="s">
        <v>517</v>
      </c>
      <c r="S31" s="38">
        <v>-47</v>
      </c>
      <c r="T31" s="39">
        <v>6.8</v>
      </c>
      <c r="V31" s="25" t="s">
        <v>444</v>
      </c>
      <c r="W31" s="38" t="s">
        <v>548</v>
      </c>
      <c r="X31" s="38">
        <v>-57</v>
      </c>
      <c r="Y31" s="39">
        <v>8.8000000000000007</v>
      </c>
      <c r="AA31" s="25" t="s">
        <v>444</v>
      </c>
      <c r="AB31" s="38" t="s">
        <v>569</v>
      </c>
      <c r="AC31" s="38">
        <v>-59</v>
      </c>
      <c r="AD31" s="39">
        <v>9.5</v>
      </c>
    </row>
    <row r="32" spans="2:30" x14ac:dyDescent="0.35">
      <c r="B32" s="5" t="s">
        <v>444</v>
      </c>
      <c r="C32" s="6" t="s">
        <v>428</v>
      </c>
      <c r="D32" s="6">
        <v>-35</v>
      </c>
      <c r="E32" s="7">
        <v>9.5</v>
      </c>
      <c r="G32" s="121" t="s">
        <v>444</v>
      </c>
      <c r="H32" s="60" t="s">
        <v>477</v>
      </c>
      <c r="I32" s="60">
        <v>-59</v>
      </c>
      <c r="J32" s="122">
        <v>7</v>
      </c>
      <c r="L32" s="25" t="s">
        <v>444</v>
      </c>
      <c r="M32" s="38" t="s">
        <v>496</v>
      </c>
      <c r="N32" s="38">
        <v>-37</v>
      </c>
      <c r="O32" s="39">
        <v>10.199999999999999</v>
      </c>
      <c r="Q32" s="25" t="s">
        <v>444</v>
      </c>
      <c r="R32" s="38" t="s">
        <v>518</v>
      </c>
      <c r="S32" s="38">
        <v>-51</v>
      </c>
      <c r="T32" s="39">
        <v>11</v>
      </c>
      <c r="V32" s="25" t="s">
        <v>444</v>
      </c>
      <c r="W32" s="38" t="s">
        <v>549</v>
      </c>
      <c r="X32" s="38">
        <v>-55</v>
      </c>
      <c r="Y32" s="39">
        <v>9.1999999999999993</v>
      </c>
      <c r="AA32" s="25" t="s">
        <v>444</v>
      </c>
      <c r="AB32" s="38" t="s">
        <v>570</v>
      </c>
      <c r="AC32" s="38">
        <v>-59</v>
      </c>
      <c r="AD32" s="39">
        <v>10.5</v>
      </c>
    </row>
    <row r="33" spans="2:30" x14ac:dyDescent="0.35">
      <c r="B33" s="5" t="s">
        <v>444</v>
      </c>
      <c r="C33" s="6" t="s">
        <v>430</v>
      </c>
      <c r="D33" s="6">
        <v>-30</v>
      </c>
      <c r="E33" s="7">
        <v>8.8000000000000007</v>
      </c>
      <c r="G33" s="121" t="s">
        <v>444</v>
      </c>
      <c r="H33" s="60" t="s">
        <v>478</v>
      </c>
      <c r="I33" s="60">
        <v>-54</v>
      </c>
      <c r="J33" s="122">
        <v>9.5</v>
      </c>
      <c r="L33" s="25" t="s">
        <v>444</v>
      </c>
      <c r="M33" s="38" t="s">
        <v>497</v>
      </c>
      <c r="N33" s="38">
        <v>-35</v>
      </c>
      <c r="O33" s="39">
        <v>8.5</v>
      </c>
      <c r="Q33" s="25" t="s">
        <v>444</v>
      </c>
      <c r="R33" s="38" t="s">
        <v>519</v>
      </c>
      <c r="S33" s="38">
        <v>-55</v>
      </c>
      <c r="T33" s="39">
        <v>9.8000000000000007</v>
      </c>
      <c r="V33" s="25" t="s">
        <v>444</v>
      </c>
      <c r="W33" s="38" t="s">
        <v>550</v>
      </c>
      <c r="X33" s="38">
        <v>-59</v>
      </c>
      <c r="Y33" s="39">
        <v>7</v>
      </c>
      <c r="AA33" s="25" t="s">
        <v>444</v>
      </c>
      <c r="AB33" s="38" t="s">
        <v>571</v>
      </c>
      <c r="AC33" s="38">
        <v>-57</v>
      </c>
      <c r="AD33" s="39">
        <v>6.2</v>
      </c>
    </row>
    <row r="34" spans="2:30" x14ac:dyDescent="0.35">
      <c r="B34" s="5" t="s">
        <v>444</v>
      </c>
      <c r="C34" s="6" t="s">
        <v>424</v>
      </c>
      <c r="D34" s="6">
        <v>-36</v>
      </c>
      <c r="E34" s="7">
        <v>7.8</v>
      </c>
      <c r="G34" s="121" t="s">
        <v>444</v>
      </c>
      <c r="H34" s="60" t="s">
        <v>479</v>
      </c>
      <c r="I34" s="60">
        <v>-55</v>
      </c>
      <c r="J34" s="122">
        <v>9.1999999999999993</v>
      </c>
      <c r="L34" s="25" t="s">
        <v>444</v>
      </c>
      <c r="M34" s="38" t="s">
        <v>498</v>
      </c>
      <c r="N34" s="38">
        <v>-35</v>
      </c>
      <c r="O34" s="39">
        <v>9.1999999999999993</v>
      </c>
      <c r="Q34" s="25" t="s">
        <v>444</v>
      </c>
      <c r="R34" s="38" t="s">
        <v>520</v>
      </c>
      <c r="S34" s="38">
        <v>-51</v>
      </c>
      <c r="T34" s="39">
        <v>8.8000000000000007</v>
      </c>
      <c r="V34" s="25" t="s">
        <v>444</v>
      </c>
      <c r="W34" s="38" t="s">
        <v>551</v>
      </c>
      <c r="X34" s="38">
        <v>-58</v>
      </c>
      <c r="Y34" s="39">
        <v>9</v>
      </c>
      <c r="AA34" s="25" t="s">
        <v>444</v>
      </c>
      <c r="AB34" s="38" t="s">
        <v>572</v>
      </c>
      <c r="AC34" s="38">
        <v>-57</v>
      </c>
      <c r="AD34" s="39">
        <v>7</v>
      </c>
    </row>
    <row r="35" spans="2:30" x14ac:dyDescent="0.35">
      <c r="B35" s="5" t="s">
        <v>444</v>
      </c>
      <c r="C35" s="6" t="s">
        <v>439</v>
      </c>
      <c r="D35" s="6">
        <v>-35</v>
      </c>
      <c r="E35" s="7">
        <v>8.8000000000000007</v>
      </c>
      <c r="G35" s="121" t="s">
        <v>444</v>
      </c>
      <c r="H35" s="60" t="s">
        <v>480</v>
      </c>
      <c r="I35" s="60">
        <v>-53</v>
      </c>
      <c r="J35" s="122">
        <v>9.5</v>
      </c>
      <c r="L35" s="25" t="s">
        <v>444</v>
      </c>
      <c r="M35" s="38" t="s">
        <v>499</v>
      </c>
      <c r="N35" s="38">
        <v>-36</v>
      </c>
      <c r="O35" s="39">
        <v>7.2</v>
      </c>
      <c r="Q35" s="25" t="s">
        <v>444</v>
      </c>
      <c r="R35" s="38" t="s">
        <v>521</v>
      </c>
      <c r="S35" s="38">
        <v>-53</v>
      </c>
      <c r="T35" s="39">
        <v>10.199999999999999</v>
      </c>
      <c r="V35" s="25" t="s">
        <v>444</v>
      </c>
      <c r="W35" s="38" t="s">
        <v>552</v>
      </c>
      <c r="X35" s="38">
        <v>-55</v>
      </c>
      <c r="Y35" s="39">
        <v>6.5</v>
      </c>
      <c r="AA35" s="25" t="s">
        <v>444</v>
      </c>
      <c r="AB35" s="38" t="s">
        <v>573</v>
      </c>
      <c r="AC35" s="38">
        <v>-59</v>
      </c>
      <c r="AD35" s="39">
        <v>9</v>
      </c>
    </row>
    <row r="36" spans="2:30" x14ac:dyDescent="0.35">
      <c r="B36" s="5" t="s">
        <v>444</v>
      </c>
      <c r="C36" s="6" t="s">
        <v>423</v>
      </c>
      <c r="D36" s="6">
        <v>-34</v>
      </c>
      <c r="E36" s="7">
        <v>8.8000000000000007</v>
      </c>
      <c r="G36" s="121" t="s">
        <v>444</v>
      </c>
      <c r="H36" s="60" t="s">
        <v>481</v>
      </c>
      <c r="I36" s="60">
        <v>-54</v>
      </c>
      <c r="J36" s="122">
        <v>6</v>
      </c>
      <c r="L36" s="25" t="s">
        <v>444</v>
      </c>
      <c r="M36" s="38" t="s">
        <v>500</v>
      </c>
      <c r="N36" s="38">
        <v>-36</v>
      </c>
      <c r="O36" s="39">
        <v>6.8</v>
      </c>
      <c r="Q36" s="25" t="s">
        <v>444</v>
      </c>
      <c r="R36" s="38" t="s">
        <v>523</v>
      </c>
      <c r="S36" s="38">
        <v>-51</v>
      </c>
      <c r="T36" s="39">
        <v>7.8</v>
      </c>
      <c r="V36" s="25" t="s">
        <v>444</v>
      </c>
      <c r="W36" s="38" t="s">
        <v>553</v>
      </c>
      <c r="X36" s="38">
        <v>-55</v>
      </c>
      <c r="Y36" s="39">
        <v>9.8000000000000007</v>
      </c>
      <c r="AA36" s="25" t="s">
        <v>444</v>
      </c>
      <c r="AB36" s="38" t="s">
        <v>574</v>
      </c>
      <c r="AC36" s="38">
        <v>-60</v>
      </c>
      <c r="AD36" s="39">
        <v>10.5</v>
      </c>
    </row>
    <row r="37" spans="2:30" x14ac:dyDescent="0.35">
      <c r="B37" s="5" t="s">
        <v>444</v>
      </c>
      <c r="C37" s="6" t="s">
        <v>426</v>
      </c>
      <c r="D37" s="6">
        <v>-36</v>
      </c>
      <c r="E37" s="7">
        <v>10</v>
      </c>
      <c r="G37" s="121" t="s">
        <v>444</v>
      </c>
      <c r="H37" s="60" t="s">
        <v>482</v>
      </c>
      <c r="I37" s="60">
        <v>-53</v>
      </c>
      <c r="J37" s="122">
        <v>9.8000000000000007</v>
      </c>
      <c r="L37" s="25" t="s">
        <v>444</v>
      </c>
      <c r="M37" s="38" t="s">
        <v>501</v>
      </c>
      <c r="N37" s="38">
        <v>-37</v>
      </c>
      <c r="O37" s="39">
        <v>11</v>
      </c>
      <c r="Q37" s="25" t="s">
        <v>444</v>
      </c>
      <c r="R37" s="38" t="s">
        <v>524</v>
      </c>
      <c r="S37" s="38">
        <v>-51</v>
      </c>
      <c r="T37" s="39">
        <v>9.8000000000000007</v>
      </c>
      <c r="V37" s="25" t="s">
        <v>444</v>
      </c>
      <c r="W37" s="38" t="s">
        <v>554</v>
      </c>
      <c r="X37" s="38">
        <v>-60</v>
      </c>
      <c r="Y37" s="39">
        <v>10.199999999999999</v>
      </c>
      <c r="AA37" s="25" t="s">
        <v>444</v>
      </c>
      <c r="AB37" s="38" t="s">
        <v>575</v>
      </c>
      <c r="AC37" s="38">
        <v>-60</v>
      </c>
      <c r="AD37" s="39">
        <v>9</v>
      </c>
    </row>
    <row r="38" spans="2:30" x14ac:dyDescent="0.35">
      <c r="B38" s="5" t="s">
        <v>444</v>
      </c>
      <c r="C38" s="6" t="s">
        <v>425</v>
      </c>
      <c r="D38" s="6">
        <v>-31</v>
      </c>
      <c r="E38" s="7">
        <v>6.2</v>
      </c>
      <c r="G38" s="121" t="s">
        <v>444</v>
      </c>
      <c r="H38" s="60" t="s">
        <v>483</v>
      </c>
      <c r="I38" s="60">
        <v>-51</v>
      </c>
      <c r="J38" s="122">
        <v>7.8</v>
      </c>
      <c r="L38" s="25" t="s">
        <v>444</v>
      </c>
      <c r="M38" s="38" t="s">
        <v>502</v>
      </c>
      <c r="N38" s="38">
        <v>-37</v>
      </c>
      <c r="O38" s="39">
        <v>9.5</v>
      </c>
      <c r="Q38" s="25" t="s">
        <v>444</v>
      </c>
      <c r="R38" s="38" t="s">
        <v>525</v>
      </c>
      <c r="S38" s="38">
        <v>-51</v>
      </c>
      <c r="T38" s="39">
        <v>10.8</v>
      </c>
      <c r="V38" s="25" t="s">
        <v>444</v>
      </c>
      <c r="W38" s="38" t="s">
        <v>555</v>
      </c>
      <c r="X38" s="38">
        <v>-58</v>
      </c>
      <c r="Y38" s="39">
        <v>8.1999999999999993</v>
      </c>
      <c r="AA38" s="25" t="s">
        <v>444</v>
      </c>
      <c r="AB38" s="38" t="s">
        <v>576</v>
      </c>
      <c r="AC38" s="38">
        <v>-57</v>
      </c>
      <c r="AD38" s="39">
        <v>9</v>
      </c>
    </row>
    <row r="39" spans="2:30" x14ac:dyDescent="0.35">
      <c r="B39" s="5" t="s">
        <v>444</v>
      </c>
      <c r="C39" s="6" t="s">
        <v>427</v>
      </c>
      <c r="D39" s="6">
        <v>-33</v>
      </c>
      <c r="E39" s="7">
        <v>6.2</v>
      </c>
      <c r="G39" s="121" t="s">
        <v>444</v>
      </c>
      <c r="H39" s="60" t="s">
        <v>484</v>
      </c>
      <c r="I39" s="60">
        <v>-53</v>
      </c>
      <c r="J39" s="122">
        <v>9.5</v>
      </c>
      <c r="L39" s="25" t="s">
        <v>444</v>
      </c>
      <c r="M39" s="38" t="s">
        <v>503</v>
      </c>
      <c r="N39" s="38">
        <v>-37</v>
      </c>
      <c r="O39" s="39">
        <v>9.1999999999999993</v>
      </c>
      <c r="Q39" s="25" t="s">
        <v>444</v>
      </c>
      <c r="R39" s="38" t="s">
        <v>526</v>
      </c>
      <c r="S39" s="38">
        <v>-45</v>
      </c>
      <c r="T39" s="39">
        <v>8.8000000000000007</v>
      </c>
      <c r="V39" s="25" t="s">
        <v>444</v>
      </c>
      <c r="W39" s="38" t="s">
        <v>556</v>
      </c>
      <c r="X39" s="38">
        <v>-54</v>
      </c>
      <c r="Y39" s="39">
        <v>9.5</v>
      </c>
      <c r="AA39" s="25" t="s">
        <v>444</v>
      </c>
      <c r="AB39" s="38" t="s">
        <v>577</v>
      </c>
      <c r="AC39" s="38">
        <v>-58</v>
      </c>
      <c r="AD39" s="39">
        <v>8</v>
      </c>
    </row>
    <row r="40" spans="2:30" x14ac:dyDescent="0.35">
      <c r="B40" s="5" t="s">
        <v>444</v>
      </c>
      <c r="C40" s="6" t="s">
        <v>429</v>
      </c>
      <c r="D40" s="6">
        <v>-34</v>
      </c>
      <c r="E40" s="7">
        <v>8</v>
      </c>
      <c r="G40" s="121" t="s">
        <v>444</v>
      </c>
      <c r="H40" s="60" t="s">
        <v>485</v>
      </c>
      <c r="I40" s="60">
        <v>-54</v>
      </c>
      <c r="J40" s="122">
        <v>6.5</v>
      </c>
      <c r="L40" s="25" t="s">
        <v>444</v>
      </c>
      <c r="M40" s="38" t="s">
        <v>504</v>
      </c>
      <c r="N40" s="38">
        <v>-36</v>
      </c>
      <c r="O40" s="39">
        <v>7.5</v>
      </c>
      <c r="Q40" s="25" t="s">
        <v>444</v>
      </c>
      <c r="R40" s="38" t="s">
        <v>527</v>
      </c>
      <c r="S40" s="38">
        <v>-47</v>
      </c>
      <c r="T40" s="39">
        <v>9</v>
      </c>
      <c r="V40" s="25" t="s">
        <v>444</v>
      </c>
      <c r="W40" s="38" t="s">
        <v>557</v>
      </c>
      <c r="X40" s="38">
        <v>-57</v>
      </c>
      <c r="Y40" s="39">
        <v>6.5</v>
      </c>
      <c r="AA40" s="25" t="s">
        <v>444</v>
      </c>
      <c r="AB40" s="38" t="s">
        <v>578</v>
      </c>
      <c r="AC40" s="38">
        <v>-57</v>
      </c>
      <c r="AD40" s="39">
        <v>7.5</v>
      </c>
    </row>
    <row r="41" spans="2:30" x14ac:dyDescent="0.35">
      <c r="B41" s="5" t="s">
        <v>444</v>
      </c>
      <c r="C41" s="6" t="s">
        <v>434</v>
      </c>
      <c r="D41" s="6">
        <v>-34</v>
      </c>
      <c r="E41" s="7">
        <v>7.2</v>
      </c>
      <c r="G41" s="121" t="s">
        <v>444</v>
      </c>
      <c r="H41" s="60" t="s">
        <v>486</v>
      </c>
      <c r="I41" s="60">
        <v>-54</v>
      </c>
      <c r="J41" s="122">
        <v>7.2</v>
      </c>
      <c r="L41" s="25" t="s">
        <v>444</v>
      </c>
      <c r="M41" s="38" t="s">
        <v>505</v>
      </c>
      <c r="N41" s="38">
        <v>-36</v>
      </c>
      <c r="O41" s="39">
        <v>9.8000000000000007</v>
      </c>
      <c r="Q41" s="25" t="s">
        <v>444</v>
      </c>
      <c r="R41" s="38" t="s">
        <v>528</v>
      </c>
      <c r="S41" s="38">
        <v>-45</v>
      </c>
      <c r="T41" s="39">
        <v>6.2</v>
      </c>
      <c r="V41" s="25" t="s">
        <v>444</v>
      </c>
      <c r="W41" s="38" t="s">
        <v>558</v>
      </c>
      <c r="X41" s="38">
        <v>-55</v>
      </c>
      <c r="Y41" s="39">
        <v>8.8000000000000007</v>
      </c>
      <c r="AA41" s="25" t="s">
        <v>444</v>
      </c>
      <c r="AB41" s="38" t="s">
        <v>579</v>
      </c>
      <c r="AC41" s="38">
        <v>-57</v>
      </c>
      <c r="AD41" s="39">
        <v>8.5</v>
      </c>
    </row>
    <row r="42" spans="2:30" x14ac:dyDescent="0.35">
      <c r="B42" s="5" t="s">
        <v>444</v>
      </c>
      <c r="C42" s="6" t="s">
        <v>431</v>
      </c>
      <c r="D42" s="6">
        <v>-34</v>
      </c>
      <c r="E42" s="7">
        <v>8.1999999999999993</v>
      </c>
      <c r="G42" s="121" t="s">
        <v>444</v>
      </c>
      <c r="H42" s="60" t="s">
        <v>487</v>
      </c>
      <c r="I42" s="60">
        <v>-51</v>
      </c>
      <c r="J42" s="122">
        <v>10</v>
      </c>
      <c r="L42" s="25" t="s">
        <v>444</v>
      </c>
      <c r="M42" s="38" t="s">
        <v>506</v>
      </c>
      <c r="N42" s="38">
        <v>-37</v>
      </c>
      <c r="O42" s="39">
        <v>9.8000000000000007</v>
      </c>
      <c r="Q42" s="25" t="s">
        <v>444</v>
      </c>
      <c r="R42" s="38" t="s">
        <v>529</v>
      </c>
      <c r="S42" s="38">
        <v>-43</v>
      </c>
      <c r="T42" s="39">
        <v>8</v>
      </c>
      <c r="V42" s="25" t="s">
        <v>444</v>
      </c>
      <c r="W42" s="38" t="s">
        <v>559</v>
      </c>
      <c r="X42" s="38">
        <v>-52</v>
      </c>
      <c r="Y42" s="39">
        <v>6.8</v>
      </c>
      <c r="AA42" s="25" t="s">
        <v>444</v>
      </c>
      <c r="AB42" s="38" t="s">
        <v>580</v>
      </c>
      <c r="AC42" s="38">
        <v>-55</v>
      </c>
      <c r="AD42" s="39">
        <v>6.8</v>
      </c>
    </row>
    <row r="43" spans="2:30" x14ac:dyDescent="0.35">
      <c r="B43" s="5" t="s">
        <v>444</v>
      </c>
      <c r="C43" s="6" t="s">
        <v>432</v>
      </c>
      <c r="D43" s="6">
        <v>-34</v>
      </c>
      <c r="E43" s="7">
        <v>7.2</v>
      </c>
      <c r="G43" s="121" t="s">
        <v>444</v>
      </c>
      <c r="H43" s="60" t="s">
        <v>488</v>
      </c>
      <c r="I43" s="60">
        <v>-54</v>
      </c>
      <c r="J43" s="122">
        <v>9.8000000000000007</v>
      </c>
      <c r="L43" s="25" t="s">
        <v>444</v>
      </c>
      <c r="M43" s="38" t="s">
        <v>507</v>
      </c>
      <c r="N43" s="38">
        <v>-36</v>
      </c>
      <c r="O43" s="39">
        <v>8.1999999999999993</v>
      </c>
      <c r="Q43" s="25" t="s">
        <v>444</v>
      </c>
      <c r="R43" s="38" t="s">
        <v>530</v>
      </c>
      <c r="S43" s="38">
        <v>-47</v>
      </c>
      <c r="T43" s="39">
        <v>9.5</v>
      </c>
      <c r="V43" s="25" t="s">
        <v>444</v>
      </c>
      <c r="W43" s="38" t="s">
        <v>560</v>
      </c>
      <c r="X43" s="38">
        <v>-57</v>
      </c>
      <c r="Y43" s="39">
        <v>11.5</v>
      </c>
      <c r="AA43" s="25" t="s">
        <v>444</v>
      </c>
      <c r="AB43" s="38" t="s">
        <v>581</v>
      </c>
      <c r="AC43" s="38">
        <v>-57</v>
      </c>
      <c r="AD43" s="39">
        <v>9.8000000000000007</v>
      </c>
    </row>
    <row r="44" spans="2:30" x14ac:dyDescent="0.35">
      <c r="B44" s="5" t="s">
        <v>444</v>
      </c>
      <c r="C44" s="6" t="s">
        <v>440</v>
      </c>
      <c r="D44" s="6">
        <v>-35</v>
      </c>
      <c r="E44" s="7">
        <v>7</v>
      </c>
      <c r="G44" s="121" t="s">
        <v>444</v>
      </c>
      <c r="H44" s="60" t="s">
        <v>489</v>
      </c>
      <c r="I44" s="60">
        <v>-54</v>
      </c>
      <c r="J44" s="122">
        <v>6.8</v>
      </c>
      <c r="L44" s="25" t="s">
        <v>444</v>
      </c>
      <c r="M44" s="38" t="s">
        <v>508</v>
      </c>
      <c r="N44" s="38">
        <v>-36</v>
      </c>
      <c r="O44" s="39">
        <v>10</v>
      </c>
      <c r="Q44" s="25" t="s">
        <v>444</v>
      </c>
      <c r="R44" s="38" t="s">
        <v>531</v>
      </c>
      <c r="S44" s="38">
        <v>-43</v>
      </c>
      <c r="T44" s="39">
        <v>5.2</v>
      </c>
      <c r="V44" s="25" t="s">
        <v>444</v>
      </c>
      <c r="W44" s="38" t="s">
        <v>561</v>
      </c>
      <c r="X44" s="38">
        <v>-65</v>
      </c>
      <c r="Y44" s="39">
        <v>10.199999999999999</v>
      </c>
      <c r="AA44" s="25" t="s">
        <v>444</v>
      </c>
      <c r="AB44" s="38" t="s">
        <v>582</v>
      </c>
      <c r="AC44" s="38">
        <v>-57</v>
      </c>
      <c r="AD44" s="39">
        <v>9.1999999999999993</v>
      </c>
    </row>
    <row r="45" spans="2:30" x14ac:dyDescent="0.35">
      <c r="B45" s="5" t="s">
        <v>444</v>
      </c>
      <c r="C45" s="6" t="s">
        <v>433</v>
      </c>
      <c r="D45" s="6">
        <v>-29</v>
      </c>
      <c r="E45" s="7">
        <v>7</v>
      </c>
      <c r="G45" s="121" t="s">
        <v>444</v>
      </c>
      <c r="H45" s="60" t="s">
        <v>490</v>
      </c>
      <c r="I45" s="60">
        <v>-53</v>
      </c>
      <c r="J45" s="122">
        <v>10.5</v>
      </c>
      <c r="L45" s="25" t="s">
        <v>444</v>
      </c>
      <c r="M45" s="38" t="s">
        <v>509</v>
      </c>
      <c r="N45" s="38">
        <v>-37</v>
      </c>
      <c r="O45" s="39">
        <v>9.8000000000000007</v>
      </c>
      <c r="Q45" s="25" t="s">
        <v>444</v>
      </c>
      <c r="R45" s="38" t="s">
        <v>532</v>
      </c>
      <c r="S45" s="38">
        <v>-48</v>
      </c>
      <c r="T45" s="39">
        <v>9.5</v>
      </c>
      <c r="V45" s="25" t="s">
        <v>444</v>
      </c>
      <c r="W45" s="38" t="s">
        <v>562</v>
      </c>
      <c r="X45" s="38">
        <v>-60</v>
      </c>
      <c r="Y45" s="39">
        <v>8.8000000000000007</v>
      </c>
      <c r="AA45" s="25" t="s">
        <v>444</v>
      </c>
      <c r="AB45" s="38" t="s">
        <v>583</v>
      </c>
      <c r="AC45" s="38">
        <v>-55</v>
      </c>
      <c r="AD45" s="39">
        <v>8.1999999999999993</v>
      </c>
    </row>
    <row r="46" spans="2:30" x14ac:dyDescent="0.35">
      <c r="B46" s="5" t="s">
        <v>444</v>
      </c>
      <c r="C46" s="6" t="s">
        <v>443</v>
      </c>
      <c r="D46" s="6">
        <v>-36</v>
      </c>
      <c r="E46" s="7">
        <v>9.1999999999999993</v>
      </c>
      <c r="G46" s="121" t="s">
        <v>4</v>
      </c>
      <c r="H46" s="60" t="s">
        <v>473</v>
      </c>
      <c r="I46" s="60">
        <v>-65</v>
      </c>
      <c r="J46" s="122">
        <v>8</v>
      </c>
      <c r="L46" s="25" t="s">
        <v>444</v>
      </c>
      <c r="M46" s="38" t="s">
        <v>510</v>
      </c>
      <c r="N46" s="38">
        <v>-35</v>
      </c>
      <c r="O46" s="39">
        <v>9</v>
      </c>
      <c r="Q46" s="25" t="s">
        <v>444</v>
      </c>
      <c r="R46" s="38" t="s">
        <v>533</v>
      </c>
      <c r="S46" s="38">
        <v>-45</v>
      </c>
      <c r="T46" s="39">
        <v>8.8000000000000007</v>
      </c>
      <c r="V46" s="25" t="s">
        <v>444</v>
      </c>
      <c r="W46" s="38" t="s">
        <v>563</v>
      </c>
      <c r="X46" s="38">
        <v>-55</v>
      </c>
      <c r="Y46" s="39">
        <v>8.5</v>
      </c>
      <c r="AA46" s="25" t="s">
        <v>444</v>
      </c>
      <c r="AB46" s="38" t="s">
        <v>584</v>
      </c>
      <c r="AC46" s="38">
        <v>-58</v>
      </c>
      <c r="AD46" s="39">
        <v>8.8000000000000007</v>
      </c>
    </row>
    <row r="47" spans="2:30" x14ac:dyDescent="0.35">
      <c r="B47" s="5" t="s">
        <v>444</v>
      </c>
      <c r="C47" s="6" t="s">
        <v>437</v>
      </c>
      <c r="D47" s="6">
        <v>-35</v>
      </c>
      <c r="E47" s="7">
        <v>7</v>
      </c>
      <c r="G47" s="121" t="s">
        <v>4</v>
      </c>
      <c r="H47" s="60" t="s">
        <v>474</v>
      </c>
      <c r="I47" s="60">
        <v>-63</v>
      </c>
      <c r="J47" s="122">
        <v>8.1999999999999993</v>
      </c>
      <c r="L47" s="25" t="s">
        <v>4</v>
      </c>
      <c r="M47" s="38" t="s">
        <v>511</v>
      </c>
      <c r="N47" s="38">
        <v>-85</v>
      </c>
      <c r="O47" s="39">
        <v>9.8000000000000007</v>
      </c>
      <c r="Q47" s="25" t="s">
        <v>4</v>
      </c>
      <c r="R47" s="38" t="s">
        <v>515</v>
      </c>
      <c r="S47" s="38">
        <v>-89</v>
      </c>
      <c r="T47" s="39">
        <v>10</v>
      </c>
      <c r="V47" s="25" t="s">
        <v>444</v>
      </c>
      <c r="W47" s="38" t="s">
        <v>564</v>
      </c>
      <c r="X47" s="38">
        <v>-60</v>
      </c>
      <c r="Y47" s="39">
        <v>7.5</v>
      </c>
      <c r="AA47" s="25" t="s">
        <v>444</v>
      </c>
      <c r="AB47" s="38" t="s">
        <v>585</v>
      </c>
      <c r="AC47" s="38">
        <v>-55</v>
      </c>
      <c r="AD47" s="39">
        <v>6.8</v>
      </c>
    </row>
    <row r="48" spans="2:30" x14ac:dyDescent="0.35">
      <c r="B48" s="5" t="s">
        <v>444</v>
      </c>
      <c r="C48" s="6" t="s">
        <v>435</v>
      </c>
      <c r="D48" s="6">
        <v>-34</v>
      </c>
      <c r="E48" s="7">
        <v>9.1999999999999993</v>
      </c>
      <c r="G48" s="121" t="s">
        <v>4</v>
      </c>
      <c r="H48" s="60" t="s">
        <v>475</v>
      </c>
      <c r="I48" s="60">
        <v>-66</v>
      </c>
      <c r="J48" s="122">
        <v>8.8000000000000007</v>
      </c>
      <c r="L48" s="25" t="s">
        <v>4</v>
      </c>
      <c r="M48" s="38" t="s">
        <v>512</v>
      </c>
      <c r="N48" s="38">
        <v>-87</v>
      </c>
      <c r="O48" s="39">
        <v>7.5</v>
      </c>
      <c r="Q48" s="25" t="s">
        <v>4</v>
      </c>
      <c r="R48" s="38" t="s">
        <v>516</v>
      </c>
      <c r="S48" s="38">
        <v>-79</v>
      </c>
      <c r="T48" s="39">
        <v>10</v>
      </c>
      <c r="V48" s="25" t="s">
        <v>444</v>
      </c>
      <c r="W48" s="38" t="s">
        <v>565</v>
      </c>
      <c r="X48" s="38">
        <v>-53</v>
      </c>
      <c r="Y48" s="39">
        <v>8.5</v>
      </c>
      <c r="AA48" s="25" t="s">
        <v>444</v>
      </c>
      <c r="AB48" s="38" t="s">
        <v>586</v>
      </c>
      <c r="AC48" s="38">
        <v>-61</v>
      </c>
      <c r="AD48" s="39">
        <v>7</v>
      </c>
    </row>
    <row r="49" spans="2:30" x14ac:dyDescent="0.35">
      <c r="B49" s="5" t="s">
        <v>444</v>
      </c>
      <c r="C49" s="6" t="s">
        <v>438</v>
      </c>
      <c r="D49" s="6">
        <v>-35</v>
      </c>
      <c r="E49" s="7">
        <v>8</v>
      </c>
      <c r="G49" s="121" t="s">
        <v>4</v>
      </c>
      <c r="H49" s="60" t="s">
        <v>476</v>
      </c>
      <c r="I49" s="60">
        <v>-69</v>
      </c>
      <c r="J49" s="122">
        <v>10.8</v>
      </c>
      <c r="L49" s="25" t="s">
        <v>4</v>
      </c>
      <c r="M49" s="38" t="s">
        <v>494</v>
      </c>
      <c r="N49" s="38">
        <v>-79</v>
      </c>
      <c r="O49" s="39">
        <v>8.8000000000000007</v>
      </c>
      <c r="Q49" s="25" t="s">
        <v>4</v>
      </c>
      <c r="R49" s="38" t="s">
        <v>517</v>
      </c>
      <c r="S49" s="38">
        <v>-79</v>
      </c>
      <c r="T49" s="39">
        <v>6.2</v>
      </c>
      <c r="V49" s="25" t="s">
        <v>444</v>
      </c>
      <c r="W49" s="38" t="s">
        <v>566</v>
      </c>
      <c r="X49" s="38">
        <v>-58</v>
      </c>
      <c r="Y49" s="39">
        <v>9</v>
      </c>
      <c r="AA49" s="25" t="s">
        <v>444</v>
      </c>
      <c r="AB49" s="38" t="s">
        <v>587</v>
      </c>
      <c r="AC49" s="38">
        <v>-55</v>
      </c>
      <c r="AD49" s="39">
        <v>9.5</v>
      </c>
    </row>
    <row r="50" spans="2:30" x14ac:dyDescent="0.35">
      <c r="B50" s="5" t="s">
        <v>4</v>
      </c>
      <c r="C50" s="6" t="s">
        <v>434</v>
      </c>
      <c r="D50" s="6">
        <v>-79</v>
      </c>
      <c r="E50" s="7">
        <v>6.8</v>
      </c>
      <c r="G50" s="121" t="s">
        <v>4</v>
      </c>
      <c r="H50" s="60" t="s">
        <v>477</v>
      </c>
      <c r="I50" s="60">
        <v>-63</v>
      </c>
      <c r="J50" s="122">
        <v>6.2</v>
      </c>
      <c r="L50" s="25" t="s">
        <v>4</v>
      </c>
      <c r="M50" s="38" t="s">
        <v>495</v>
      </c>
      <c r="N50" s="38">
        <v>-79</v>
      </c>
      <c r="O50" s="39">
        <v>8</v>
      </c>
      <c r="Q50" s="25" t="s">
        <v>4</v>
      </c>
      <c r="R50" s="38" t="s">
        <v>518</v>
      </c>
      <c r="S50" s="38">
        <v>-77</v>
      </c>
      <c r="T50" s="39">
        <v>8.5</v>
      </c>
      <c r="V50" s="25" t="s">
        <v>4</v>
      </c>
      <c r="W50" s="38" t="s">
        <v>547</v>
      </c>
      <c r="X50" s="38">
        <v>-61</v>
      </c>
      <c r="Y50" s="39">
        <v>10.5</v>
      </c>
      <c r="AA50" s="25" t="s">
        <v>4</v>
      </c>
      <c r="AB50" s="38" t="s">
        <v>568</v>
      </c>
      <c r="AC50" s="38">
        <v>-93</v>
      </c>
      <c r="AD50" s="39">
        <v>9.1999999999999993</v>
      </c>
    </row>
    <row r="51" spans="2:30" x14ac:dyDescent="0.35">
      <c r="B51" s="5" t="s">
        <v>4</v>
      </c>
      <c r="C51" s="6" t="s">
        <v>435</v>
      </c>
      <c r="D51" s="6">
        <v>-84</v>
      </c>
      <c r="E51" s="7">
        <v>9.1999999999999993</v>
      </c>
      <c r="G51" s="121" t="s">
        <v>4</v>
      </c>
      <c r="H51" s="60" t="s">
        <v>478</v>
      </c>
      <c r="I51" s="60">
        <v>-67</v>
      </c>
      <c r="J51" s="122">
        <v>9</v>
      </c>
      <c r="L51" s="25" t="s">
        <v>4</v>
      </c>
      <c r="M51" s="38" t="s">
        <v>513</v>
      </c>
      <c r="N51" s="38">
        <v>-83</v>
      </c>
      <c r="O51" s="39">
        <v>7.8</v>
      </c>
      <c r="Q51" s="25" t="s">
        <v>4</v>
      </c>
      <c r="R51" s="38" t="s">
        <v>519</v>
      </c>
      <c r="S51" s="38">
        <v>-78</v>
      </c>
      <c r="T51" s="39">
        <v>7.5</v>
      </c>
      <c r="V51" s="25" t="s">
        <v>4</v>
      </c>
      <c r="W51" s="38" t="s">
        <v>548</v>
      </c>
      <c r="X51" s="38">
        <v>-60</v>
      </c>
      <c r="Y51" s="39">
        <v>8.1999999999999993</v>
      </c>
      <c r="AA51" s="25" t="s">
        <v>4</v>
      </c>
      <c r="AB51" s="38" t="s">
        <v>569</v>
      </c>
      <c r="AC51" s="38">
        <v>-91</v>
      </c>
      <c r="AD51" s="39">
        <v>8</v>
      </c>
    </row>
    <row r="52" spans="2:30" x14ac:dyDescent="0.35">
      <c r="B52" s="5" t="s">
        <v>4</v>
      </c>
      <c r="C52" s="6" t="s">
        <v>436</v>
      </c>
      <c r="D52" s="6">
        <v>-78</v>
      </c>
      <c r="E52" s="7">
        <v>9.5</v>
      </c>
      <c r="G52" s="121" t="s">
        <v>4</v>
      </c>
      <c r="H52" s="60" t="s">
        <v>479</v>
      </c>
      <c r="I52" s="60">
        <v>-67</v>
      </c>
      <c r="J52" s="122">
        <v>8.1999999999999993</v>
      </c>
      <c r="L52" s="25" t="s">
        <v>4</v>
      </c>
      <c r="M52" s="38" t="s">
        <v>496</v>
      </c>
      <c r="N52" s="38">
        <v>-83</v>
      </c>
      <c r="O52" s="39">
        <v>9.8000000000000007</v>
      </c>
      <c r="Q52" s="25" t="s">
        <v>4</v>
      </c>
      <c r="R52" s="38" t="s">
        <v>520</v>
      </c>
      <c r="S52" s="38">
        <v>-84</v>
      </c>
      <c r="T52" s="39">
        <v>9</v>
      </c>
      <c r="V52" s="25" t="s">
        <v>4</v>
      </c>
      <c r="W52" s="38" t="s">
        <v>549</v>
      </c>
      <c r="X52" s="38">
        <v>-61</v>
      </c>
      <c r="Y52" s="39">
        <v>9.1999999999999993</v>
      </c>
      <c r="AA52" s="25" t="s">
        <v>4</v>
      </c>
      <c r="AB52" s="38" t="s">
        <v>570</v>
      </c>
      <c r="AC52" s="38">
        <v>-88</v>
      </c>
      <c r="AD52" s="39">
        <v>9</v>
      </c>
    </row>
    <row r="53" spans="2:30" x14ac:dyDescent="0.35">
      <c r="B53" s="5" t="s">
        <v>4</v>
      </c>
      <c r="C53" s="6" t="s">
        <v>429</v>
      </c>
      <c r="D53" s="6">
        <v>-82</v>
      </c>
      <c r="E53" s="7">
        <v>7.5</v>
      </c>
      <c r="G53" s="121" t="s">
        <v>4</v>
      </c>
      <c r="H53" s="60" t="s">
        <v>480</v>
      </c>
      <c r="I53" s="60">
        <v>-65</v>
      </c>
      <c r="J53" s="122">
        <v>7.5</v>
      </c>
      <c r="L53" s="25" t="s">
        <v>4</v>
      </c>
      <c r="M53" s="38" t="s">
        <v>497</v>
      </c>
      <c r="N53" s="38">
        <v>-79</v>
      </c>
      <c r="O53" s="39">
        <v>8.8000000000000007</v>
      </c>
      <c r="Q53" s="25" t="s">
        <v>4</v>
      </c>
      <c r="R53" s="38" t="s">
        <v>534</v>
      </c>
      <c r="S53" s="38">
        <v>-78</v>
      </c>
      <c r="T53" s="39">
        <v>9.1999999999999993</v>
      </c>
      <c r="V53" s="25" t="s">
        <v>4</v>
      </c>
      <c r="W53" s="38" t="s">
        <v>550</v>
      </c>
      <c r="X53" s="38">
        <v>-60</v>
      </c>
      <c r="Y53" s="39">
        <v>6.5</v>
      </c>
      <c r="AA53" s="25" t="s">
        <v>4</v>
      </c>
      <c r="AB53" s="38" t="s">
        <v>571</v>
      </c>
      <c r="AC53" s="38">
        <v>-93</v>
      </c>
      <c r="AD53" s="39">
        <v>6.2</v>
      </c>
    </row>
    <row r="54" spans="2:30" x14ac:dyDescent="0.35">
      <c r="B54" s="5" t="s">
        <v>4</v>
      </c>
      <c r="C54" s="6" t="s">
        <v>439</v>
      </c>
      <c r="D54" s="6">
        <v>-83</v>
      </c>
      <c r="E54" s="7">
        <v>9</v>
      </c>
      <c r="G54" s="121" t="s">
        <v>4</v>
      </c>
      <c r="H54" s="60" t="s">
        <v>481</v>
      </c>
      <c r="I54" s="60">
        <v>-65</v>
      </c>
      <c r="J54" s="122">
        <v>6.8</v>
      </c>
      <c r="L54" s="25" t="s">
        <v>4</v>
      </c>
      <c r="M54" s="38" t="s">
        <v>498</v>
      </c>
      <c r="N54" s="38">
        <v>-87</v>
      </c>
      <c r="O54" s="39">
        <v>8.1999999999999993</v>
      </c>
      <c r="Q54" s="25" t="s">
        <v>4</v>
      </c>
      <c r="R54" s="38" t="s">
        <v>522</v>
      </c>
      <c r="S54" s="38">
        <v>-76</v>
      </c>
      <c r="T54" s="39">
        <v>8.5</v>
      </c>
      <c r="V54" s="25" t="s">
        <v>4</v>
      </c>
      <c r="W54" s="38" t="s">
        <v>552</v>
      </c>
      <c r="X54" s="38">
        <v>-59</v>
      </c>
      <c r="Y54" s="39">
        <v>6</v>
      </c>
      <c r="AA54" s="25" t="s">
        <v>4</v>
      </c>
      <c r="AB54" s="38" t="s">
        <v>572</v>
      </c>
      <c r="AC54" s="38">
        <v>-88</v>
      </c>
      <c r="AD54" s="39">
        <v>6.5</v>
      </c>
    </row>
    <row r="55" spans="2:30" x14ac:dyDescent="0.35">
      <c r="B55" s="5" t="s">
        <v>4</v>
      </c>
      <c r="C55" s="6" t="s">
        <v>440</v>
      </c>
      <c r="D55" s="6">
        <v>-79</v>
      </c>
      <c r="E55" s="7">
        <v>7.2</v>
      </c>
      <c r="G55" s="121" t="s">
        <v>4</v>
      </c>
      <c r="H55" s="60" t="s">
        <v>482</v>
      </c>
      <c r="I55" s="60">
        <v>-64</v>
      </c>
      <c r="J55" s="122">
        <v>9</v>
      </c>
      <c r="L55" s="25" t="s">
        <v>4</v>
      </c>
      <c r="M55" s="38" t="s">
        <v>499</v>
      </c>
      <c r="N55" s="38">
        <v>-89</v>
      </c>
      <c r="O55" s="39">
        <v>7.2</v>
      </c>
      <c r="Q55" s="25" t="s">
        <v>4</v>
      </c>
      <c r="R55" s="38" t="s">
        <v>523</v>
      </c>
      <c r="S55" s="38">
        <v>-78</v>
      </c>
      <c r="T55" s="39">
        <v>8</v>
      </c>
      <c r="V55" s="25" t="s">
        <v>4</v>
      </c>
      <c r="W55" s="38" t="s">
        <v>553</v>
      </c>
      <c r="X55" s="38">
        <v>-63</v>
      </c>
      <c r="Y55" s="39">
        <v>8.1999999999999993</v>
      </c>
      <c r="AA55" s="25" t="s">
        <v>4</v>
      </c>
      <c r="AB55" s="38" t="s">
        <v>573</v>
      </c>
      <c r="AC55" s="38">
        <v>-93</v>
      </c>
      <c r="AD55" s="39">
        <v>9.1999999999999993</v>
      </c>
    </row>
    <row r="56" spans="2:30" x14ac:dyDescent="0.35">
      <c r="B56" s="5" t="s">
        <v>4</v>
      </c>
      <c r="C56" s="6" t="s">
        <v>428</v>
      </c>
      <c r="D56" s="6">
        <v>-71</v>
      </c>
      <c r="E56" s="7">
        <v>8.5</v>
      </c>
      <c r="G56" s="121" t="s">
        <v>4</v>
      </c>
      <c r="H56" s="60" t="s">
        <v>483</v>
      </c>
      <c r="I56" s="60">
        <v>-67</v>
      </c>
      <c r="J56" s="122">
        <v>8.1999999999999993</v>
      </c>
      <c r="L56" s="25" t="s">
        <v>4</v>
      </c>
      <c r="M56" s="38" t="s">
        <v>500</v>
      </c>
      <c r="N56" s="38">
        <v>-87</v>
      </c>
      <c r="O56" s="39">
        <v>6.8</v>
      </c>
      <c r="Q56" s="25" t="s">
        <v>4</v>
      </c>
      <c r="R56" s="38" t="s">
        <v>524</v>
      </c>
      <c r="S56" s="38">
        <v>-81</v>
      </c>
      <c r="T56" s="39">
        <v>10</v>
      </c>
      <c r="V56" s="25" t="s">
        <v>4</v>
      </c>
      <c r="W56" s="38" t="s">
        <v>554</v>
      </c>
      <c r="X56" s="38">
        <v>-60</v>
      </c>
      <c r="Y56" s="39">
        <v>9.1999999999999993</v>
      </c>
      <c r="AA56" s="25" t="s">
        <v>4</v>
      </c>
      <c r="AB56" s="38" t="s">
        <v>574</v>
      </c>
      <c r="AC56" s="38">
        <v>-87</v>
      </c>
      <c r="AD56" s="39">
        <v>10</v>
      </c>
    </row>
    <row r="57" spans="2:30" x14ac:dyDescent="0.35">
      <c r="B57" s="5" t="s">
        <v>4</v>
      </c>
      <c r="C57" s="6" t="s">
        <v>443</v>
      </c>
      <c r="D57" s="6">
        <v>-74</v>
      </c>
      <c r="E57" s="7">
        <v>7.2</v>
      </c>
      <c r="G57" s="121" t="s">
        <v>4</v>
      </c>
      <c r="H57" s="60" t="s">
        <v>484</v>
      </c>
      <c r="I57" s="60">
        <v>-65</v>
      </c>
      <c r="J57" s="122">
        <v>9</v>
      </c>
      <c r="L57" s="25" t="s">
        <v>4</v>
      </c>
      <c r="M57" s="38" t="s">
        <v>501</v>
      </c>
      <c r="N57" s="38">
        <v>-83</v>
      </c>
      <c r="O57" s="39">
        <v>9.8000000000000007</v>
      </c>
      <c r="Q57" s="25" t="s">
        <v>4</v>
      </c>
      <c r="R57" s="38" t="s">
        <v>525</v>
      </c>
      <c r="S57" s="38">
        <v>-78</v>
      </c>
      <c r="T57" s="39">
        <v>9.5</v>
      </c>
      <c r="V57" s="25" t="s">
        <v>4</v>
      </c>
      <c r="W57" s="38" t="s">
        <v>555</v>
      </c>
      <c r="X57" s="38">
        <v>-61</v>
      </c>
      <c r="Y57" s="39">
        <v>8.5</v>
      </c>
      <c r="AA57" s="25" t="s">
        <v>4</v>
      </c>
      <c r="AB57" s="38" t="s">
        <v>575</v>
      </c>
      <c r="AC57" s="38">
        <v>-89</v>
      </c>
      <c r="AD57" s="39">
        <v>8.8000000000000007</v>
      </c>
    </row>
    <row r="58" spans="2:30" x14ac:dyDescent="0.35">
      <c r="B58" s="5" t="s">
        <v>4</v>
      </c>
      <c r="C58" s="6" t="s">
        <v>433</v>
      </c>
      <c r="D58" s="6">
        <v>-78</v>
      </c>
      <c r="E58" s="7">
        <v>8</v>
      </c>
      <c r="G58" s="121" t="s">
        <v>4</v>
      </c>
      <c r="H58" s="60" t="s">
        <v>485</v>
      </c>
      <c r="I58" s="60">
        <v>-66</v>
      </c>
      <c r="J58" s="122">
        <v>7.2</v>
      </c>
      <c r="L58" s="25" t="s">
        <v>4</v>
      </c>
      <c r="M58" s="38" t="s">
        <v>502</v>
      </c>
      <c r="N58" s="38">
        <v>-75</v>
      </c>
      <c r="O58" s="39">
        <v>10</v>
      </c>
      <c r="Q58" s="25" t="s">
        <v>4</v>
      </c>
      <c r="R58" s="38" t="s">
        <v>526</v>
      </c>
      <c r="S58" s="38">
        <v>-77</v>
      </c>
      <c r="T58" s="39">
        <v>7.8</v>
      </c>
      <c r="V58" s="25" t="s">
        <v>4</v>
      </c>
      <c r="W58" s="38" t="s">
        <v>556</v>
      </c>
      <c r="X58" s="38">
        <v>-59</v>
      </c>
      <c r="Y58" s="39">
        <v>8</v>
      </c>
      <c r="AA58" s="25" t="s">
        <v>4</v>
      </c>
      <c r="AB58" s="38" t="s">
        <v>576</v>
      </c>
      <c r="AC58" s="38">
        <v>-85</v>
      </c>
      <c r="AD58" s="39">
        <v>8.8000000000000007</v>
      </c>
    </row>
    <row r="59" spans="2:30" x14ac:dyDescent="0.35">
      <c r="B59" s="5" t="s">
        <v>4</v>
      </c>
      <c r="C59" s="6" t="s">
        <v>430</v>
      </c>
      <c r="D59" s="6">
        <v>-75</v>
      </c>
      <c r="E59" s="7">
        <v>8.8000000000000007</v>
      </c>
      <c r="G59" s="121" t="s">
        <v>4</v>
      </c>
      <c r="H59" s="60" t="s">
        <v>486</v>
      </c>
      <c r="I59" s="60">
        <v>-65</v>
      </c>
      <c r="J59" s="122">
        <v>9.5</v>
      </c>
      <c r="L59" s="25" t="s">
        <v>4</v>
      </c>
      <c r="M59" s="38" t="s">
        <v>503</v>
      </c>
      <c r="N59" s="38">
        <v>-76</v>
      </c>
      <c r="O59" s="39">
        <v>9</v>
      </c>
      <c r="Q59" s="25" t="s">
        <v>4</v>
      </c>
      <c r="R59" s="38" t="s">
        <v>527</v>
      </c>
      <c r="S59" s="38">
        <v>-79</v>
      </c>
      <c r="T59" s="39">
        <v>8.8000000000000007</v>
      </c>
      <c r="V59" s="25" t="s">
        <v>4</v>
      </c>
      <c r="W59" s="38" t="s">
        <v>557</v>
      </c>
      <c r="X59" s="38">
        <v>-59</v>
      </c>
      <c r="Y59" s="39">
        <v>6.8</v>
      </c>
      <c r="AA59" s="25" t="s">
        <v>4</v>
      </c>
      <c r="AB59" s="38" t="s">
        <v>577</v>
      </c>
      <c r="AC59" s="38">
        <v>-87</v>
      </c>
      <c r="AD59" s="39">
        <v>8.1999999999999993</v>
      </c>
    </row>
    <row r="60" spans="2:30" x14ac:dyDescent="0.35">
      <c r="B60" s="5" t="s">
        <v>4</v>
      </c>
      <c r="C60" s="6" t="s">
        <v>427</v>
      </c>
      <c r="D60" s="6">
        <v>-75</v>
      </c>
      <c r="E60" s="7">
        <v>6.2</v>
      </c>
      <c r="G60" s="121" t="s">
        <v>4</v>
      </c>
      <c r="H60" s="60" t="s">
        <v>487</v>
      </c>
      <c r="I60" s="60">
        <v>-64</v>
      </c>
      <c r="J60" s="122">
        <v>9</v>
      </c>
      <c r="L60" s="25" t="s">
        <v>4</v>
      </c>
      <c r="M60" s="38" t="s">
        <v>504</v>
      </c>
      <c r="N60" s="38">
        <v>-81</v>
      </c>
      <c r="O60" s="39">
        <v>6.8</v>
      </c>
      <c r="Q60" s="25" t="s">
        <v>4</v>
      </c>
      <c r="R60" s="38" t="s">
        <v>528</v>
      </c>
      <c r="S60" s="38">
        <v>-78</v>
      </c>
      <c r="T60" s="39">
        <v>6.5</v>
      </c>
      <c r="V60" s="25" t="s">
        <v>4</v>
      </c>
      <c r="W60" s="38" t="s">
        <v>558</v>
      </c>
      <c r="X60" s="38">
        <v>-58</v>
      </c>
      <c r="Y60" s="39">
        <v>7.5</v>
      </c>
      <c r="AA60" s="25" t="s">
        <v>4</v>
      </c>
      <c r="AB60" s="38" t="s">
        <v>578</v>
      </c>
      <c r="AC60" s="38">
        <v>-89</v>
      </c>
      <c r="AD60" s="39">
        <v>7.2</v>
      </c>
    </row>
    <row r="61" spans="2:30" x14ac:dyDescent="0.35">
      <c r="B61" s="5" t="s">
        <v>4</v>
      </c>
      <c r="C61" s="6" t="s">
        <v>426</v>
      </c>
      <c r="D61" s="6">
        <v>-82</v>
      </c>
      <c r="E61" s="7">
        <v>8</v>
      </c>
      <c r="G61" s="121" t="s">
        <v>4</v>
      </c>
      <c r="H61" s="60" t="s">
        <v>488</v>
      </c>
      <c r="I61" s="60">
        <v>-65</v>
      </c>
      <c r="J61" s="122">
        <v>7.8</v>
      </c>
      <c r="L61" s="25" t="s">
        <v>4</v>
      </c>
      <c r="M61" s="38" t="s">
        <v>505</v>
      </c>
      <c r="N61" s="38">
        <v>-81</v>
      </c>
      <c r="O61" s="39">
        <v>7.8</v>
      </c>
      <c r="Q61" s="25" t="s">
        <v>4</v>
      </c>
      <c r="R61" s="38" t="s">
        <v>529</v>
      </c>
      <c r="S61" s="38">
        <v>-75</v>
      </c>
      <c r="T61" s="39">
        <v>8.1999999999999993</v>
      </c>
      <c r="V61" s="25" t="s">
        <v>4</v>
      </c>
      <c r="W61" s="38" t="s">
        <v>559</v>
      </c>
      <c r="X61" s="38">
        <v>-60</v>
      </c>
      <c r="Y61" s="39">
        <v>6.8</v>
      </c>
      <c r="AA61" s="25" t="s">
        <v>4</v>
      </c>
      <c r="AB61" s="38" t="s">
        <v>579</v>
      </c>
      <c r="AC61" s="38">
        <v>-87</v>
      </c>
      <c r="AD61" s="39">
        <v>8</v>
      </c>
    </row>
    <row r="62" spans="2:30" x14ac:dyDescent="0.35">
      <c r="B62" s="5" t="s">
        <v>4</v>
      </c>
      <c r="C62" s="6" t="s">
        <v>438</v>
      </c>
      <c r="D62" s="6">
        <v>-81</v>
      </c>
      <c r="E62" s="7">
        <v>9</v>
      </c>
      <c r="G62" s="121" t="s">
        <v>4</v>
      </c>
      <c r="H62" s="60" t="s">
        <v>489</v>
      </c>
      <c r="I62" s="60">
        <v>-65</v>
      </c>
      <c r="J62" s="122">
        <v>7.2</v>
      </c>
      <c r="L62" s="25" t="s">
        <v>4</v>
      </c>
      <c r="M62" s="38" t="s">
        <v>506</v>
      </c>
      <c r="N62" s="38">
        <v>-94</v>
      </c>
      <c r="O62" s="39">
        <v>6.5</v>
      </c>
      <c r="Q62" s="25" t="s">
        <v>4</v>
      </c>
      <c r="R62" s="38" t="s">
        <v>530</v>
      </c>
      <c r="S62" s="38">
        <v>-79</v>
      </c>
      <c r="T62" s="39">
        <v>9.1999999999999993</v>
      </c>
      <c r="V62" s="25" t="s">
        <v>4</v>
      </c>
      <c r="W62" s="38" t="s">
        <v>560</v>
      </c>
      <c r="X62" s="38">
        <v>-63</v>
      </c>
      <c r="Y62" s="39">
        <v>11.5</v>
      </c>
      <c r="AA62" s="25" t="s">
        <v>4</v>
      </c>
      <c r="AB62" s="38" t="s">
        <v>580</v>
      </c>
      <c r="AC62" s="38">
        <v>-87</v>
      </c>
      <c r="AD62" s="39">
        <v>7.2</v>
      </c>
    </row>
    <row r="63" spans="2:30" x14ac:dyDescent="0.35">
      <c r="B63" s="5" t="s">
        <v>4</v>
      </c>
      <c r="C63" s="6" t="s">
        <v>423</v>
      </c>
      <c r="D63" s="6">
        <v>-78</v>
      </c>
      <c r="E63" s="7">
        <v>8</v>
      </c>
      <c r="G63" s="121" t="s">
        <v>4</v>
      </c>
      <c r="H63" s="60" t="s">
        <v>490</v>
      </c>
      <c r="I63" s="60">
        <v>-67</v>
      </c>
      <c r="J63" s="122">
        <v>10.199999999999999</v>
      </c>
      <c r="L63" s="25" t="s">
        <v>4</v>
      </c>
      <c r="M63" s="38" t="s">
        <v>507</v>
      </c>
      <c r="N63" s="38">
        <v>-89</v>
      </c>
      <c r="O63" s="39">
        <v>8.8000000000000007</v>
      </c>
      <c r="Q63" s="25" t="s">
        <v>4</v>
      </c>
      <c r="R63" s="38" t="s">
        <v>531</v>
      </c>
      <c r="S63" s="38">
        <v>-77</v>
      </c>
      <c r="T63" s="39">
        <v>7.2</v>
      </c>
      <c r="V63" s="25" t="s">
        <v>4</v>
      </c>
      <c r="W63" s="38" t="s">
        <v>561</v>
      </c>
      <c r="X63" s="38">
        <v>-61</v>
      </c>
      <c r="Y63" s="39">
        <v>9.5</v>
      </c>
      <c r="AA63" s="25" t="s">
        <v>4</v>
      </c>
      <c r="AB63" s="38" t="s">
        <v>581</v>
      </c>
      <c r="AC63" s="38">
        <v>-88</v>
      </c>
      <c r="AD63" s="39">
        <v>8.5</v>
      </c>
    </row>
    <row r="64" spans="2:30" x14ac:dyDescent="0.35">
      <c r="B64" s="5" t="s">
        <v>4</v>
      </c>
      <c r="C64" s="6" t="s">
        <v>425</v>
      </c>
      <c r="D64" s="6">
        <v>-79</v>
      </c>
      <c r="E64" s="7">
        <v>7.2</v>
      </c>
      <c r="G64" s="121" t="s">
        <v>6</v>
      </c>
      <c r="H64" s="60" t="s">
        <v>473</v>
      </c>
      <c r="I64" s="60">
        <v>-77</v>
      </c>
      <c r="J64" s="122">
        <v>8.1999999999999993</v>
      </c>
      <c r="L64" s="25" t="s">
        <v>4</v>
      </c>
      <c r="M64" s="38" t="s">
        <v>508</v>
      </c>
      <c r="N64" s="38">
        <v>-79</v>
      </c>
      <c r="O64" s="39">
        <v>8.1999999999999993</v>
      </c>
      <c r="Q64" s="25" t="s">
        <v>4</v>
      </c>
      <c r="R64" s="38" t="s">
        <v>532</v>
      </c>
      <c r="S64" s="38">
        <v>-81</v>
      </c>
      <c r="T64" s="39">
        <v>9.5</v>
      </c>
      <c r="V64" s="25" t="s">
        <v>4</v>
      </c>
      <c r="W64" s="38" t="s">
        <v>562</v>
      </c>
      <c r="X64" s="38">
        <v>-61</v>
      </c>
      <c r="Y64" s="39">
        <v>8.1999999999999993</v>
      </c>
      <c r="AA64" s="25" t="s">
        <v>4</v>
      </c>
      <c r="AB64" s="38" t="s">
        <v>582</v>
      </c>
      <c r="AC64" s="38">
        <v>-86</v>
      </c>
      <c r="AD64" s="39">
        <v>8</v>
      </c>
    </row>
    <row r="65" spans="2:30" x14ac:dyDescent="0.35">
      <c r="B65" s="5" t="s">
        <v>4</v>
      </c>
      <c r="C65" s="6" t="s">
        <v>441</v>
      </c>
      <c r="D65" s="6">
        <v>-79</v>
      </c>
      <c r="E65" s="7">
        <v>10</v>
      </c>
      <c r="G65" s="121" t="s">
        <v>6</v>
      </c>
      <c r="H65" s="60" t="s">
        <v>474</v>
      </c>
      <c r="I65" s="60">
        <v>-75</v>
      </c>
      <c r="J65" s="122">
        <v>8.8000000000000007</v>
      </c>
      <c r="L65" s="25" t="s">
        <v>4</v>
      </c>
      <c r="M65" s="38" t="s">
        <v>509</v>
      </c>
      <c r="N65" s="38">
        <v>-80</v>
      </c>
      <c r="O65" s="39">
        <v>7.8</v>
      </c>
      <c r="Q65" s="25" t="s">
        <v>4</v>
      </c>
      <c r="R65" s="38" t="s">
        <v>533</v>
      </c>
      <c r="S65" s="38">
        <v>-78</v>
      </c>
      <c r="T65" s="39">
        <v>8.1999999999999993</v>
      </c>
      <c r="V65" s="25" t="s">
        <v>4</v>
      </c>
      <c r="W65" s="38" t="s">
        <v>563</v>
      </c>
      <c r="X65" s="38">
        <v>-60</v>
      </c>
      <c r="Y65" s="39">
        <v>8.1999999999999993</v>
      </c>
      <c r="AA65" s="25" t="s">
        <v>4</v>
      </c>
      <c r="AB65" s="38" t="s">
        <v>583</v>
      </c>
      <c r="AC65" s="38">
        <v>-90</v>
      </c>
      <c r="AD65" s="39">
        <v>8.8000000000000007</v>
      </c>
    </row>
    <row r="66" spans="2:30" x14ac:dyDescent="0.35">
      <c r="B66" s="5" t="s">
        <v>4</v>
      </c>
      <c r="C66" s="6" t="s">
        <v>437</v>
      </c>
      <c r="D66" s="6">
        <v>-79</v>
      </c>
      <c r="E66" s="7">
        <v>6.5</v>
      </c>
      <c r="G66" s="121" t="s">
        <v>6</v>
      </c>
      <c r="H66" s="60" t="s">
        <v>475</v>
      </c>
      <c r="I66" s="60">
        <v>-72</v>
      </c>
      <c r="J66" s="122">
        <v>8.5</v>
      </c>
      <c r="L66" s="25" t="s">
        <v>4</v>
      </c>
      <c r="M66" s="38" t="s">
        <v>510</v>
      </c>
      <c r="N66" s="38">
        <v>-81</v>
      </c>
      <c r="O66" s="39">
        <v>10</v>
      </c>
      <c r="Q66" s="25" t="s">
        <v>6</v>
      </c>
      <c r="R66" s="38" t="s">
        <v>515</v>
      </c>
      <c r="S66" s="38">
        <v>-73</v>
      </c>
      <c r="T66" s="39">
        <v>7.8</v>
      </c>
      <c r="V66" s="25" t="s">
        <v>4</v>
      </c>
      <c r="W66" s="38" t="s">
        <v>564</v>
      </c>
      <c r="X66" s="38">
        <v>-60</v>
      </c>
      <c r="Y66" s="39">
        <v>7</v>
      </c>
      <c r="AA66" s="25" t="s">
        <v>4</v>
      </c>
      <c r="AB66" s="38" t="s">
        <v>584</v>
      </c>
      <c r="AC66" s="38">
        <v>-87</v>
      </c>
      <c r="AD66" s="39">
        <v>8.8000000000000007</v>
      </c>
    </row>
    <row r="67" spans="2:30" x14ac:dyDescent="0.35">
      <c r="B67" s="5" t="s">
        <v>4</v>
      </c>
      <c r="C67" s="6" t="s">
        <v>431</v>
      </c>
      <c r="D67" s="6">
        <v>-82</v>
      </c>
      <c r="E67" s="7">
        <v>7.2</v>
      </c>
      <c r="G67" s="121" t="s">
        <v>6</v>
      </c>
      <c r="H67" s="60" t="s">
        <v>476</v>
      </c>
      <c r="I67" s="60">
        <v>-70</v>
      </c>
      <c r="J67" s="122">
        <v>10.8</v>
      </c>
      <c r="L67" s="25" t="s">
        <v>6</v>
      </c>
      <c r="M67" s="38" t="s">
        <v>511</v>
      </c>
      <c r="N67" s="38">
        <v>-71</v>
      </c>
      <c r="O67" s="39">
        <v>11</v>
      </c>
      <c r="Q67" s="25" t="s">
        <v>6</v>
      </c>
      <c r="R67" s="38" t="s">
        <v>516</v>
      </c>
      <c r="S67" s="38">
        <v>-85</v>
      </c>
      <c r="T67" s="39">
        <v>8.8000000000000007</v>
      </c>
      <c r="V67" s="25" t="s">
        <v>4</v>
      </c>
      <c r="W67" s="38" t="s">
        <v>565</v>
      </c>
      <c r="X67" s="38">
        <v>-61</v>
      </c>
      <c r="Y67" s="39">
        <v>9.5</v>
      </c>
      <c r="AA67" s="25" t="s">
        <v>4</v>
      </c>
      <c r="AB67" s="38" t="s">
        <v>585</v>
      </c>
      <c r="AC67" s="38">
        <v>-87</v>
      </c>
      <c r="AD67" s="39">
        <v>8.5</v>
      </c>
    </row>
    <row r="68" spans="2:30" x14ac:dyDescent="0.35">
      <c r="B68" s="5" t="s">
        <v>4</v>
      </c>
      <c r="C68" s="6" t="s">
        <v>432</v>
      </c>
      <c r="D68" s="6">
        <v>-71</v>
      </c>
      <c r="E68" s="7">
        <v>6.2</v>
      </c>
      <c r="G68" s="121" t="s">
        <v>6</v>
      </c>
      <c r="H68" s="60" t="s">
        <v>477</v>
      </c>
      <c r="I68" s="60">
        <v>-77</v>
      </c>
      <c r="J68" s="122">
        <v>7</v>
      </c>
      <c r="L68" s="25" t="s">
        <v>6</v>
      </c>
      <c r="M68" s="38" t="s">
        <v>512</v>
      </c>
      <c r="N68" s="38">
        <v>-67</v>
      </c>
      <c r="O68" s="39">
        <v>6.5</v>
      </c>
      <c r="Q68" s="25" t="s">
        <v>6</v>
      </c>
      <c r="R68" s="38" t="s">
        <v>517</v>
      </c>
      <c r="S68" s="38">
        <v>-87</v>
      </c>
      <c r="T68" s="39">
        <v>6.5</v>
      </c>
      <c r="V68" s="25" t="s">
        <v>4</v>
      </c>
      <c r="W68" s="38" t="s">
        <v>566</v>
      </c>
      <c r="X68" s="38">
        <v>-61</v>
      </c>
      <c r="Y68" s="39">
        <v>10.199999999999999</v>
      </c>
      <c r="AA68" s="25" t="s">
        <v>4</v>
      </c>
      <c r="AB68" s="38" t="s">
        <v>586</v>
      </c>
      <c r="AC68" s="38">
        <v>-83</v>
      </c>
      <c r="AD68" s="39">
        <v>6.8</v>
      </c>
    </row>
    <row r="69" spans="2:30" x14ac:dyDescent="0.35">
      <c r="B69" s="5" t="s">
        <v>4</v>
      </c>
      <c r="C69" s="6" t="s">
        <v>442</v>
      </c>
      <c r="D69" s="6">
        <v>-75</v>
      </c>
      <c r="E69" s="7">
        <v>8</v>
      </c>
      <c r="G69" s="121" t="s">
        <v>6</v>
      </c>
      <c r="H69" s="60" t="s">
        <v>478</v>
      </c>
      <c r="I69" s="60">
        <v>-75</v>
      </c>
      <c r="J69" s="122">
        <v>9.5</v>
      </c>
      <c r="L69" s="25" t="s">
        <v>6</v>
      </c>
      <c r="M69" s="38" t="s">
        <v>494</v>
      </c>
      <c r="N69" s="38">
        <v>-70</v>
      </c>
      <c r="O69" s="39">
        <v>10.8</v>
      </c>
      <c r="Q69" s="25" t="s">
        <v>6</v>
      </c>
      <c r="R69" s="38" t="s">
        <v>518</v>
      </c>
      <c r="S69" s="38">
        <v>-78</v>
      </c>
      <c r="T69" s="39">
        <v>11.2</v>
      </c>
      <c r="V69" s="25" t="s">
        <v>6</v>
      </c>
      <c r="W69" s="38" t="s">
        <v>547</v>
      </c>
      <c r="X69" s="38">
        <v>-74</v>
      </c>
      <c r="Y69" s="39">
        <v>9.5</v>
      </c>
      <c r="AA69" s="25" t="s">
        <v>4</v>
      </c>
      <c r="AB69" s="38" t="s">
        <v>587</v>
      </c>
      <c r="AC69" s="38">
        <v>-85</v>
      </c>
      <c r="AD69" s="39">
        <v>7.8</v>
      </c>
    </row>
    <row r="70" spans="2:30" x14ac:dyDescent="0.35">
      <c r="B70" s="5" t="s">
        <v>4</v>
      </c>
      <c r="C70" s="6" t="s">
        <v>424</v>
      </c>
      <c r="D70" s="6">
        <v>-79</v>
      </c>
      <c r="E70" s="7">
        <v>7.8</v>
      </c>
      <c r="G70" s="121" t="s">
        <v>6</v>
      </c>
      <c r="H70" s="60" t="s">
        <v>479</v>
      </c>
      <c r="I70" s="60">
        <v>-74</v>
      </c>
      <c r="J70" s="122">
        <v>8.5</v>
      </c>
      <c r="L70" s="25" t="s">
        <v>6</v>
      </c>
      <c r="M70" s="38" t="s">
        <v>495</v>
      </c>
      <c r="N70" s="38">
        <v>-72</v>
      </c>
      <c r="O70" s="39">
        <v>7.8</v>
      </c>
      <c r="Q70" s="25" t="s">
        <v>6</v>
      </c>
      <c r="R70" s="38" t="s">
        <v>519</v>
      </c>
      <c r="S70" s="38">
        <v>-86</v>
      </c>
      <c r="T70" s="39">
        <v>8.5</v>
      </c>
      <c r="V70" s="25" t="s">
        <v>6</v>
      </c>
      <c r="W70" s="38" t="s">
        <v>548</v>
      </c>
      <c r="X70" s="38">
        <v>-78</v>
      </c>
      <c r="Y70" s="39">
        <v>7.8</v>
      </c>
      <c r="AA70" s="25" t="s">
        <v>6</v>
      </c>
      <c r="AB70" s="38" t="s">
        <v>568</v>
      </c>
      <c r="AC70" s="38">
        <v>-102</v>
      </c>
      <c r="AD70" s="39">
        <v>7.2</v>
      </c>
    </row>
    <row r="71" spans="2:30" x14ac:dyDescent="0.35">
      <c r="B71" s="5" t="s">
        <v>6</v>
      </c>
      <c r="C71" s="6" t="s">
        <v>443</v>
      </c>
      <c r="D71" s="6">
        <v>-71</v>
      </c>
      <c r="E71" s="7">
        <v>8.8000000000000007</v>
      </c>
      <c r="G71" s="121" t="s">
        <v>6</v>
      </c>
      <c r="H71" s="60" t="s">
        <v>480</v>
      </c>
      <c r="I71" s="60">
        <v>-71</v>
      </c>
      <c r="J71" s="122">
        <v>9.5</v>
      </c>
      <c r="L71" s="25" t="s">
        <v>6</v>
      </c>
      <c r="M71" s="38" t="s">
        <v>513</v>
      </c>
      <c r="N71" s="38">
        <v>-71</v>
      </c>
      <c r="O71" s="39">
        <v>9.1999999999999993</v>
      </c>
      <c r="Q71" s="25" t="s">
        <v>6</v>
      </c>
      <c r="R71" s="38" t="s">
        <v>520</v>
      </c>
      <c r="S71" s="38">
        <v>-84</v>
      </c>
      <c r="T71" s="39">
        <v>10.199999999999999</v>
      </c>
      <c r="V71" s="25" t="s">
        <v>6</v>
      </c>
      <c r="W71" s="38" t="s">
        <v>549</v>
      </c>
      <c r="X71" s="38">
        <v>-72</v>
      </c>
      <c r="Y71" s="39">
        <v>8</v>
      </c>
      <c r="AA71" s="25" t="s">
        <v>6</v>
      </c>
      <c r="AB71" s="38" t="s">
        <v>569</v>
      </c>
      <c r="AC71" s="38">
        <v>-97</v>
      </c>
      <c r="AD71" s="39">
        <v>7.8</v>
      </c>
    </row>
    <row r="72" spans="2:30" x14ac:dyDescent="0.35">
      <c r="B72" s="5" t="s">
        <v>6</v>
      </c>
      <c r="C72" s="6" t="s">
        <v>442</v>
      </c>
      <c r="D72" s="6">
        <v>-73</v>
      </c>
      <c r="E72" s="7">
        <v>7.8</v>
      </c>
      <c r="G72" s="121" t="s">
        <v>6</v>
      </c>
      <c r="H72" s="60" t="s">
        <v>481</v>
      </c>
      <c r="I72" s="60">
        <v>-77</v>
      </c>
      <c r="J72" s="122">
        <v>6.2</v>
      </c>
      <c r="L72" s="25" t="s">
        <v>6</v>
      </c>
      <c r="M72" s="38" t="s">
        <v>496</v>
      </c>
      <c r="N72" s="38">
        <v>-70</v>
      </c>
      <c r="O72" s="39">
        <v>9.8000000000000007</v>
      </c>
      <c r="Q72" s="25" t="s">
        <v>6</v>
      </c>
      <c r="R72" s="38" t="s">
        <v>534</v>
      </c>
      <c r="S72" s="38">
        <v>-82</v>
      </c>
      <c r="T72" s="39">
        <v>9</v>
      </c>
      <c r="V72" s="25" t="s">
        <v>6</v>
      </c>
      <c r="W72" s="38" t="s">
        <v>550</v>
      </c>
      <c r="X72" s="38">
        <v>-77</v>
      </c>
      <c r="Y72" s="39">
        <v>7.5</v>
      </c>
      <c r="AA72" s="25" t="s">
        <v>6</v>
      </c>
      <c r="AB72" s="38" t="s">
        <v>570</v>
      </c>
      <c r="AC72" s="38">
        <v>-101</v>
      </c>
      <c r="AD72" s="39">
        <v>5</v>
      </c>
    </row>
    <row r="73" spans="2:30" x14ac:dyDescent="0.35">
      <c r="B73" s="5" t="s">
        <v>6</v>
      </c>
      <c r="C73" s="6" t="s">
        <v>441</v>
      </c>
      <c r="D73" s="6">
        <v>-76</v>
      </c>
      <c r="E73" s="7">
        <v>10.5</v>
      </c>
      <c r="G73" s="121" t="s">
        <v>6</v>
      </c>
      <c r="H73" s="60" t="s">
        <v>482</v>
      </c>
      <c r="I73" s="60">
        <v>-75</v>
      </c>
      <c r="J73" s="122">
        <v>9.1999999999999993</v>
      </c>
      <c r="L73" s="25" t="s">
        <v>6</v>
      </c>
      <c r="M73" s="38" t="s">
        <v>497</v>
      </c>
      <c r="N73" s="38">
        <v>-69</v>
      </c>
      <c r="O73" s="39">
        <v>9.1999999999999993</v>
      </c>
      <c r="Q73" s="25" t="s">
        <v>6</v>
      </c>
      <c r="R73" s="38" t="s">
        <v>522</v>
      </c>
      <c r="S73" s="38">
        <v>-83</v>
      </c>
      <c r="T73" s="39">
        <v>9.1999999999999993</v>
      </c>
      <c r="V73" s="25" t="s">
        <v>6</v>
      </c>
      <c r="W73" s="38" t="s">
        <v>551</v>
      </c>
      <c r="X73" s="38">
        <v>-77</v>
      </c>
      <c r="Y73" s="39">
        <v>10.5</v>
      </c>
      <c r="AA73" s="25" t="s">
        <v>6</v>
      </c>
      <c r="AB73" s="38" t="s">
        <v>571</v>
      </c>
      <c r="AC73" s="38">
        <v>-95</v>
      </c>
      <c r="AD73" s="39">
        <v>6.2</v>
      </c>
    </row>
    <row r="74" spans="2:30" x14ac:dyDescent="0.35">
      <c r="B74" s="5" t="s">
        <v>6</v>
      </c>
      <c r="C74" s="6" t="s">
        <v>440</v>
      </c>
      <c r="D74" s="6">
        <v>-75</v>
      </c>
      <c r="E74" s="7">
        <v>7</v>
      </c>
      <c r="G74" s="121" t="s">
        <v>6</v>
      </c>
      <c r="H74" s="60" t="s">
        <v>483</v>
      </c>
      <c r="I74" s="60">
        <v>-71</v>
      </c>
      <c r="J74" s="122">
        <v>9.1999999999999993</v>
      </c>
      <c r="L74" s="25" t="s">
        <v>6</v>
      </c>
      <c r="M74" s="38" t="s">
        <v>498</v>
      </c>
      <c r="N74" s="38">
        <v>-69</v>
      </c>
      <c r="O74" s="39">
        <v>10.5</v>
      </c>
      <c r="Q74" s="25" t="s">
        <v>6</v>
      </c>
      <c r="R74" s="38" t="s">
        <v>523</v>
      </c>
      <c r="S74" s="38">
        <v>-87</v>
      </c>
      <c r="T74" s="39">
        <v>7</v>
      </c>
      <c r="V74" s="25" t="s">
        <v>6</v>
      </c>
      <c r="W74" s="38" t="s">
        <v>552</v>
      </c>
      <c r="X74" s="38">
        <v>-75</v>
      </c>
      <c r="Y74" s="39">
        <v>7</v>
      </c>
      <c r="AA74" s="25" t="s">
        <v>6</v>
      </c>
      <c r="AB74" s="38" t="s">
        <v>572</v>
      </c>
      <c r="AC74" s="38">
        <v>-104</v>
      </c>
      <c r="AD74" s="39">
        <v>2.8</v>
      </c>
    </row>
    <row r="75" spans="2:30" x14ac:dyDescent="0.35">
      <c r="B75" s="5" t="s">
        <v>6</v>
      </c>
      <c r="C75" s="6" t="s">
        <v>439</v>
      </c>
      <c r="D75" s="6">
        <v>-72</v>
      </c>
      <c r="E75" s="7">
        <v>9.5</v>
      </c>
      <c r="G75" s="121" t="s">
        <v>6</v>
      </c>
      <c r="H75" s="60" t="s">
        <v>484</v>
      </c>
      <c r="I75" s="60">
        <v>-72</v>
      </c>
      <c r="J75" s="122">
        <v>9.1999999999999993</v>
      </c>
      <c r="L75" s="25" t="s">
        <v>6</v>
      </c>
      <c r="M75" s="38" t="s">
        <v>499</v>
      </c>
      <c r="N75" s="38">
        <v>-66</v>
      </c>
      <c r="O75" s="39">
        <v>7</v>
      </c>
      <c r="Q75" s="25" t="s">
        <v>6</v>
      </c>
      <c r="R75" s="38" t="s">
        <v>524</v>
      </c>
      <c r="S75" s="38">
        <v>-80</v>
      </c>
      <c r="T75" s="39">
        <v>8.5</v>
      </c>
      <c r="V75" s="25" t="s">
        <v>6</v>
      </c>
      <c r="W75" s="38" t="s">
        <v>553</v>
      </c>
      <c r="X75" s="38">
        <v>-72</v>
      </c>
      <c r="Y75" s="39">
        <v>9</v>
      </c>
      <c r="AA75" s="25" t="s">
        <v>6</v>
      </c>
      <c r="AB75" s="38" t="s">
        <v>573</v>
      </c>
      <c r="AC75" s="38">
        <v>-102</v>
      </c>
      <c r="AD75" s="39">
        <v>7</v>
      </c>
    </row>
    <row r="76" spans="2:30" x14ac:dyDescent="0.35">
      <c r="B76" s="5" t="s">
        <v>6</v>
      </c>
      <c r="C76" s="6" t="s">
        <v>438</v>
      </c>
      <c r="D76" s="6">
        <v>-76</v>
      </c>
      <c r="E76" s="7">
        <v>8.1999999999999993</v>
      </c>
      <c r="G76" s="121" t="s">
        <v>6</v>
      </c>
      <c r="H76" s="60" t="s">
        <v>485</v>
      </c>
      <c r="I76" s="60">
        <v>-77</v>
      </c>
      <c r="J76" s="122">
        <v>6.2</v>
      </c>
      <c r="L76" s="25" t="s">
        <v>6</v>
      </c>
      <c r="M76" s="38" t="s">
        <v>500</v>
      </c>
      <c r="N76" s="38">
        <v>-71</v>
      </c>
      <c r="O76" s="39">
        <v>7.2</v>
      </c>
      <c r="Q76" s="25" t="s">
        <v>6</v>
      </c>
      <c r="R76" s="38" t="s">
        <v>525</v>
      </c>
      <c r="S76" s="38">
        <v>-80</v>
      </c>
      <c r="T76" s="39">
        <v>10</v>
      </c>
      <c r="V76" s="25" t="s">
        <v>6</v>
      </c>
      <c r="W76" s="38" t="s">
        <v>554</v>
      </c>
      <c r="X76" s="38">
        <v>-78</v>
      </c>
      <c r="Y76" s="39">
        <v>10.199999999999999</v>
      </c>
      <c r="AA76" s="25" t="s">
        <v>6</v>
      </c>
      <c r="AB76" s="38" t="s">
        <v>574</v>
      </c>
      <c r="AC76" s="38">
        <v>-104</v>
      </c>
      <c r="AD76" s="39">
        <v>4</v>
      </c>
    </row>
    <row r="77" spans="2:30" x14ac:dyDescent="0.35">
      <c r="B77" s="5" t="s">
        <v>6</v>
      </c>
      <c r="C77" s="6" t="s">
        <v>437</v>
      </c>
      <c r="D77" s="6">
        <v>-76</v>
      </c>
      <c r="E77" s="7">
        <v>7</v>
      </c>
      <c r="G77" s="121" t="s">
        <v>6</v>
      </c>
      <c r="H77" s="60" t="s">
        <v>486</v>
      </c>
      <c r="I77" s="60">
        <v>-75</v>
      </c>
      <c r="J77" s="122">
        <v>8.8000000000000007</v>
      </c>
      <c r="L77" s="25" t="s">
        <v>6</v>
      </c>
      <c r="M77" s="38" t="s">
        <v>501</v>
      </c>
      <c r="N77" s="38">
        <v>-72</v>
      </c>
      <c r="O77" s="39">
        <v>9</v>
      </c>
      <c r="Q77" s="25" t="s">
        <v>6</v>
      </c>
      <c r="R77" s="38" t="s">
        <v>526</v>
      </c>
      <c r="S77" s="38">
        <v>-77</v>
      </c>
      <c r="T77" s="39">
        <v>8.5</v>
      </c>
      <c r="V77" s="25" t="s">
        <v>6</v>
      </c>
      <c r="W77" s="38" t="s">
        <v>555</v>
      </c>
      <c r="X77" s="38">
        <v>-77</v>
      </c>
      <c r="Y77" s="39">
        <v>9.5</v>
      </c>
      <c r="AA77" s="25" t="s">
        <v>6</v>
      </c>
      <c r="AB77" s="38" t="s">
        <v>575</v>
      </c>
      <c r="AC77" s="38">
        <v>-94</v>
      </c>
      <c r="AD77" s="39">
        <v>8.5</v>
      </c>
    </row>
    <row r="78" spans="2:30" x14ac:dyDescent="0.35">
      <c r="B78" s="5" t="s">
        <v>6</v>
      </c>
      <c r="C78" s="6" t="s">
        <v>436</v>
      </c>
      <c r="D78" s="6">
        <v>-77</v>
      </c>
      <c r="E78" s="7">
        <v>8.8000000000000007</v>
      </c>
      <c r="G78" s="121" t="s">
        <v>6</v>
      </c>
      <c r="H78" s="60" t="s">
        <v>487</v>
      </c>
      <c r="I78" s="60">
        <v>-72</v>
      </c>
      <c r="J78" s="122">
        <v>10</v>
      </c>
      <c r="L78" s="25" t="s">
        <v>6</v>
      </c>
      <c r="M78" s="38" t="s">
        <v>502</v>
      </c>
      <c r="N78" s="38">
        <v>-74</v>
      </c>
      <c r="O78" s="39">
        <v>9.8000000000000007</v>
      </c>
      <c r="Q78" s="25" t="s">
        <v>6</v>
      </c>
      <c r="R78" s="38" t="s">
        <v>527</v>
      </c>
      <c r="S78" s="38">
        <v>-83</v>
      </c>
      <c r="T78" s="39">
        <v>9.8000000000000007</v>
      </c>
      <c r="V78" s="25" t="s">
        <v>6</v>
      </c>
      <c r="W78" s="38" t="s">
        <v>556</v>
      </c>
      <c r="X78" s="38">
        <v>-72</v>
      </c>
      <c r="Y78" s="39">
        <v>8.8000000000000007</v>
      </c>
      <c r="AA78" s="25" t="s">
        <v>6</v>
      </c>
      <c r="AB78" s="38" t="s">
        <v>576</v>
      </c>
      <c r="AC78" s="38">
        <v>-104</v>
      </c>
      <c r="AD78" s="39">
        <v>6</v>
      </c>
    </row>
    <row r="79" spans="2:30" x14ac:dyDescent="0.35">
      <c r="B79" s="5" t="s">
        <v>6</v>
      </c>
      <c r="C79" s="6" t="s">
        <v>435</v>
      </c>
      <c r="D79" s="6">
        <v>-71</v>
      </c>
      <c r="E79" s="7">
        <v>9</v>
      </c>
      <c r="G79" s="121" t="s">
        <v>6</v>
      </c>
      <c r="H79" s="60" t="s">
        <v>488</v>
      </c>
      <c r="I79" s="60">
        <v>-76</v>
      </c>
      <c r="J79" s="122">
        <v>9.5</v>
      </c>
      <c r="L79" s="25" t="s">
        <v>6</v>
      </c>
      <c r="M79" s="38" t="s">
        <v>503</v>
      </c>
      <c r="N79" s="38">
        <v>-70</v>
      </c>
      <c r="O79" s="39">
        <v>9.5</v>
      </c>
      <c r="Q79" s="25" t="s">
        <v>6</v>
      </c>
      <c r="R79" s="38" t="s">
        <v>528</v>
      </c>
      <c r="S79" s="38">
        <v>-75</v>
      </c>
      <c r="T79" s="39">
        <v>6.5</v>
      </c>
      <c r="V79" s="25" t="s">
        <v>6</v>
      </c>
      <c r="W79" s="38" t="s">
        <v>557</v>
      </c>
      <c r="X79" s="38">
        <v>-73</v>
      </c>
      <c r="Y79" s="39">
        <v>5.8</v>
      </c>
      <c r="AA79" s="25" t="s">
        <v>6</v>
      </c>
      <c r="AB79" s="38" t="s">
        <v>577</v>
      </c>
      <c r="AC79" s="38">
        <v>-95</v>
      </c>
      <c r="AD79" s="39">
        <v>7.8</v>
      </c>
    </row>
    <row r="80" spans="2:30" x14ac:dyDescent="0.35">
      <c r="B80" s="5" t="s">
        <v>6</v>
      </c>
      <c r="C80" s="6" t="s">
        <v>434</v>
      </c>
      <c r="D80" s="6">
        <v>-75</v>
      </c>
      <c r="E80" s="7">
        <v>6.8</v>
      </c>
      <c r="G80" s="121" t="s">
        <v>6</v>
      </c>
      <c r="H80" s="60" t="s">
        <v>489</v>
      </c>
      <c r="I80" s="60">
        <v>-79</v>
      </c>
      <c r="J80" s="122">
        <v>7</v>
      </c>
      <c r="L80" s="25" t="s">
        <v>6</v>
      </c>
      <c r="M80" s="38" t="s">
        <v>504</v>
      </c>
      <c r="N80" s="38">
        <v>-72</v>
      </c>
      <c r="O80" s="39">
        <v>7.8</v>
      </c>
      <c r="Q80" s="25" t="s">
        <v>6</v>
      </c>
      <c r="R80" s="38" t="s">
        <v>529</v>
      </c>
      <c r="S80" s="38">
        <v>-83</v>
      </c>
      <c r="T80" s="39">
        <v>8.8000000000000007</v>
      </c>
      <c r="V80" s="25" t="s">
        <v>6</v>
      </c>
      <c r="W80" s="38" t="s">
        <v>558</v>
      </c>
      <c r="X80" s="38">
        <v>-74</v>
      </c>
      <c r="Y80" s="39">
        <v>8</v>
      </c>
      <c r="AA80" s="25" t="s">
        <v>6</v>
      </c>
      <c r="AB80" s="38" t="s">
        <v>579</v>
      </c>
      <c r="AC80" s="38">
        <v>-92</v>
      </c>
      <c r="AD80" s="39">
        <v>7.5</v>
      </c>
    </row>
    <row r="81" spans="2:30" x14ac:dyDescent="0.35">
      <c r="B81" s="5" t="s">
        <v>6</v>
      </c>
      <c r="C81" s="6" t="s">
        <v>433</v>
      </c>
      <c r="D81" s="6">
        <v>-78</v>
      </c>
      <c r="E81" s="7">
        <v>8.1999999999999993</v>
      </c>
      <c r="G81" s="121" t="s">
        <v>6</v>
      </c>
      <c r="H81" s="60" t="s">
        <v>490</v>
      </c>
      <c r="I81" s="60">
        <v>-71</v>
      </c>
      <c r="J81" s="122">
        <v>10</v>
      </c>
      <c r="L81" s="25" t="s">
        <v>6</v>
      </c>
      <c r="M81" s="38" t="s">
        <v>505</v>
      </c>
      <c r="N81" s="38">
        <v>-71</v>
      </c>
      <c r="O81" s="39">
        <v>10.199999999999999</v>
      </c>
      <c r="Q81" s="25" t="s">
        <v>6</v>
      </c>
      <c r="R81" s="38" t="s">
        <v>530</v>
      </c>
      <c r="S81" s="38">
        <v>-80</v>
      </c>
      <c r="T81" s="39">
        <v>9.1999999999999993</v>
      </c>
      <c r="V81" s="25" t="s">
        <v>6</v>
      </c>
      <c r="W81" s="38" t="s">
        <v>559</v>
      </c>
      <c r="X81" s="38">
        <v>-76</v>
      </c>
      <c r="Y81" s="39">
        <v>7.2</v>
      </c>
      <c r="AA81" s="25" t="s">
        <v>6</v>
      </c>
      <c r="AB81" s="38" t="s">
        <v>580</v>
      </c>
      <c r="AC81" s="38">
        <v>-97</v>
      </c>
      <c r="AD81" s="39">
        <v>5.2</v>
      </c>
    </row>
    <row r="82" spans="2:30" x14ac:dyDescent="0.35">
      <c r="B82" s="5" t="s">
        <v>6</v>
      </c>
      <c r="C82" s="6" t="s">
        <v>432</v>
      </c>
      <c r="D82" s="6">
        <v>-75</v>
      </c>
      <c r="E82" s="7">
        <v>6.8</v>
      </c>
      <c r="G82" s="123" t="s">
        <v>6</v>
      </c>
      <c r="H82" s="124" t="s">
        <v>491</v>
      </c>
      <c r="I82" s="124">
        <v>-81</v>
      </c>
      <c r="J82" s="125">
        <v>9.5</v>
      </c>
      <c r="L82" s="25" t="s">
        <v>6</v>
      </c>
      <c r="M82" s="38" t="s">
        <v>506</v>
      </c>
      <c r="N82" s="38">
        <v>-70</v>
      </c>
      <c r="O82" s="39">
        <v>7.8</v>
      </c>
      <c r="Q82" s="25" t="s">
        <v>6</v>
      </c>
      <c r="R82" s="38" t="s">
        <v>531</v>
      </c>
      <c r="S82" s="38">
        <v>-81</v>
      </c>
      <c r="T82" s="39">
        <v>6.5</v>
      </c>
      <c r="V82" s="25" t="s">
        <v>6</v>
      </c>
      <c r="W82" s="38" t="s">
        <v>560</v>
      </c>
      <c r="X82" s="38">
        <v>-78</v>
      </c>
      <c r="Y82" s="39">
        <v>11.5</v>
      </c>
      <c r="AA82" s="25" t="s">
        <v>6</v>
      </c>
      <c r="AB82" s="38" t="s">
        <v>581</v>
      </c>
      <c r="AC82" s="38">
        <v>-105</v>
      </c>
      <c r="AD82" s="39">
        <v>4.8</v>
      </c>
    </row>
    <row r="83" spans="2:30" x14ac:dyDescent="0.35">
      <c r="B83" s="5" t="s">
        <v>6</v>
      </c>
      <c r="C83" s="6" t="s">
        <v>431</v>
      </c>
      <c r="D83" s="6">
        <v>-76</v>
      </c>
      <c r="E83" s="7">
        <v>8.8000000000000007</v>
      </c>
      <c r="L83" s="25" t="s">
        <v>6</v>
      </c>
      <c r="M83" s="38" t="s">
        <v>514</v>
      </c>
      <c r="N83" s="38">
        <v>-72</v>
      </c>
      <c r="O83" s="39">
        <v>9.8000000000000007</v>
      </c>
      <c r="Q83" s="25" t="s">
        <v>6</v>
      </c>
      <c r="R83" s="38" t="s">
        <v>532</v>
      </c>
      <c r="S83" s="38">
        <v>-78</v>
      </c>
      <c r="T83" s="39">
        <v>10</v>
      </c>
      <c r="V83" s="25" t="s">
        <v>6</v>
      </c>
      <c r="W83" s="38" t="s">
        <v>561</v>
      </c>
      <c r="X83" s="38">
        <v>-79</v>
      </c>
      <c r="Y83" s="39">
        <v>11</v>
      </c>
      <c r="AA83" s="25" t="s">
        <v>6</v>
      </c>
      <c r="AB83" s="38" t="s">
        <v>582</v>
      </c>
      <c r="AC83" s="38">
        <v>-96</v>
      </c>
      <c r="AD83" s="39">
        <v>8.1999999999999993</v>
      </c>
    </row>
    <row r="84" spans="2:30" x14ac:dyDescent="0.35">
      <c r="B84" s="5" t="s">
        <v>6</v>
      </c>
      <c r="C84" s="6" t="s">
        <v>430</v>
      </c>
      <c r="D84" s="6">
        <v>-75</v>
      </c>
      <c r="E84" s="7">
        <v>8</v>
      </c>
      <c r="L84" s="25" t="s">
        <v>6</v>
      </c>
      <c r="M84" s="38" t="s">
        <v>508</v>
      </c>
      <c r="N84" s="38">
        <v>-70</v>
      </c>
      <c r="O84" s="39">
        <v>8.5</v>
      </c>
      <c r="Q84" s="8" t="s">
        <v>6</v>
      </c>
      <c r="R84" s="9" t="s">
        <v>533</v>
      </c>
      <c r="S84" s="9">
        <v>-81</v>
      </c>
      <c r="T84" s="10">
        <v>9</v>
      </c>
      <c r="V84" s="25" t="s">
        <v>6</v>
      </c>
      <c r="W84" s="38" t="s">
        <v>563</v>
      </c>
      <c r="X84" s="38">
        <v>-78</v>
      </c>
      <c r="Y84" s="39">
        <v>8.8000000000000007</v>
      </c>
      <c r="AA84" s="25" t="s">
        <v>6</v>
      </c>
      <c r="AB84" s="38" t="s">
        <v>583</v>
      </c>
      <c r="AC84" s="38">
        <v>-97</v>
      </c>
      <c r="AD84" s="39">
        <v>8</v>
      </c>
    </row>
    <row r="85" spans="2:30" x14ac:dyDescent="0.35">
      <c r="B85" s="5" t="s">
        <v>6</v>
      </c>
      <c r="C85" s="6" t="s">
        <v>429</v>
      </c>
      <c r="D85" s="6">
        <v>-75</v>
      </c>
      <c r="E85" s="7">
        <v>8.8000000000000007</v>
      </c>
      <c r="L85" s="25" t="s">
        <v>6</v>
      </c>
      <c r="M85" s="38" t="s">
        <v>509</v>
      </c>
      <c r="N85" s="38">
        <v>-74</v>
      </c>
      <c r="O85" s="39">
        <v>9</v>
      </c>
      <c r="V85" s="25" t="s">
        <v>6</v>
      </c>
      <c r="W85" s="38" t="s">
        <v>564</v>
      </c>
      <c r="X85" s="38">
        <v>-77</v>
      </c>
      <c r="Y85" s="39">
        <v>6.8</v>
      </c>
      <c r="AA85" s="25" t="s">
        <v>6</v>
      </c>
      <c r="AB85" s="38" t="s">
        <v>584</v>
      </c>
      <c r="AC85" s="38">
        <v>-101</v>
      </c>
      <c r="AD85" s="39">
        <v>6.2</v>
      </c>
    </row>
    <row r="86" spans="2:30" x14ac:dyDescent="0.35">
      <c r="B86" s="5" t="s">
        <v>6</v>
      </c>
      <c r="C86" s="6" t="s">
        <v>428</v>
      </c>
      <c r="D86" s="6">
        <v>-74</v>
      </c>
      <c r="E86" s="7">
        <v>8</v>
      </c>
      <c r="L86" s="8" t="s">
        <v>6</v>
      </c>
      <c r="M86" s="9" t="s">
        <v>510</v>
      </c>
      <c r="N86" s="9">
        <v>-67</v>
      </c>
      <c r="O86" s="10">
        <v>8</v>
      </c>
      <c r="V86" s="25" t="s">
        <v>6</v>
      </c>
      <c r="W86" s="38" t="s">
        <v>565</v>
      </c>
      <c r="X86" s="38">
        <v>-75</v>
      </c>
      <c r="Y86" s="39">
        <v>9</v>
      </c>
      <c r="AA86" s="25" t="s">
        <v>6</v>
      </c>
      <c r="AB86" s="38" t="s">
        <v>585</v>
      </c>
      <c r="AC86" s="38">
        <v>-98</v>
      </c>
      <c r="AD86" s="39">
        <v>6.2</v>
      </c>
    </row>
    <row r="87" spans="2:30" x14ac:dyDescent="0.35">
      <c r="B87" s="5" t="s">
        <v>6</v>
      </c>
      <c r="C87" s="6" t="s">
        <v>427</v>
      </c>
      <c r="D87" s="6">
        <v>-75</v>
      </c>
      <c r="E87" s="7">
        <v>6.5</v>
      </c>
      <c r="V87" s="8" t="s">
        <v>6</v>
      </c>
      <c r="W87" s="9" t="s">
        <v>566</v>
      </c>
      <c r="X87" s="9">
        <v>-75</v>
      </c>
      <c r="Y87" s="10">
        <v>8.8000000000000007</v>
      </c>
      <c r="AA87" s="25" t="s">
        <v>6</v>
      </c>
      <c r="AB87" s="38" t="s">
        <v>586</v>
      </c>
      <c r="AC87" s="38">
        <v>-98</v>
      </c>
      <c r="AD87" s="39">
        <v>5.2</v>
      </c>
    </row>
    <row r="88" spans="2:30" x14ac:dyDescent="0.35">
      <c r="B88" s="5" t="s">
        <v>6</v>
      </c>
      <c r="C88" s="6" t="s">
        <v>426</v>
      </c>
      <c r="D88" s="6">
        <v>-76</v>
      </c>
      <c r="E88" s="7">
        <v>10.8</v>
      </c>
      <c r="AA88" s="129" t="s">
        <v>6</v>
      </c>
      <c r="AB88" s="130" t="s">
        <v>587</v>
      </c>
      <c r="AC88" s="130">
        <v>-96</v>
      </c>
      <c r="AD88" s="131">
        <v>8.5</v>
      </c>
    </row>
    <row r="89" spans="2:30" x14ac:dyDescent="0.35">
      <c r="B89" s="5" t="s">
        <v>6</v>
      </c>
      <c r="C89" s="6" t="s">
        <v>425</v>
      </c>
      <c r="D89" s="6">
        <v>-75</v>
      </c>
      <c r="E89" s="7">
        <v>6.2</v>
      </c>
    </row>
    <row r="90" spans="2:30" x14ac:dyDescent="0.35">
      <c r="B90" s="5" t="s">
        <v>6</v>
      </c>
      <c r="C90" s="6" t="s">
        <v>424</v>
      </c>
      <c r="D90" s="6">
        <v>-76</v>
      </c>
      <c r="E90" s="7">
        <v>7.5</v>
      </c>
    </row>
    <row r="91" spans="2:30" x14ac:dyDescent="0.35">
      <c r="B91" s="8" t="s">
        <v>6</v>
      </c>
      <c r="C91" s="9" t="s">
        <v>423</v>
      </c>
      <c r="D91" s="9">
        <v>-71</v>
      </c>
      <c r="E91" s="10">
        <v>9.1999999999999993</v>
      </c>
    </row>
  </sheetData>
  <sortState ref="V10:Y87">
    <sortCondition ref="V9"/>
  </sortState>
  <mergeCells count="6">
    <mergeCell ref="AA1:AD1"/>
    <mergeCell ref="B1:E1"/>
    <mergeCell ref="G1:J1"/>
    <mergeCell ref="L1:O1"/>
    <mergeCell ref="Q1:T1"/>
    <mergeCell ref="V1:Y1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P55"/>
  <sheetViews>
    <sheetView zoomScale="70" zoomScaleNormal="70" workbookViewId="0">
      <selection activeCell="M31" sqref="M31"/>
    </sheetView>
  </sheetViews>
  <sheetFormatPr defaultRowHeight="14.5" x14ac:dyDescent="0.35"/>
  <cols>
    <col min="1" max="1" width="29.81640625" customWidth="1"/>
    <col min="2" max="3" width="24.54296875" bestFit="1" customWidth="1"/>
    <col min="4" max="4" width="6.1796875" bestFit="1" customWidth="1"/>
    <col min="6" max="6" width="6.54296875" bestFit="1" customWidth="1"/>
    <col min="7" max="8" width="24.54296875" bestFit="1" customWidth="1"/>
    <col min="9" max="9" width="6.81640625" bestFit="1" customWidth="1"/>
    <col min="11" max="11" width="6.54296875" bestFit="1" customWidth="1"/>
    <col min="12" max="13" width="24" bestFit="1" customWidth="1"/>
    <col min="14" max="14" width="6.81640625" bestFit="1" customWidth="1"/>
  </cols>
  <sheetData>
    <row r="1" spans="2:16" x14ac:dyDescent="0.35">
      <c r="B1" s="150" t="s">
        <v>420</v>
      </c>
      <c r="C1" s="151"/>
      <c r="D1" s="151"/>
      <c r="E1" s="152"/>
      <c r="F1" s="62"/>
      <c r="G1" s="150" t="s">
        <v>419</v>
      </c>
      <c r="H1" s="151"/>
      <c r="I1" s="151"/>
      <c r="J1" s="152"/>
      <c r="K1" s="62"/>
      <c r="L1" s="150" t="s">
        <v>418</v>
      </c>
      <c r="M1" s="151"/>
      <c r="N1" s="151"/>
      <c r="O1" s="152"/>
    </row>
    <row r="2" spans="2:16" x14ac:dyDescent="0.35">
      <c r="B2" s="2"/>
      <c r="C2" s="3"/>
      <c r="D2" s="3"/>
      <c r="E2" s="3"/>
      <c r="F2" s="6"/>
      <c r="G2" s="63"/>
      <c r="H2" s="3"/>
      <c r="I2" s="3"/>
      <c r="J2" s="3"/>
      <c r="K2" s="6"/>
      <c r="L2" s="63"/>
      <c r="M2" s="3"/>
      <c r="N2" s="3"/>
      <c r="O2" s="3"/>
      <c r="P2" s="16"/>
    </row>
    <row r="3" spans="2:16" x14ac:dyDescent="0.35">
      <c r="B3" s="11"/>
      <c r="C3" s="65" t="s">
        <v>467</v>
      </c>
      <c r="D3" s="5"/>
      <c r="E3" s="6"/>
      <c r="F3" s="36"/>
      <c r="G3" s="11"/>
      <c r="H3" s="65" t="s">
        <v>467</v>
      </c>
      <c r="I3" s="6"/>
      <c r="J3" s="6"/>
      <c r="K3" s="36"/>
      <c r="L3" s="11"/>
      <c r="M3" s="65" t="s">
        <v>467</v>
      </c>
      <c r="N3" s="6"/>
      <c r="O3" s="6"/>
      <c r="P3" s="16"/>
    </row>
    <row r="4" spans="2:16" ht="14.5" customHeight="1" x14ac:dyDescent="0.35">
      <c r="B4" s="105" t="s">
        <v>421</v>
      </c>
      <c r="C4" s="104">
        <f>AVERAGE(D9:D23)</f>
        <v>-31.533333333333335</v>
      </c>
      <c r="D4" s="6"/>
      <c r="E4" s="6"/>
      <c r="F4" s="106"/>
      <c r="G4" s="105" t="s">
        <v>421</v>
      </c>
      <c r="H4" s="104">
        <f>AVERAGE(I9:I23)</f>
        <v>-38.866666666666667</v>
      </c>
      <c r="I4" s="21"/>
      <c r="J4" s="21"/>
      <c r="K4" s="106"/>
      <c r="L4" s="105" t="s">
        <v>421</v>
      </c>
      <c r="M4" s="104">
        <f>AVERAGE(N9:N23)</f>
        <v>-54.333333333333336</v>
      </c>
      <c r="N4" s="21"/>
      <c r="O4" s="21"/>
      <c r="P4" s="16"/>
    </row>
    <row r="5" spans="2:16" x14ac:dyDescent="0.35">
      <c r="B5" s="72">
        <v>30415</v>
      </c>
      <c r="C5" s="7">
        <f>AVERAGE(D24:D38)</f>
        <v>-79.666666666666671</v>
      </c>
      <c r="D5" s="6"/>
      <c r="E5" s="6"/>
      <c r="F5" s="106"/>
      <c r="G5" s="72">
        <v>30415</v>
      </c>
      <c r="H5" s="7">
        <f>AVERAGE(I24:I38)</f>
        <v>-66.666666666666671</v>
      </c>
      <c r="I5" s="6"/>
      <c r="J5" s="6"/>
      <c r="K5" s="106"/>
      <c r="L5" s="72">
        <v>30415</v>
      </c>
      <c r="M5" s="7">
        <f>AVERAGE(N24:N39)</f>
        <v>-77.625</v>
      </c>
      <c r="N5" s="6"/>
      <c r="O5" s="6"/>
    </row>
    <row r="6" spans="2:16" x14ac:dyDescent="0.35">
      <c r="B6" s="73" t="s">
        <v>422</v>
      </c>
      <c r="C6" s="10">
        <f>AVERAGE(D39:D53)</f>
        <v>-81.400000000000006</v>
      </c>
      <c r="D6" s="6"/>
      <c r="E6" s="6"/>
      <c r="F6" s="106"/>
      <c r="G6" s="73" t="s">
        <v>422</v>
      </c>
      <c r="H6" s="10">
        <f>AVERAGE(I39:I53)</f>
        <v>-82.933333333333337</v>
      </c>
      <c r="I6" s="6"/>
      <c r="J6" s="6"/>
      <c r="K6" s="106"/>
      <c r="L6" s="73" t="s">
        <v>422</v>
      </c>
      <c r="M6" s="10">
        <f>AVERAGE(N40:N55)</f>
        <v>-83.25</v>
      </c>
      <c r="N6" s="6"/>
      <c r="O6" s="6"/>
      <c r="P6" s="16"/>
    </row>
    <row r="7" spans="2:16" x14ac:dyDescent="0.35">
      <c r="B7" s="5"/>
      <c r="C7" s="6"/>
      <c r="D7" s="9"/>
      <c r="E7" s="9"/>
      <c r="F7" s="36"/>
      <c r="G7" s="63"/>
      <c r="H7" s="6"/>
      <c r="I7" s="6"/>
      <c r="J7" s="6"/>
      <c r="K7" s="6"/>
      <c r="L7" s="63"/>
      <c r="M7" s="6"/>
      <c r="N7" s="6"/>
      <c r="O7" s="6"/>
      <c r="P7" s="16"/>
    </row>
    <row r="8" spans="2:16" x14ac:dyDescent="0.35">
      <c r="B8" s="11" t="s">
        <v>410</v>
      </c>
      <c r="C8" s="11" t="s">
        <v>411</v>
      </c>
      <c r="D8" s="11" t="s">
        <v>409</v>
      </c>
      <c r="E8" s="11" t="s">
        <v>408</v>
      </c>
      <c r="F8" s="36"/>
      <c r="G8" s="11" t="s">
        <v>410</v>
      </c>
      <c r="H8" s="11" t="s">
        <v>411</v>
      </c>
      <c r="I8" s="11" t="s">
        <v>409</v>
      </c>
      <c r="J8" s="11" t="s">
        <v>408</v>
      </c>
      <c r="K8" s="36"/>
      <c r="L8" s="11" t="s">
        <v>410</v>
      </c>
      <c r="M8" s="11" t="s">
        <v>411</v>
      </c>
      <c r="N8" s="11" t="s">
        <v>409</v>
      </c>
      <c r="O8" s="11" t="s">
        <v>408</v>
      </c>
    </row>
    <row r="9" spans="2:16" x14ac:dyDescent="0.35">
      <c r="B9" s="2" t="s">
        <v>7</v>
      </c>
      <c r="C9" s="3" t="s">
        <v>5</v>
      </c>
      <c r="D9" s="3">
        <v>-31</v>
      </c>
      <c r="E9" s="4">
        <v>9.1999999999999993</v>
      </c>
      <c r="F9" s="36"/>
      <c r="G9" s="2" t="s">
        <v>7</v>
      </c>
      <c r="H9" s="3" t="s">
        <v>22</v>
      </c>
      <c r="I9" s="3">
        <v>-41</v>
      </c>
      <c r="J9" s="4">
        <v>6.5</v>
      </c>
      <c r="K9" s="36"/>
      <c r="L9" s="2" t="s">
        <v>7</v>
      </c>
      <c r="M9" s="3" t="s">
        <v>37</v>
      </c>
      <c r="N9" s="3">
        <v>-52</v>
      </c>
      <c r="O9" s="4">
        <v>8.8000000000000007</v>
      </c>
    </row>
    <row r="10" spans="2:16" x14ac:dyDescent="0.35">
      <c r="B10" s="5" t="s">
        <v>7</v>
      </c>
      <c r="C10" s="6" t="s">
        <v>8</v>
      </c>
      <c r="D10" s="6">
        <v>-33</v>
      </c>
      <c r="E10" s="7">
        <v>10</v>
      </c>
      <c r="F10" s="36"/>
      <c r="G10" s="5" t="s">
        <v>7</v>
      </c>
      <c r="H10" s="6" t="s">
        <v>23</v>
      </c>
      <c r="I10" s="6">
        <v>-42</v>
      </c>
      <c r="J10" s="7">
        <v>9.1999999999999993</v>
      </c>
      <c r="K10" s="36"/>
      <c r="L10" s="5" t="s">
        <v>7</v>
      </c>
      <c r="M10" s="6" t="s">
        <v>38</v>
      </c>
      <c r="N10" s="6">
        <v>-50</v>
      </c>
      <c r="O10" s="7">
        <v>6.2</v>
      </c>
    </row>
    <row r="11" spans="2:16" x14ac:dyDescent="0.35">
      <c r="B11" s="5" t="s">
        <v>7</v>
      </c>
      <c r="C11" s="6" t="s">
        <v>9</v>
      </c>
      <c r="D11" s="6">
        <v>-33</v>
      </c>
      <c r="E11" s="7">
        <v>7</v>
      </c>
      <c r="F11" s="36"/>
      <c r="G11" s="5" t="s">
        <v>7</v>
      </c>
      <c r="H11" s="6" t="s">
        <v>24</v>
      </c>
      <c r="I11" s="6">
        <v>-41</v>
      </c>
      <c r="J11" s="7">
        <v>9</v>
      </c>
      <c r="K11" s="36"/>
      <c r="L11" s="5" t="s">
        <v>7</v>
      </c>
      <c r="M11" s="6" t="s">
        <v>39</v>
      </c>
      <c r="N11" s="6">
        <v>-54</v>
      </c>
      <c r="O11" s="7">
        <v>6.5</v>
      </c>
    </row>
    <row r="12" spans="2:16" x14ac:dyDescent="0.35">
      <c r="B12" s="5" t="s">
        <v>7</v>
      </c>
      <c r="C12" s="6" t="s">
        <v>10</v>
      </c>
      <c r="D12" s="6">
        <v>-31</v>
      </c>
      <c r="E12" s="7">
        <v>9.5</v>
      </c>
      <c r="F12" s="36"/>
      <c r="G12" s="5" t="s">
        <v>7</v>
      </c>
      <c r="H12" s="6" t="s">
        <v>25</v>
      </c>
      <c r="I12" s="6">
        <v>-37</v>
      </c>
      <c r="J12" s="7">
        <v>8</v>
      </c>
      <c r="K12" s="36"/>
      <c r="L12" s="5" t="s">
        <v>7</v>
      </c>
      <c r="M12" s="6" t="s">
        <v>40</v>
      </c>
      <c r="N12" s="6">
        <v>-52</v>
      </c>
      <c r="O12" s="7">
        <v>9.1999999999999993</v>
      </c>
    </row>
    <row r="13" spans="2:16" x14ac:dyDescent="0.35">
      <c r="B13" s="5" t="s">
        <v>7</v>
      </c>
      <c r="C13" s="6" t="s">
        <v>11</v>
      </c>
      <c r="D13" s="6">
        <v>-33</v>
      </c>
      <c r="E13" s="7">
        <v>10</v>
      </c>
      <c r="F13" s="36"/>
      <c r="G13" s="5" t="s">
        <v>7</v>
      </c>
      <c r="H13" s="6" t="s">
        <v>26</v>
      </c>
      <c r="I13" s="6">
        <v>-30</v>
      </c>
      <c r="J13" s="7">
        <v>6.5</v>
      </c>
      <c r="K13" s="36"/>
      <c r="L13" s="5" t="s">
        <v>7</v>
      </c>
      <c r="M13" s="6" t="s">
        <v>41</v>
      </c>
      <c r="N13" s="6">
        <v>-55</v>
      </c>
      <c r="O13" s="7">
        <v>9.5</v>
      </c>
    </row>
    <row r="14" spans="2:16" x14ac:dyDescent="0.35">
      <c r="B14" s="5" t="s">
        <v>7</v>
      </c>
      <c r="C14" s="6" t="s">
        <v>12</v>
      </c>
      <c r="D14" s="6">
        <v>-32</v>
      </c>
      <c r="E14" s="7">
        <v>6</v>
      </c>
      <c r="F14" s="36"/>
      <c r="G14" s="5" t="s">
        <v>7</v>
      </c>
      <c r="H14" s="6" t="s">
        <v>27</v>
      </c>
      <c r="I14" s="6">
        <v>-40</v>
      </c>
      <c r="J14" s="7">
        <v>9.8000000000000007</v>
      </c>
      <c r="K14" s="36"/>
      <c r="L14" s="5" t="s">
        <v>7</v>
      </c>
      <c r="M14" s="6" t="s">
        <v>43</v>
      </c>
      <c r="N14" s="6">
        <v>-58</v>
      </c>
      <c r="O14" s="7">
        <v>7.2</v>
      </c>
    </row>
    <row r="15" spans="2:16" x14ac:dyDescent="0.35">
      <c r="B15" s="5" t="s">
        <v>7</v>
      </c>
      <c r="C15" s="6" t="s">
        <v>13</v>
      </c>
      <c r="D15" s="6">
        <v>-31</v>
      </c>
      <c r="E15" s="7">
        <v>9.8000000000000007</v>
      </c>
      <c r="F15" s="36"/>
      <c r="G15" s="5" t="s">
        <v>7</v>
      </c>
      <c r="H15" s="6" t="s">
        <v>28</v>
      </c>
      <c r="I15" s="6">
        <v>-42</v>
      </c>
      <c r="J15" s="7">
        <v>7</v>
      </c>
      <c r="K15" s="36"/>
      <c r="L15" s="5" t="s">
        <v>7</v>
      </c>
      <c r="M15" s="6" t="s">
        <v>45</v>
      </c>
      <c r="N15" s="6">
        <v>-65</v>
      </c>
      <c r="O15" s="7">
        <v>9.8000000000000007</v>
      </c>
    </row>
    <row r="16" spans="2:16" x14ac:dyDescent="0.35">
      <c r="B16" s="5" t="s">
        <v>7</v>
      </c>
      <c r="C16" s="6" t="s">
        <v>14</v>
      </c>
      <c r="D16" s="6">
        <v>-34</v>
      </c>
      <c r="E16" s="7">
        <v>6.5</v>
      </c>
      <c r="F16" s="36"/>
      <c r="G16" s="5" t="s">
        <v>7</v>
      </c>
      <c r="H16" s="6" t="s">
        <v>29</v>
      </c>
      <c r="I16" s="6">
        <v>-40</v>
      </c>
      <c r="J16" s="7">
        <v>8.5</v>
      </c>
      <c r="K16" s="36"/>
      <c r="L16" s="5" t="s">
        <v>7</v>
      </c>
      <c r="M16" s="6" t="s">
        <v>46</v>
      </c>
      <c r="N16" s="6">
        <v>-55</v>
      </c>
      <c r="O16" s="7">
        <v>10</v>
      </c>
    </row>
    <row r="17" spans="2:15" x14ac:dyDescent="0.35">
      <c r="B17" s="5" t="s">
        <v>7</v>
      </c>
      <c r="C17" s="6" t="s">
        <v>15</v>
      </c>
      <c r="D17" s="6">
        <v>-32</v>
      </c>
      <c r="E17" s="7">
        <v>9</v>
      </c>
      <c r="F17" s="36"/>
      <c r="G17" s="5" t="s">
        <v>7</v>
      </c>
      <c r="H17" s="6" t="s">
        <v>30</v>
      </c>
      <c r="I17" s="6">
        <v>-39</v>
      </c>
      <c r="J17" s="7">
        <v>8.1999999999999993</v>
      </c>
      <c r="K17" s="36"/>
      <c r="L17" s="5" t="s">
        <v>7</v>
      </c>
      <c r="M17" s="6" t="s">
        <v>47</v>
      </c>
      <c r="N17" s="6">
        <v>-53</v>
      </c>
      <c r="O17" s="7">
        <v>9.5</v>
      </c>
    </row>
    <row r="18" spans="2:15" x14ac:dyDescent="0.35">
      <c r="B18" s="5" t="s">
        <v>7</v>
      </c>
      <c r="C18" s="6" t="s">
        <v>16</v>
      </c>
      <c r="D18" s="6">
        <v>-30</v>
      </c>
      <c r="E18" s="7">
        <v>9</v>
      </c>
      <c r="F18" s="36"/>
      <c r="G18" s="5" t="s">
        <v>7</v>
      </c>
      <c r="H18" s="6" t="s">
        <v>31</v>
      </c>
      <c r="I18" s="6">
        <v>-39</v>
      </c>
      <c r="J18" s="7">
        <v>10.199999999999999</v>
      </c>
      <c r="K18" s="36"/>
      <c r="L18" s="5" t="s">
        <v>7</v>
      </c>
      <c r="M18" s="6" t="s">
        <v>48</v>
      </c>
      <c r="N18" s="6">
        <v>-66</v>
      </c>
      <c r="O18" s="7">
        <v>7.5</v>
      </c>
    </row>
    <row r="19" spans="2:15" x14ac:dyDescent="0.35">
      <c r="B19" s="5" t="s">
        <v>7</v>
      </c>
      <c r="C19" s="6" t="s">
        <v>17</v>
      </c>
      <c r="D19" s="6">
        <v>-31</v>
      </c>
      <c r="E19" s="7">
        <v>10.5</v>
      </c>
      <c r="F19" s="36"/>
      <c r="G19" s="5" t="s">
        <v>7</v>
      </c>
      <c r="H19" s="6" t="s">
        <v>32</v>
      </c>
      <c r="I19" s="6">
        <v>-39</v>
      </c>
      <c r="J19" s="7">
        <v>7.2</v>
      </c>
      <c r="K19" s="36"/>
      <c r="L19" s="5" t="s">
        <v>7</v>
      </c>
      <c r="M19" s="6" t="s">
        <v>49</v>
      </c>
      <c r="N19" s="6">
        <v>-48</v>
      </c>
      <c r="O19" s="7">
        <v>8.5</v>
      </c>
    </row>
    <row r="20" spans="2:15" x14ac:dyDescent="0.35">
      <c r="B20" s="5" t="s">
        <v>7</v>
      </c>
      <c r="C20" s="6" t="s">
        <v>18</v>
      </c>
      <c r="D20" s="6">
        <v>-30</v>
      </c>
      <c r="E20" s="7">
        <v>10</v>
      </c>
      <c r="F20" s="36"/>
      <c r="G20" s="5" t="s">
        <v>7</v>
      </c>
      <c r="H20" s="6" t="s">
        <v>33</v>
      </c>
      <c r="I20" s="6">
        <v>-36</v>
      </c>
      <c r="J20" s="7">
        <v>8.8000000000000007</v>
      </c>
      <c r="K20" s="36"/>
      <c r="L20" s="5" t="s">
        <v>7</v>
      </c>
      <c r="M20" s="6" t="s">
        <v>50</v>
      </c>
      <c r="N20" s="6">
        <v>-53</v>
      </c>
      <c r="O20" s="7">
        <v>8.8000000000000007</v>
      </c>
    </row>
    <row r="21" spans="2:15" x14ac:dyDescent="0.35">
      <c r="B21" s="5" t="s">
        <v>7</v>
      </c>
      <c r="C21" s="6" t="s">
        <v>19</v>
      </c>
      <c r="D21" s="6">
        <v>-31</v>
      </c>
      <c r="E21" s="7">
        <v>9.8000000000000007</v>
      </c>
      <c r="F21" s="36"/>
      <c r="G21" s="5" t="s">
        <v>7</v>
      </c>
      <c r="H21" s="6" t="s">
        <v>34</v>
      </c>
      <c r="I21" s="6">
        <v>-37</v>
      </c>
      <c r="J21" s="7">
        <v>8.5</v>
      </c>
      <c r="K21" s="36"/>
      <c r="L21" s="5" t="s">
        <v>7</v>
      </c>
      <c r="M21" s="6" t="s">
        <v>51</v>
      </c>
      <c r="N21" s="6">
        <v>-52</v>
      </c>
      <c r="O21" s="7">
        <v>8.1999999999999993</v>
      </c>
    </row>
    <row r="22" spans="2:15" x14ac:dyDescent="0.35">
      <c r="B22" s="5" t="s">
        <v>7</v>
      </c>
      <c r="C22" s="6" t="s">
        <v>20</v>
      </c>
      <c r="D22" s="6">
        <v>-31</v>
      </c>
      <c r="E22" s="7">
        <v>11</v>
      </c>
      <c r="F22" s="36"/>
      <c r="G22" s="5" t="s">
        <v>7</v>
      </c>
      <c r="H22" s="6" t="s">
        <v>35</v>
      </c>
      <c r="I22" s="6">
        <v>-40</v>
      </c>
      <c r="J22" s="7">
        <v>6.8</v>
      </c>
      <c r="K22" s="36"/>
      <c r="L22" s="5" t="s">
        <v>7</v>
      </c>
      <c r="M22" s="6" t="s">
        <v>52</v>
      </c>
      <c r="N22" s="6">
        <v>-49</v>
      </c>
      <c r="O22" s="7">
        <v>8.5</v>
      </c>
    </row>
    <row r="23" spans="2:15" x14ac:dyDescent="0.35">
      <c r="B23" s="5" t="s">
        <v>7</v>
      </c>
      <c r="C23" s="6" t="s">
        <v>21</v>
      </c>
      <c r="D23" s="6">
        <v>-30</v>
      </c>
      <c r="E23" s="7">
        <v>9.8000000000000007</v>
      </c>
      <c r="F23" s="36"/>
      <c r="G23" s="5" t="s">
        <v>7</v>
      </c>
      <c r="H23" s="6" t="s">
        <v>36</v>
      </c>
      <c r="I23" s="6">
        <v>-40</v>
      </c>
      <c r="J23" s="7">
        <v>8.8000000000000007</v>
      </c>
      <c r="K23" s="36"/>
      <c r="L23" s="5" t="s">
        <v>7</v>
      </c>
      <c r="M23" s="6" t="s">
        <v>53</v>
      </c>
      <c r="N23" s="6">
        <v>-53</v>
      </c>
      <c r="O23" s="7">
        <v>8</v>
      </c>
    </row>
    <row r="24" spans="2:15" x14ac:dyDescent="0.35">
      <c r="B24" s="5" t="s">
        <v>4</v>
      </c>
      <c r="C24" s="6" t="s">
        <v>5</v>
      </c>
      <c r="D24" s="6">
        <v>-82</v>
      </c>
      <c r="E24" s="7">
        <v>8</v>
      </c>
      <c r="F24" s="36"/>
      <c r="G24" s="5" t="s">
        <v>4</v>
      </c>
      <c r="H24" s="6" t="s">
        <v>22</v>
      </c>
      <c r="I24" s="6">
        <v>-67</v>
      </c>
      <c r="J24" s="7">
        <v>6.8</v>
      </c>
      <c r="K24" s="36"/>
      <c r="L24" s="5" t="s">
        <v>4</v>
      </c>
      <c r="M24" s="6" t="s">
        <v>37</v>
      </c>
      <c r="N24" s="6">
        <v>-71</v>
      </c>
      <c r="O24" s="7">
        <v>9.1999999999999993</v>
      </c>
    </row>
    <row r="25" spans="2:15" x14ac:dyDescent="0.35">
      <c r="B25" s="5" t="s">
        <v>4</v>
      </c>
      <c r="C25" s="6" t="s">
        <v>8</v>
      </c>
      <c r="D25" s="6">
        <v>-81</v>
      </c>
      <c r="E25" s="7">
        <v>9.8000000000000007</v>
      </c>
      <c r="F25" s="36"/>
      <c r="G25" s="5" t="s">
        <v>4</v>
      </c>
      <c r="H25" s="6" t="s">
        <v>23</v>
      </c>
      <c r="I25" s="6">
        <v>-69</v>
      </c>
      <c r="J25" s="7">
        <v>8.5</v>
      </c>
      <c r="K25" s="36"/>
      <c r="L25" s="5" t="s">
        <v>4</v>
      </c>
      <c r="M25" s="6" t="s">
        <v>38</v>
      </c>
      <c r="N25" s="6">
        <v>-79</v>
      </c>
      <c r="O25" s="7">
        <v>7</v>
      </c>
    </row>
    <row r="26" spans="2:15" x14ac:dyDescent="0.35">
      <c r="B26" s="5" t="s">
        <v>4</v>
      </c>
      <c r="C26" s="6" t="s">
        <v>9</v>
      </c>
      <c r="D26" s="6">
        <v>-84</v>
      </c>
      <c r="E26" s="7">
        <v>6.5</v>
      </c>
      <c r="F26" s="36"/>
      <c r="G26" s="5" t="s">
        <v>4</v>
      </c>
      <c r="H26" s="6" t="s">
        <v>24</v>
      </c>
      <c r="I26" s="6">
        <v>-67</v>
      </c>
      <c r="J26" s="7">
        <v>8.5</v>
      </c>
      <c r="K26" s="36"/>
      <c r="L26" s="5" t="s">
        <v>4</v>
      </c>
      <c r="M26" s="6" t="s">
        <v>39</v>
      </c>
      <c r="N26" s="6">
        <v>-73</v>
      </c>
      <c r="O26" s="7">
        <v>6</v>
      </c>
    </row>
    <row r="27" spans="2:15" x14ac:dyDescent="0.35">
      <c r="B27" s="5" t="s">
        <v>4</v>
      </c>
      <c r="C27" s="6" t="s">
        <v>10</v>
      </c>
      <c r="D27" s="6">
        <v>-81</v>
      </c>
      <c r="E27" s="7">
        <v>10</v>
      </c>
      <c r="F27" s="36"/>
      <c r="G27" s="5" t="s">
        <v>4</v>
      </c>
      <c r="H27" s="6" t="s">
        <v>25</v>
      </c>
      <c r="I27" s="6">
        <v>-67</v>
      </c>
      <c r="J27" s="7">
        <v>9.8000000000000007</v>
      </c>
      <c r="K27" s="36"/>
      <c r="L27" s="5" t="s">
        <v>4</v>
      </c>
      <c r="M27" s="6" t="s">
        <v>40</v>
      </c>
      <c r="N27" s="6">
        <v>-79</v>
      </c>
      <c r="O27" s="7">
        <v>9.5</v>
      </c>
    </row>
    <row r="28" spans="2:15" x14ac:dyDescent="0.35">
      <c r="B28" s="5" t="s">
        <v>4</v>
      </c>
      <c r="C28" s="6" t="s">
        <v>11</v>
      </c>
      <c r="D28" s="6">
        <v>-89</v>
      </c>
      <c r="E28" s="7">
        <v>9.8000000000000007</v>
      </c>
      <c r="F28" s="36"/>
      <c r="G28" s="5" t="s">
        <v>4</v>
      </c>
      <c r="H28" s="6" t="s">
        <v>26</v>
      </c>
      <c r="I28" s="6">
        <v>-65</v>
      </c>
      <c r="J28" s="7">
        <v>6.2</v>
      </c>
      <c r="K28" s="36"/>
      <c r="L28" s="5" t="s">
        <v>4</v>
      </c>
      <c r="M28" s="6" t="s">
        <v>42</v>
      </c>
      <c r="N28" s="6">
        <v>-79</v>
      </c>
      <c r="O28" s="7">
        <v>8.8000000000000007</v>
      </c>
    </row>
    <row r="29" spans="2:15" x14ac:dyDescent="0.35">
      <c r="B29" s="5" t="s">
        <v>4</v>
      </c>
      <c r="C29" s="6" t="s">
        <v>12</v>
      </c>
      <c r="D29" s="6">
        <v>-78</v>
      </c>
      <c r="E29" s="7">
        <v>6.5</v>
      </c>
      <c r="F29" s="36"/>
      <c r="G29" s="5" t="s">
        <v>4</v>
      </c>
      <c r="H29" s="6" t="s">
        <v>27</v>
      </c>
      <c r="I29" s="6">
        <v>-64</v>
      </c>
      <c r="J29" s="7">
        <v>8.1999999999999993</v>
      </c>
      <c r="K29" s="36"/>
      <c r="L29" s="5" t="s">
        <v>4</v>
      </c>
      <c r="M29" s="6" t="s">
        <v>43</v>
      </c>
      <c r="N29" s="6">
        <v>-75</v>
      </c>
      <c r="O29" s="7">
        <v>9.1999999999999993</v>
      </c>
    </row>
    <row r="30" spans="2:15" x14ac:dyDescent="0.35">
      <c r="B30" s="5" t="s">
        <v>4</v>
      </c>
      <c r="C30" s="6" t="s">
        <v>13</v>
      </c>
      <c r="D30" s="6">
        <v>-72</v>
      </c>
      <c r="E30" s="7">
        <v>9.5</v>
      </c>
      <c r="F30" s="36"/>
      <c r="G30" s="5" t="s">
        <v>4</v>
      </c>
      <c r="H30" s="6" t="s">
        <v>28</v>
      </c>
      <c r="I30" s="6">
        <v>-66</v>
      </c>
      <c r="J30" s="7">
        <v>7.2</v>
      </c>
      <c r="K30" s="36"/>
      <c r="L30" s="5" t="s">
        <v>4</v>
      </c>
      <c r="M30" s="6" t="s">
        <v>44</v>
      </c>
      <c r="N30" s="6">
        <v>-72</v>
      </c>
      <c r="O30" s="7">
        <v>9.1999999999999993</v>
      </c>
    </row>
    <row r="31" spans="2:15" x14ac:dyDescent="0.35">
      <c r="B31" s="5" t="s">
        <v>4</v>
      </c>
      <c r="C31" s="6" t="s">
        <v>14</v>
      </c>
      <c r="D31" s="6">
        <v>-76</v>
      </c>
      <c r="E31" s="7">
        <v>6.5</v>
      </c>
      <c r="F31" s="36"/>
      <c r="G31" s="5" t="s">
        <v>4</v>
      </c>
      <c r="H31" s="6" t="s">
        <v>29</v>
      </c>
      <c r="I31" s="6">
        <v>-69</v>
      </c>
      <c r="J31" s="7">
        <v>9.5</v>
      </c>
      <c r="K31" s="36"/>
      <c r="L31" s="5" t="s">
        <v>4</v>
      </c>
      <c r="M31" s="6" t="s">
        <v>45</v>
      </c>
      <c r="N31" s="6">
        <v>-73</v>
      </c>
      <c r="O31" s="7">
        <v>8.1999999999999993</v>
      </c>
    </row>
    <row r="32" spans="2:15" x14ac:dyDescent="0.35">
      <c r="B32" s="5" t="s">
        <v>4</v>
      </c>
      <c r="C32" s="6" t="s">
        <v>15</v>
      </c>
      <c r="D32" s="6">
        <v>-78</v>
      </c>
      <c r="E32" s="7">
        <v>9.5</v>
      </c>
      <c r="F32" s="36"/>
      <c r="G32" s="5" t="s">
        <v>4</v>
      </c>
      <c r="H32" s="6" t="s">
        <v>30</v>
      </c>
      <c r="I32" s="6">
        <v>-67</v>
      </c>
      <c r="J32" s="7">
        <v>9.8000000000000007</v>
      </c>
      <c r="K32" s="36"/>
      <c r="L32" s="5" t="s">
        <v>4</v>
      </c>
      <c r="M32" s="6" t="s">
        <v>46</v>
      </c>
      <c r="N32" s="6">
        <v>-79</v>
      </c>
      <c r="O32" s="7">
        <v>7.5</v>
      </c>
    </row>
    <row r="33" spans="2:15" x14ac:dyDescent="0.35">
      <c r="B33" s="5" t="s">
        <v>4</v>
      </c>
      <c r="C33" s="6" t="s">
        <v>16</v>
      </c>
      <c r="D33" s="6">
        <v>-77</v>
      </c>
      <c r="E33" s="7">
        <v>8.1999999999999993</v>
      </c>
      <c r="F33" s="36"/>
      <c r="G33" s="5" t="s">
        <v>4</v>
      </c>
      <c r="H33" s="6" t="s">
        <v>31</v>
      </c>
      <c r="I33" s="6">
        <v>-67</v>
      </c>
      <c r="J33" s="7">
        <v>11.5</v>
      </c>
      <c r="K33" s="36"/>
      <c r="L33" s="5" t="s">
        <v>4</v>
      </c>
      <c r="M33" s="6" t="s">
        <v>47</v>
      </c>
      <c r="N33" s="6">
        <v>-77</v>
      </c>
      <c r="O33" s="7">
        <v>8.1999999999999993</v>
      </c>
    </row>
    <row r="34" spans="2:15" x14ac:dyDescent="0.35">
      <c r="B34" s="5" t="s">
        <v>4</v>
      </c>
      <c r="C34" s="6" t="s">
        <v>17</v>
      </c>
      <c r="D34" s="6">
        <v>-84</v>
      </c>
      <c r="E34" s="7">
        <v>9.8000000000000007</v>
      </c>
      <c r="F34" s="36"/>
      <c r="G34" s="5" t="s">
        <v>4</v>
      </c>
      <c r="H34" s="6" t="s">
        <v>32</v>
      </c>
      <c r="I34" s="6">
        <v>-65</v>
      </c>
      <c r="J34" s="7">
        <v>6.8</v>
      </c>
      <c r="K34" s="36"/>
      <c r="L34" s="5" t="s">
        <v>4</v>
      </c>
      <c r="M34" s="6" t="s">
        <v>48</v>
      </c>
      <c r="N34" s="6">
        <v>-79</v>
      </c>
      <c r="O34" s="7">
        <v>6.5</v>
      </c>
    </row>
    <row r="35" spans="2:15" x14ac:dyDescent="0.35">
      <c r="B35" s="5" t="s">
        <v>4</v>
      </c>
      <c r="C35" s="6" t="s">
        <v>18</v>
      </c>
      <c r="D35" s="6">
        <v>-81</v>
      </c>
      <c r="E35" s="7">
        <v>10.5</v>
      </c>
      <c r="F35" s="36"/>
      <c r="G35" s="5" t="s">
        <v>4</v>
      </c>
      <c r="H35" s="6" t="s">
        <v>33</v>
      </c>
      <c r="I35" s="6">
        <v>-69</v>
      </c>
      <c r="J35" s="7">
        <v>8.5</v>
      </c>
      <c r="K35" s="36"/>
      <c r="L35" s="5" t="s">
        <v>4</v>
      </c>
      <c r="M35" s="6" t="s">
        <v>49</v>
      </c>
      <c r="N35" s="6">
        <v>-78</v>
      </c>
      <c r="O35" s="7">
        <v>9</v>
      </c>
    </row>
    <row r="36" spans="2:15" x14ac:dyDescent="0.35">
      <c r="B36" s="5" t="s">
        <v>4</v>
      </c>
      <c r="C36" s="6" t="s">
        <v>19</v>
      </c>
      <c r="D36" s="6">
        <v>-75</v>
      </c>
      <c r="E36" s="7">
        <v>9.5</v>
      </c>
      <c r="F36" s="36"/>
      <c r="G36" s="5" t="s">
        <v>4</v>
      </c>
      <c r="H36" s="6" t="s">
        <v>34</v>
      </c>
      <c r="I36" s="6">
        <v>-66</v>
      </c>
      <c r="J36" s="7">
        <v>9.1999999999999993</v>
      </c>
      <c r="K36" s="36"/>
      <c r="L36" s="5" t="s">
        <v>4</v>
      </c>
      <c r="M36" s="6" t="s">
        <v>50</v>
      </c>
      <c r="N36" s="6">
        <v>-77</v>
      </c>
      <c r="O36" s="7">
        <v>8.8000000000000007</v>
      </c>
    </row>
    <row r="37" spans="2:15" x14ac:dyDescent="0.35">
      <c r="B37" s="5" t="s">
        <v>4</v>
      </c>
      <c r="C37" s="6" t="s">
        <v>20</v>
      </c>
      <c r="D37" s="6">
        <v>-78</v>
      </c>
      <c r="E37" s="7">
        <v>11</v>
      </c>
      <c r="F37" s="36"/>
      <c r="G37" s="5" t="s">
        <v>4</v>
      </c>
      <c r="H37" s="6" t="s">
        <v>35</v>
      </c>
      <c r="I37" s="6">
        <v>-65</v>
      </c>
      <c r="J37" s="7">
        <v>6.5</v>
      </c>
      <c r="K37" s="36"/>
      <c r="L37" s="5" t="s">
        <v>4</v>
      </c>
      <c r="M37" s="6" t="s">
        <v>51</v>
      </c>
      <c r="N37" s="6">
        <v>-81</v>
      </c>
      <c r="O37" s="7">
        <v>9.1999999999999993</v>
      </c>
    </row>
    <row r="38" spans="2:15" x14ac:dyDescent="0.35">
      <c r="B38" s="5" t="s">
        <v>4</v>
      </c>
      <c r="C38" s="6" t="s">
        <v>21</v>
      </c>
      <c r="D38" s="6">
        <v>-79</v>
      </c>
      <c r="E38" s="7">
        <v>10.8</v>
      </c>
      <c r="F38" s="36"/>
      <c r="G38" s="5" t="s">
        <v>4</v>
      </c>
      <c r="H38" s="6" t="s">
        <v>36</v>
      </c>
      <c r="I38" s="6">
        <v>-67</v>
      </c>
      <c r="J38" s="7">
        <v>7.5</v>
      </c>
      <c r="K38" s="36"/>
      <c r="L38" s="5" t="s">
        <v>4</v>
      </c>
      <c r="M38" s="6" t="s">
        <v>52</v>
      </c>
      <c r="N38" s="6">
        <v>-89</v>
      </c>
      <c r="O38" s="7">
        <v>10</v>
      </c>
    </row>
    <row r="39" spans="2:15" x14ac:dyDescent="0.35">
      <c r="B39" s="5" t="s">
        <v>6</v>
      </c>
      <c r="C39" s="6" t="s">
        <v>5</v>
      </c>
      <c r="D39" s="6">
        <v>-80</v>
      </c>
      <c r="E39" s="7">
        <v>8</v>
      </c>
      <c r="F39" s="36"/>
      <c r="G39" s="5" t="s">
        <v>6</v>
      </c>
      <c r="H39" s="6" t="s">
        <v>22</v>
      </c>
      <c r="I39" s="6">
        <v>-91</v>
      </c>
      <c r="J39" s="7">
        <v>6</v>
      </c>
      <c r="K39" s="36"/>
      <c r="L39" s="5" t="s">
        <v>4</v>
      </c>
      <c r="M39" s="6" t="s">
        <v>53</v>
      </c>
      <c r="N39" s="6">
        <v>-81</v>
      </c>
      <c r="O39" s="7">
        <v>7.2</v>
      </c>
    </row>
    <row r="40" spans="2:15" x14ac:dyDescent="0.35">
      <c r="B40" s="5" t="s">
        <v>6</v>
      </c>
      <c r="C40" s="6" t="s">
        <v>8</v>
      </c>
      <c r="D40" s="6">
        <v>-83</v>
      </c>
      <c r="E40" s="7">
        <v>8.8000000000000007</v>
      </c>
      <c r="F40" s="36"/>
      <c r="G40" s="5" t="s">
        <v>6</v>
      </c>
      <c r="H40" s="6" t="s">
        <v>23</v>
      </c>
      <c r="I40" s="6">
        <v>-82</v>
      </c>
      <c r="J40" s="7">
        <v>8</v>
      </c>
      <c r="K40" s="36"/>
      <c r="L40" s="5" t="s">
        <v>6</v>
      </c>
      <c r="M40" s="6" t="s">
        <v>37</v>
      </c>
      <c r="N40" s="6">
        <v>-79</v>
      </c>
      <c r="O40" s="7">
        <v>9</v>
      </c>
    </row>
    <row r="41" spans="2:15" x14ac:dyDescent="0.35">
      <c r="B41" s="5" t="s">
        <v>6</v>
      </c>
      <c r="C41" s="6" t="s">
        <v>9</v>
      </c>
      <c r="D41" s="6">
        <v>-84</v>
      </c>
      <c r="E41" s="7">
        <v>7.2</v>
      </c>
      <c r="F41" s="36"/>
      <c r="G41" s="5" t="s">
        <v>6</v>
      </c>
      <c r="H41" s="6" t="s">
        <v>24</v>
      </c>
      <c r="I41" s="6">
        <v>-84</v>
      </c>
      <c r="J41" s="7">
        <v>8.1999999999999993</v>
      </c>
      <c r="K41" s="36"/>
      <c r="L41" s="5" t="s">
        <v>6</v>
      </c>
      <c r="M41" s="6" t="s">
        <v>38</v>
      </c>
      <c r="N41" s="6">
        <v>-84</v>
      </c>
      <c r="O41" s="7">
        <v>6.5</v>
      </c>
    </row>
    <row r="42" spans="2:15" x14ac:dyDescent="0.35">
      <c r="B42" s="5" t="s">
        <v>6</v>
      </c>
      <c r="C42" s="6" t="s">
        <v>10</v>
      </c>
      <c r="D42" s="6">
        <v>-85</v>
      </c>
      <c r="E42" s="7">
        <v>9.1999999999999993</v>
      </c>
      <c r="F42" s="36"/>
      <c r="G42" s="5" t="s">
        <v>6</v>
      </c>
      <c r="H42" s="6" t="s">
        <v>25</v>
      </c>
      <c r="I42" s="6">
        <v>-84</v>
      </c>
      <c r="J42" s="7">
        <v>9.5</v>
      </c>
      <c r="K42" s="36"/>
      <c r="L42" s="5" t="s">
        <v>6</v>
      </c>
      <c r="M42" s="6" t="s">
        <v>39</v>
      </c>
      <c r="N42" s="6">
        <v>-82</v>
      </c>
      <c r="O42" s="7">
        <v>6.2</v>
      </c>
    </row>
    <row r="43" spans="2:15" x14ac:dyDescent="0.35">
      <c r="B43" s="5" t="s">
        <v>6</v>
      </c>
      <c r="C43" s="6" t="s">
        <v>11</v>
      </c>
      <c r="D43" s="6">
        <v>-80</v>
      </c>
      <c r="E43" s="7">
        <v>10.199999999999999</v>
      </c>
      <c r="F43" s="36"/>
      <c r="G43" s="5" t="s">
        <v>6</v>
      </c>
      <c r="H43" s="6" t="s">
        <v>26</v>
      </c>
      <c r="I43" s="6">
        <v>-82</v>
      </c>
      <c r="J43" s="7">
        <v>6</v>
      </c>
      <c r="K43" s="36"/>
      <c r="L43" s="5" t="s">
        <v>6</v>
      </c>
      <c r="M43" s="6" t="s">
        <v>40</v>
      </c>
      <c r="N43" s="6">
        <v>-89</v>
      </c>
      <c r="O43" s="7">
        <v>8.5</v>
      </c>
    </row>
    <row r="44" spans="2:15" x14ac:dyDescent="0.35">
      <c r="B44" s="5" t="s">
        <v>6</v>
      </c>
      <c r="C44" s="6" t="s">
        <v>12</v>
      </c>
      <c r="D44" s="6">
        <v>-83</v>
      </c>
      <c r="E44" s="7">
        <v>6.5</v>
      </c>
      <c r="F44" s="36"/>
      <c r="G44" s="5" t="s">
        <v>6</v>
      </c>
      <c r="H44" s="6" t="s">
        <v>27</v>
      </c>
      <c r="I44" s="6">
        <v>-81</v>
      </c>
      <c r="J44" s="7">
        <v>8.5</v>
      </c>
      <c r="K44" s="36"/>
      <c r="L44" s="5" t="s">
        <v>6</v>
      </c>
      <c r="M44" s="6" t="s">
        <v>41</v>
      </c>
      <c r="N44" s="6">
        <v>-91</v>
      </c>
      <c r="O44" s="7">
        <v>9.1999999999999993</v>
      </c>
    </row>
    <row r="45" spans="2:15" x14ac:dyDescent="0.35">
      <c r="B45" s="5" t="s">
        <v>6</v>
      </c>
      <c r="C45" s="6" t="s">
        <v>13</v>
      </c>
      <c r="D45" s="6">
        <v>-78</v>
      </c>
      <c r="E45" s="7">
        <v>8.8000000000000007</v>
      </c>
      <c r="F45" s="36"/>
      <c r="G45" s="5" t="s">
        <v>6</v>
      </c>
      <c r="H45" s="6" t="s">
        <v>28</v>
      </c>
      <c r="I45" s="6">
        <v>-82</v>
      </c>
      <c r="J45" s="7">
        <v>7</v>
      </c>
      <c r="K45" s="36"/>
      <c r="L45" s="5" t="s">
        <v>6</v>
      </c>
      <c r="M45" s="6" t="s">
        <v>43</v>
      </c>
      <c r="N45" s="6">
        <v>-82</v>
      </c>
      <c r="O45" s="7">
        <v>7.5</v>
      </c>
    </row>
    <row r="46" spans="2:15" x14ac:dyDescent="0.35">
      <c r="B46" s="5" t="s">
        <v>6</v>
      </c>
      <c r="C46" s="6" t="s">
        <v>14</v>
      </c>
      <c r="D46" s="6">
        <v>-80</v>
      </c>
      <c r="E46" s="7">
        <v>6.8</v>
      </c>
      <c r="F46" s="36"/>
      <c r="G46" s="5" t="s">
        <v>6</v>
      </c>
      <c r="H46" s="6" t="s">
        <v>29</v>
      </c>
      <c r="I46" s="6">
        <v>-84</v>
      </c>
      <c r="J46" s="7">
        <v>7.5</v>
      </c>
      <c r="K46" s="36"/>
      <c r="L46" s="5" t="s">
        <v>6</v>
      </c>
      <c r="M46" s="6" t="s">
        <v>44</v>
      </c>
      <c r="N46" s="6">
        <v>-91</v>
      </c>
      <c r="O46" s="7">
        <v>8.8000000000000007</v>
      </c>
    </row>
    <row r="47" spans="2:15" x14ac:dyDescent="0.35">
      <c r="B47" s="5" t="s">
        <v>6</v>
      </c>
      <c r="C47" s="6" t="s">
        <v>15</v>
      </c>
      <c r="D47" s="6">
        <v>-83</v>
      </c>
      <c r="E47" s="7">
        <v>8.5</v>
      </c>
      <c r="F47" s="36"/>
      <c r="G47" s="5" t="s">
        <v>6</v>
      </c>
      <c r="H47" s="6" t="s">
        <v>30</v>
      </c>
      <c r="I47" s="6">
        <v>-81</v>
      </c>
      <c r="J47" s="7">
        <v>8</v>
      </c>
      <c r="K47" s="36"/>
      <c r="L47" s="5" t="s">
        <v>6</v>
      </c>
      <c r="M47" s="6" t="s">
        <v>45</v>
      </c>
      <c r="N47" s="6">
        <v>-77</v>
      </c>
      <c r="O47" s="7">
        <v>9.8000000000000007</v>
      </c>
    </row>
    <row r="48" spans="2:15" x14ac:dyDescent="0.35">
      <c r="B48" s="5" t="s">
        <v>6</v>
      </c>
      <c r="C48" s="6" t="s">
        <v>16</v>
      </c>
      <c r="D48" s="6">
        <v>-78</v>
      </c>
      <c r="E48" s="7">
        <v>8.1999999999999993</v>
      </c>
      <c r="F48" s="36"/>
      <c r="G48" s="5" t="s">
        <v>6</v>
      </c>
      <c r="H48" s="6" t="s">
        <v>31</v>
      </c>
      <c r="I48" s="6">
        <v>-82</v>
      </c>
      <c r="J48" s="7">
        <v>8.8000000000000007</v>
      </c>
      <c r="K48" s="36"/>
      <c r="L48" s="5" t="s">
        <v>6</v>
      </c>
      <c r="M48" s="6" t="s">
        <v>46</v>
      </c>
      <c r="N48" s="6">
        <v>-88</v>
      </c>
      <c r="O48" s="7">
        <v>9</v>
      </c>
    </row>
    <row r="49" spans="2:15" x14ac:dyDescent="0.35">
      <c r="B49" s="5" t="s">
        <v>6</v>
      </c>
      <c r="C49" s="6" t="s">
        <v>17</v>
      </c>
      <c r="D49" s="6">
        <v>-83</v>
      </c>
      <c r="E49" s="7">
        <v>9.5</v>
      </c>
      <c r="F49" s="36"/>
      <c r="G49" s="5" t="s">
        <v>6</v>
      </c>
      <c r="H49" s="6" t="s">
        <v>32</v>
      </c>
      <c r="I49" s="6">
        <v>-82</v>
      </c>
      <c r="J49" s="7">
        <v>7.5</v>
      </c>
      <c r="K49" s="36"/>
      <c r="L49" s="5" t="s">
        <v>6</v>
      </c>
      <c r="M49" s="6" t="s">
        <v>47</v>
      </c>
      <c r="N49" s="6">
        <v>-82</v>
      </c>
      <c r="O49" s="7">
        <v>8.8000000000000007</v>
      </c>
    </row>
    <row r="50" spans="2:15" x14ac:dyDescent="0.35">
      <c r="B50" s="5" t="s">
        <v>6</v>
      </c>
      <c r="C50" s="6" t="s">
        <v>18</v>
      </c>
      <c r="D50" s="6">
        <v>-80</v>
      </c>
      <c r="E50" s="7">
        <v>8.5</v>
      </c>
      <c r="F50" s="36"/>
      <c r="G50" s="5" t="s">
        <v>6</v>
      </c>
      <c r="H50" s="6" t="s">
        <v>33</v>
      </c>
      <c r="I50" s="6">
        <v>-86</v>
      </c>
      <c r="J50" s="7">
        <v>8.8000000000000007</v>
      </c>
      <c r="K50" s="36"/>
      <c r="L50" s="5" t="s">
        <v>6</v>
      </c>
      <c r="M50" s="6" t="s">
        <v>48</v>
      </c>
      <c r="N50" s="6">
        <v>-80</v>
      </c>
      <c r="O50" s="7">
        <v>6.5</v>
      </c>
    </row>
    <row r="51" spans="2:15" x14ac:dyDescent="0.35">
      <c r="B51" s="5" t="s">
        <v>6</v>
      </c>
      <c r="C51" s="6" t="s">
        <v>19</v>
      </c>
      <c r="D51" s="6">
        <v>-81</v>
      </c>
      <c r="E51" s="7">
        <v>8</v>
      </c>
      <c r="F51" s="36"/>
      <c r="G51" s="5" t="s">
        <v>6</v>
      </c>
      <c r="H51" s="6" t="s">
        <v>34</v>
      </c>
      <c r="I51" s="6">
        <v>-82</v>
      </c>
      <c r="J51" s="7">
        <v>8</v>
      </c>
      <c r="K51" s="36"/>
      <c r="L51" s="5" t="s">
        <v>6</v>
      </c>
      <c r="M51" s="6" t="s">
        <v>49</v>
      </c>
      <c r="N51" s="6">
        <v>-86</v>
      </c>
      <c r="O51" s="7">
        <v>9.1999999999999993</v>
      </c>
    </row>
    <row r="52" spans="2:15" x14ac:dyDescent="0.35">
      <c r="B52" s="5" t="s">
        <v>6</v>
      </c>
      <c r="C52" s="6" t="s">
        <v>20</v>
      </c>
      <c r="D52" s="6">
        <v>-83</v>
      </c>
      <c r="E52" s="7">
        <v>10</v>
      </c>
      <c r="F52" s="36"/>
      <c r="G52" s="5" t="s">
        <v>6</v>
      </c>
      <c r="H52" s="6" t="s">
        <v>35</v>
      </c>
      <c r="I52" s="6">
        <v>-79</v>
      </c>
      <c r="J52" s="7">
        <v>6.5</v>
      </c>
      <c r="K52" s="36"/>
      <c r="L52" s="5" t="s">
        <v>6</v>
      </c>
      <c r="M52" s="6" t="s">
        <v>50</v>
      </c>
      <c r="N52" s="6">
        <v>-82</v>
      </c>
      <c r="O52" s="7">
        <v>8.8000000000000007</v>
      </c>
    </row>
    <row r="53" spans="2:15" x14ac:dyDescent="0.35">
      <c r="B53" s="8" t="s">
        <v>6</v>
      </c>
      <c r="C53" s="9" t="s">
        <v>21</v>
      </c>
      <c r="D53" s="9">
        <v>-80</v>
      </c>
      <c r="E53" s="10">
        <v>11</v>
      </c>
      <c r="F53" s="36"/>
      <c r="G53" s="8" t="s">
        <v>6</v>
      </c>
      <c r="H53" s="9" t="s">
        <v>36</v>
      </c>
      <c r="I53" s="9">
        <v>-82</v>
      </c>
      <c r="J53" s="10">
        <v>7.2</v>
      </c>
      <c r="K53" s="36"/>
      <c r="L53" s="5" t="s">
        <v>6</v>
      </c>
      <c r="M53" s="6" t="s">
        <v>51</v>
      </c>
      <c r="N53" s="6">
        <v>-80</v>
      </c>
      <c r="O53" s="7">
        <v>9.8000000000000007</v>
      </c>
    </row>
    <row r="54" spans="2:15" x14ac:dyDescent="0.35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5" t="s">
        <v>6</v>
      </c>
      <c r="M54" s="6" t="s">
        <v>52</v>
      </c>
      <c r="N54" s="6">
        <v>-84</v>
      </c>
      <c r="O54" s="7">
        <v>8.8000000000000007</v>
      </c>
    </row>
    <row r="55" spans="2:15" x14ac:dyDescent="0.35"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8" t="s">
        <v>6</v>
      </c>
      <c r="M55" s="9" t="s">
        <v>53</v>
      </c>
      <c r="N55" s="9">
        <v>-75</v>
      </c>
      <c r="O55" s="10">
        <v>6.8</v>
      </c>
    </row>
  </sheetData>
  <mergeCells count="3">
    <mergeCell ref="L1:O1"/>
    <mergeCell ref="G1:J1"/>
    <mergeCell ref="B1:E1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AI153"/>
  <sheetViews>
    <sheetView zoomScale="70" zoomScaleNormal="70" workbookViewId="0">
      <selection activeCell="F36" sqref="F36"/>
    </sheetView>
  </sheetViews>
  <sheetFormatPr defaultRowHeight="14.5" x14ac:dyDescent="0.35"/>
  <cols>
    <col min="1" max="1" width="39.1796875" customWidth="1"/>
    <col min="2" max="2" width="24.54296875" bestFit="1" customWidth="1"/>
    <col min="3" max="3" width="23.7265625" bestFit="1" customWidth="1"/>
    <col min="4" max="4" width="8.453125" customWidth="1"/>
    <col min="6" max="6" width="6.54296875" bestFit="1" customWidth="1"/>
    <col min="7" max="7" width="24.54296875" bestFit="1" customWidth="1"/>
    <col min="8" max="8" width="23.7265625" bestFit="1" customWidth="1"/>
    <col min="9" max="9" width="6.26953125" bestFit="1" customWidth="1"/>
    <col min="11" max="11" width="6.54296875" bestFit="1" customWidth="1"/>
    <col min="12" max="12" width="24.54296875" bestFit="1" customWidth="1"/>
    <col min="13" max="13" width="23.7265625" bestFit="1" customWidth="1"/>
    <col min="14" max="14" width="6.81640625" bestFit="1" customWidth="1"/>
    <col min="16" max="16" width="6.54296875" bestFit="1" customWidth="1"/>
    <col min="17" max="17" width="24.54296875" bestFit="1" customWidth="1"/>
    <col min="18" max="18" width="24" bestFit="1" customWidth="1"/>
    <col min="19" max="19" width="6.81640625" bestFit="1" customWidth="1"/>
    <col min="21" max="21" width="6.54296875" bestFit="1" customWidth="1"/>
    <col min="22" max="22" width="24.54296875" bestFit="1" customWidth="1"/>
    <col min="23" max="23" width="24" bestFit="1" customWidth="1"/>
    <col min="24" max="24" width="6.81640625" bestFit="1" customWidth="1"/>
    <col min="26" max="26" width="6.54296875" bestFit="1" customWidth="1"/>
    <col min="27" max="27" width="24.54296875" bestFit="1" customWidth="1"/>
    <col min="28" max="28" width="24" bestFit="1" customWidth="1"/>
    <col min="29" max="29" width="6.81640625" customWidth="1"/>
    <col min="31" max="31" width="6.54296875" bestFit="1" customWidth="1"/>
    <col min="32" max="32" width="24.54296875" bestFit="1" customWidth="1"/>
    <col min="33" max="33" width="24" bestFit="1" customWidth="1"/>
    <col min="34" max="34" width="6.81640625" bestFit="1" customWidth="1"/>
  </cols>
  <sheetData>
    <row r="2" spans="2:35" x14ac:dyDescent="0.35">
      <c r="B2" s="153" t="s">
        <v>420</v>
      </c>
      <c r="C2" s="154"/>
      <c r="D2" s="154"/>
      <c r="E2" s="155"/>
      <c r="G2" s="153" t="s">
        <v>419</v>
      </c>
      <c r="H2" s="154"/>
      <c r="I2" s="154"/>
      <c r="J2" s="155"/>
      <c r="K2" s="34"/>
      <c r="L2" s="150" t="s">
        <v>418</v>
      </c>
      <c r="M2" s="151"/>
      <c r="N2" s="151"/>
      <c r="O2" s="152"/>
      <c r="P2" s="34"/>
      <c r="Q2" s="150" t="s">
        <v>417</v>
      </c>
      <c r="R2" s="151"/>
      <c r="S2" s="151"/>
      <c r="T2" s="152"/>
      <c r="U2" s="34"/>
      <c r="V2" s="153" t="s">
        <v>416</v>
      </c>
      <c r="W2" s="154"/>
      <c r="X2" s="154"/>
      <c r="Y2" s="155"/>
      <c r="Z2" s="34"/>
      <c r="AA2" s="153" t="s">
        <v>414</v>
      </c>
      <c r="AB2" s="154"/>
      <c r="AC2" s="154"/>
      <c r="AD2" s="155"/>
      <c r="AE2" s="34"/>
      <c r="AF2" s="153" t="s">
        <v>413</v>
      </c>
      <c r="AG2" s="154"/>
      <c r="AH2" s="154"/>
      <c r="AI2" s="155"/>
    </row>
    <row r="3" spans="2:35" x14ac:dyDescent="0.35">
      <c r="B3" s="13"/>
      <c r="C3" s="13"/>
      <c r="D3" s="13"/>
      <c r="E3" s="13"/>
      <c r="F3" s="16"/>
      <c r="G3" s="110"/>
      <c r="H3" s="13"/>
      <c r="I3" s="13"/>
      <c r="J3" s="13"/>
      <c r="K3" s="16"/>
      <c r="L3" s="16"/>
      <c r="M3" s="16"/>
      <c r="N3" s="16"/>
      <c r="O3" s="13"/>
      <c r="P3" s="16"/>
      <c r="Q3" s="13"/>
      <c r="R3" s="13"/>
      <c r="S3" s="13"/>
      <c r="T3" s="13"/>
      <c r="U3" s="16"/>
      <c r="V3" s="110"/>
      <c r="W3" s="13"/>
      <c r="X3" s="13"/>
      <c r="Y3" s="13"/>
      <c r="AA3" s="110"/>
      <c r="AB3" s="13"/>
      <c r="AC3" s="13"/>
      <c r="AD3" s="13"/>
      <c r="AE3" s="16"/>
      <c r="AF3" s="12"/>
      <c r="AG3" s="13"/>
      <c r="AH3" s="13"/>
      <c r="AI3" s="13"/>
    </row>
    <row r="4" spans="2:35" x14ac:dyDescent="0.35">
      <c r="B4" s="23" t="s">
        <v>492</v>
      </c>
      <c r="C4" s="23" t="s">
        <v>467</v>
      </c>
      <c r="D4" s="6"/>
      <c r="E4" s="16"/>
      <c r="F4" s="16"/>
      <c r="G4" s="23" t="s">
        <v>492</v>
      </c>
      <c r="H4" s="23" t="s">
        <v>467</v>
      </c>
      <c r="I4" s="27"/>
      <c r="J4" s="27"/>
      <c r="K4" s="28"/>
      <c r="L4" s="23" t="s">
        <v>492</v>
      </c>
      <c r="M4" s="23" t="s">
        <v>467</v>
      </c>
      <c r="N4" s="27"/>
      <c r="O4" s="27"/>
      <c r="P4" s="26"/>
      <c r="Q4" s="23" t="s">
        <v>492</v>
      </c>
      <c r="R4" s="137" t="s">
        <v>467</v>
      </c>
      <c r="S4" s="27"/>
      <c r="T4" s="27"/>
      <c r="U4" s="26"/>
      <c r="V4" s="23" t="s">
        <v>492</v>
      </c>
      <c r="W4" s="23" t="s">
        <v>467</v>
      </c>
      <c r="X4" s="27"/>
      <c r="Y4" s="27"/>
      <c r="Z4" s="28"/>
      <c r="AA4" s="23" t="s">
        <v>492</v>
      </c>
      <c r="AB4" s="23" t="s">
        <v>467</v>
      </c>
      <c r="AC4" s="27"/>
      <c r="AD4" s="27"/>
      <c r="AE4" s="26"/>
      <c r="AF4" s="23" t="s">
        <v>492</v>
      </c>
      <c r="AG4" s="23" t="s">
        <v>467</v>
      </c>
      <c r="AH4" s="26"/>
      <c r="AI4" s="27"/>
    </row>
    <row r="5" spans="2:35" ht="15" customHeight="1" x14ac:dyDescent="0.35">
      <c r="B5" s="108" t="s">
        <v>421</v>
      </c>
      <c r="C5" s="113">
        <f>AVERAGE(D10:D30)</f>
        <v>-73.19047619047619</v>
      </c>
      <c r="D5" s="6"/>
      <c r="E5" s="16"/>
      <c r="F5" s="16"/>
      <c r="G5" s="108" t="s">
        <v>421</v>
      </c>
      <c r="H5" s="113">
        <f>AVERAGE(I10:I31)</f>
        <v>-68.181818181818187</v>
      </c>
      <c r="I5" s="6"/>
      <c r="J5" s="6"/>
      <c r="K5" s="138"/>
      <c r="L5" s="108" t="s">
        <v>421</v>
      </c>
      <c r="M5" s="113">
        <f>AVERAGE(N10:N27)</f>
        <v>-51.5</v>
      </c>
      <c r="N5" s="6"/>
      <c r="O5" s="6"/>
      <c r="P5" s="138"/>
      <c r="Q5" s="108" t="s">
        <v>421</v>
      </c>
      <c r="R5" s="142">
        <f>AVERAGE(S10:S23)</f>
        <v>-58.857142857142854</v>
      </c>
      <c r="S5" s="31"/>
      <c r="T5" s="31"/>
      <c r="U5" s="138"/>
      <c r="V5" s="108" t="s">
        <v>421</v>
      </c>
      <c r="W5" s="134">
        <f>AVERAGE(X10:X37)</f>
        <v>-61.535714285714285</v>
      </c>
      <c r="X5" s="31"/>
      <c r="Y5" s="31"/>
      <c r="Z5" s="138"/>
      <c r="AA5" s="108" t="s">
        <v>421</v>
      </c>
      <c r="AB5" s="134">
        <f>AVERAGE(AC10:AC55)</f>
        <v>-66.217391304347828</v>
      </c>
      <c r="AC5" s="31"/>
      <c r="AD5" s="31"/>
      <c r="AE5" s="138"/>
      <c r="AF5" s="108" t="s">
        <v>421</v>
      </c>
      <c r="AG5" s="134">
        <f>AVERAGE(AH10:AH29)</f>
        <v>-67.3</v>
      </c>
      <c r="AH5" s="1"/>
      <c r="AI5" s="31"/>
    </row>
    <row r="6" spans="2:35" x14ac:dyDescent="0.35">
      <c r="B6" s="132">
        <v>30415</v>
      </c>
      <c r="C6" s="135">
        <f>AVERAGE(D31:D51)</f>
        <v>-35.19047619047619</v>
      </c>
      <c r="D6" s="6"/>
      <c r="E6" s="16"/>
      <c r="F6" s="16"/>
      <c r="G6" s="132">
        <v>30415</v>
      </c>
      <c r="H6" s="135">
        <f>AVERAGE(I32:I52)</f>
        <v>-59.666666666666664</v>
      </c>
      <c r="I6" s="21"/>
      <c r="J6" s="21"/>
      <c r="K6" s="138"/>
      <c r="L6" s="132">
        <v>30415</v>
      </c>
      <c r="M6" s="135">
        <f>AVERAGE(N28:N53)</f>
        <v>-51.96153846153846</v>
      </c>
      <c r="N6" s="21"/>
      <c r="O6" s="21"/>
      <c r="P6" s="138"/>
      <c r="Q6" s="132">
        <v>30415</v>
      </c>
      <c r="R6" s="141">
        <f>AVERAGE(S24:S43)</f>
        <v>-63.95</v>
      </c>
      <c r="S6" s="21"/>
      <c r="T6" s="21"/>
      <c r="U6" s="138"/>
      <c r="V6" s="132">
        <v>30415</v>
      </c>
      <c r="W6" s="135">
        <f>AVERAGE(X38:X66)</f>
        <v>-65.758620689655174</v>
      </c>
      <c r="X6" s="21"/>
      <c r="Y6" s="21"/>
      <c r="Z6" s="138"/>
      <c r="AA6" s="132">
        <v>30415</v>
      </c>
      <c r="AB6" s="135">
        <f>AVERAGE(AC56:AC103)</f>
        <v>-62.270833333333336</v>
      </c>
      <c r="AC6" s="21"/>
      <c r="AD6" s="21"/>
      <c r="AE6" s="138"/>
      <c r="AF6" s="132">
        <v>30415</v>
      </c>
      <c r="AG6" s="135">
        <f>AVERAGE(AH30:AH51)</f>
        <v>-56.31818181818182</v>
      </c>
      <c r="AH6" s="1"/>
      <c r="AI6" s="21"/>
    </row>
    <row r="7" spans="2:35" x14ac:dyDescent="0.35">
      <c r="B7" s="133" t="s">
        <v>422</v>
      </c>
      <c r="C7" s="136">
        <f>AVERAGE(D52:D72)</f>
        <v>-76.19047619047619</v>
      </c>
      <c r="D7" s="6"/>
      <c r="E7" s="16"/>
      <c r="G7" s="133" t="s">
        <v>422</v>
      </c>
      <c r="H7" s="136">
        <f>AVERAGE(I54:I75)</f>
        <v>-68.909090909090907</v>
      </c>
      <c r="I7" s="31"/>
      <c r="J7" s="31"/>
      <c r="K7" s="138"/>
      <c r="L7" s="133" t="s">
        <v>422</v>
      </c>
      <c r="M7" s="136">
        <f>AVERAGE(N54:N74)</f>
        <v>-78.285714285714292</v>
      </c>
      <c r="N7" s="31"/>
      <c r="O7" s="31"/>
      <c r="P7" s="138"/>
      <c r="Q7" s="133" t="s">
        <v>422</v>
      </c>
      <c r="R7" s="143">
        <f>AVERAGE(S44:S58)</f>
        <v>-67.266666666666666</v>
      </c>
      <c r="S7" s="31"/>
      <c r="T7" s="31"/>
      <c r="U7" s="138"/>
      <c r="V7" s="133" t="s">
        <v>422</v>
      </c>
      <c r="W7" s="136">
        <f>AVERAGE(X67:X95)</f>
        <v>-85</v>
      </c>
      <c r="X7" s="31"/>
      <c r="Y7" s="31"/>
      <c r="Z7" s="138"/>
      <c r="AA7" s="133" t="s">
        <v>422</v>
      </c>
      <c r="AB7" s="136">
        <f>AVERAGE(AC105:AC153)</f>
        <v>-76.612244897959187</v>
      </c>
      <c r="AC7" s="31"/>
      <c r="AD7" s="31"/>
      <c r="AE7" s="138"/>
      <c r="AF7" s="133" t="s">
        <v>422</v>
      </c>
      <c r="AG7" s="136">
        <f>AVERAGE(AH52:AH75)</f>
        <v>-61.041666666666664</v>
      </c>
      <c r="AH7" s="1"/>
      <c r="AI7" s="31"/>
    </row>
    <row r="8" spans="2:35" x14ac:dyDescent="0.35">
      <c r="B8" s="16"/>
      <c r="C8" s="16"/>
      <c r="D8" s="16"/>
      <c r="E8" s="19"/>
      <c r="G8" s="110"/>
      <c r="H8" s="16"/>
      <c r="I8" s="16"/>
      <c r="J8" s="19"/>
      <c r="L8" s="16"/>
      <c r="M8" s="16"/>
      <c r="N8" s="16"/>
      <c r="O8" s="19"/>
      <c r="Q8" s="110"/>
      <c r="R8" s="16"/>
      <c r="S8" s="16"/>
      <c r="T8" s="19"/>
      <c r="U8" s="16"/>
      <c r="V8" s="110"/>
      <c r="W8" s="16"/>
      <c r="X8" s="16"/>
      <c r="Y8" s="19"/>
      <c r="Z8" s="16"/>
      <c r="AA8" s="110"/>
      <c r="AB8" s="16"/>
      <c r="AC8" s="16"/>
      <c r="AD8" s="19"/>
      <c r="AE8" s="16"/>
      <c r="AF8" s="15"/>
      <c r="AG8" s="16"/>
      <c r="AH8" s="16"/>
      <c r="AI8" s="19"/>
    </row>
    <row r="9" spans="2:35" x14ac:dyDescent="0.35">
      <c r="B9" s="11" t="s">
        <v>410</v>
      </c>
      <c r="C9" s="11" t="s">
        <v>411</v>
      </c>
      <c r="D9" s="11" t="s">
        <v>409</v>
      </c>
      <c r="E9" s="11" t="s">
        <v>408</v>
      </c>
      <c r="G9" s="11" t="s">
        <v>410</v>
      </c>
      <c r="H9" s="11" t="s">
        <v>411</v>
      </c>
      <c r="I9" s="11" t="s">
        <v>409</v>
      </c>
      <c r="J9" s="11" t="s">
        <v>408</v>
      </c>
      <c r="L9" s="11" t="s">
        <v>410</v>
      </c>
      <c r="M9" s="11" t="s">
        <v>411</v>
      </c>
      <c r="N9" s="11" t="s">
        <v>409</v>
      </c>
      <c r="O9" s="11" t="s">
        <v>408</v>
      </c>
      <c r="Q9" s="11" t="s">
        <v>410</v>
      </c>
      <c r="R9" s="11" t="s">
        <v>411</v>
      </c>
      <c r="S9" s="11" t="s">
        <v>409</v>
      </c>
      <c r="T9" s="11" t="s">
        <v>408</v>
      </c>
      <c r="V9" s="11" t="s">
        <v>410</v>
      </c>
      <c r="W9" s="11" t="s">
        <v>411</v>
      </c>
      <c r="X9" s="11" t="s">
        <v>409</v>
      </c>
      <c r="Y9" s="11" t="s">
        <v>408</v>
      </c>
      <c r="AA9" s="11" t="s">
        <v>410</v>
      </c>
      <c r="AB9" s="11" t="s">
        <v>411</v>
      </c>
      <c r="AC9" s="11" t="s">
        <v>409</v>
      </c>
      <c r="AD9" s="11" t="s">
        <v>408</v>
      </c>
      <c r="AF9" s="11" t="s">
        <v>410</v>
      </c>
      <c r="AG9" s="11" t="s">
        <v>411</v>
      </c>
      <c r="AH9" s="11" t="s">
        <v>409</v>
      </c>
      <c r="AI9" s="11" t="s">
        <v>408</v>
      </c>
    </row>
    <row r="10" spans="2:35" x14ac:dyDescent="0.35">
      <c r="B10" s="12" t="s">
        <v>7</v>
      </c>
      <c r="C10" s="13" t="s">
        <v>54</v>
      </c>
      <c r="D10" s="13">
        <v>-72</v>
      </c>
      <c r="E10" s="14">
        <v>6.5</v>
      </c>
      <c r="G10" s="12" t="s">
        <v>7</v>
      </c>
      <c r="H10" s="13" t="s">
        <v>75</v>
      </c>
      <c r="I10" s="13">
        <v>-67</v>
      </c>
      <c r="J10" s="14">
        <v>9.5</v>
      </c>
      <c r="L10" s="12" t="s">
        <v>7</v>
      </c>
      <c r="M10" s="13" t="s">
        <v>97</v>
      </c>
      <c r="N10" s="13">
        <v>-57</v>
      </c>
      <c r="O10" s="14">
        <v>9.1999999999999993</v>
      </c>
      <c r="Q10" s="12" t="s">
        <v>7</v>
      </c>
      <c r="R10" s="13" t="s">
        <v>125</v>
      </c>
      <c r="S10" s="13">
        <v>-57</v>
      </c>
      <c r="T10" s="14">
        <v>7</v>
      </c>
      <c r="V10" s="12" t="s">
        <v>7</v>
      </c>
      <c r="W10" s="13" t="s">
        <v>144</v>
      </c>
      <c r="X10" s="13">
        <v>-66</v>
      </c>
      <c r="Y10" s="14">
        <v>7</v>
      </c>
      <c r="AA10" s="12" t="s">
        <v>7</v>
      </c>
      <c r="AB10" s="13" t="s">
        <v>144</v>
      </c>
      <c r="AC10" s="13">
        <v>-66</v>
      </c>
      <c r="AD10" s="14">
        <v>7</v>
      </c>
      <c r="AF10" s="12" t="s">
        <v>7</v>
      </c>
      <c r="AG10" s="13" t="s">
        <v>193</v>
      </c>
      <c r="AH10" s="13">
        <v>-76</v>
      </c>
      <c r="AI10" s="14">
        <v>10</v>
      </c>
    </row>
    <row r="11" spans="2:35" x14ac:dyDescent="0.35">
      <c r="B11" s="15" t="s">
        <v>7</v>
      </c>
      <c r="C11" s="16" t="s">
        <v>55</v>
      </c>
      <c r="D11" s="16">
        <v>-70</v>
      </c>
      <c r="E11" s="17">
        <v>7.5</v>
      </c>
      <c r="G11" s="15" t="s">
        <v>7</v>
      </c>
      <c r="H11" s="16" t="s">
        <v>76</v>
      </c>
      <c r="I11" s="16">
        <v>-67</v>
      </c>
      <c r="J11" s="17">
        <v>8.8000000000000007</v>
      </c>
      <c r="L11" s="15" t="s">
        <v>7</v>
      </c>
      <c r="M11" s="16" t="s">
        <v>98</v>
      </c>
      <c r="N11" s="16">
        <v>-57</v>
      </c>
      <c r="O11" s="17">
        <v>6</v>
      </c>
      <c r="Q11" s="15" t="s">
        <v>7</v>
      </c>
      <c r="R11" s="16" t="s">
        <v>126</v>
      </c>
      <c r="S11" s="16">
        <v>-65</v>
      </c>
      <c r="T11" s="17">
        <v>9</v>
      </c>
      <c r="V11" s="15" t="s">
        <v>7</v>
      </c>
      <c r="W11" s="16" t="s">
        <v>145</v>
      </c>
      <c r="X11" s="16">
        <v>-62</v>
      </c>
      <c r="Y11" s="17">
        <v>10.5</v>
      </c>
      <c r="AA11" s="15" t="s">
        <v>7</v>
      </c>
      <c r="AB11" s="16" t="s">
        <v>145</v>
      </c>
      <c r="AC11" s="16">
        <v>-62</v>
      </c>
      <c r="AD11" s="17">
        <v>10.5</v>
      </c>
      <c r="AF11" s="15" t="s">
        <v>7</v>
      </c>
      <c r="AG11" s="16" t="s">
        <v>194</v>
      </c>
      <c r="AH11" s="16">
        <v>-77</v>
      </c>
      <c r="AI11" s="17">
        <v>6.2</v>
      </c>
    </row>
    <row r="12" spans="2:35" x14ac:dyDescent="0.35">
      <c r="B12" s="15" t="s">
        <v>7</v>
      </c>
      <c r="C12" s="16" t="s">
        <v>56</v>
      </c>
      <c r="D12" s="16">
        <v>-72</v>
      </c>
      <c r="E12" s="17">
        <v>9.5</v>
      </c>
      <c r="G12" s="15" t="s">
        <v>7</v>
      </c>
      <c r="H12" s="16" t="s">
        <v>77</v>
      </c>
      <c r="I12" s="16">
        <v>-71</v>
      </c>
      <c r="J12" s="17">
        <v>7</v>
      </c>
      <c r="L12" s="15" t="s">
        <v>7</v>
      </c>
      <c r="M12" s="16" t="s">
        <v>99</v>
      </c>
      <c r="N12" s="16">
        <v>-53</v>
      </c>
      <c r="O12" s="17">
        <v>7</v>
      </c>
      <c r="Q12" s="15" t="s">
        <v>7</v>
      </c>
      <c r="R12" s="16" t="s">
        <v>127</v>
      </c>
      <c r="S12" s="16">
        <v>-58</v>
      </c>
      <c r="T12" s="17">
        <v>6.8</v>
      </c>
      <c r="V12" s="15" t="s">
        <v>7</v>
      </c>
      <c r="W12" s="16" t="s">
        <v>147</v>
      </c>
      <c r="X12" s="16">
        <v>-60</v>
      </c>
      <c r="Y12" s="17">
        <v>7.2</v>
      </c>
      <c r="AA12" s="15" t="s">
        <v>7</v>
      </c>
      <c r="AB12" s="16" t="s">
        <v>147</v>
      </c>
      <c r="AC12" s="16">
        <v>-60</v>
      </c>
      <c r="AD12" s="17">
        <v>7.2</v>
      </c>
      <c r="AF12" s="15" t="s">
        <v>7</v>
      </c>
      <c r="AG12" s="16" t="s">
        <v>195</v>
      </c>
      <c r="AH12" s="16">
        <v>-70</v>
      </c>
      <c r="AI12" s="17">
        <v>10.5</v>
      </c>
    </row>
    <row r="13" spans="2:35" x14ac:dyDescent="0.35">
      <c r="B13" s="15" t="s">
        <v>7</v>
      </c>
      <c r="C13" s="16" t="s">
        <v>57</v>
      </c>
      <c r="D13" s="16">
        <v>-79</v>
      </c>
      <c r="E13" s="17">
        <v>7</v>
      </c>
      <c r="G13" s="15" t="s">
        <v>7</v>
      </c>
      <c r="H13" s="16" t="s">
        <v>78</v>
      </c>
      <c r="I13" s="16">
        <v>-66</v>
      </c>
      <c r="J13" s="17">
        <v>9.8000000000000007</v>
      </c>
      <c r="L13" s="15" t="s">
        <v>7</v>
      </c>
      <c r="M13" s="16" t="s">
        <v>100</v>
      </c>
      <c r="N13" s="16">
        <v>-57</v>
      </c>
      <c r="O13" s="17">
        <v>9.5</v>
      </c>
      <c r="Q13" s="15" t="s">
        <v>7</v>
      </c>
      <c r="R13" s="16" t="s">
        <v>128</v>
      </c>
      <c r="S13" s="16">
        <v>-60</v>
      </c>
      <c r="T13" s="17">
        <v>9.1999999999999993</v>
      </c>
      <c r="V13" s="15" t="s">
        <v>7</v>
      </c>
      <c r="W13" s="16" t="s">
        <v>148</v>
      </c>
      <c r="X13" s="16">
        <v>-64</v>
      </c>
      <c r="Y13" s="17">
        <v>9.1999999999999993</v>
      </c>
      <c r="AA13" s="15" t="s">
        <v>7</v>
      </c>
      <c r="AB13" s="16" t="s">
        <v>148</v>
      </c>
      <c r="AC13" s="16">
        <v>-64</v>
      </c>
      <c r="AD13" s="17">
        <v>9.1999999999999993</v>
      </c>
      <c r="AF13" s="15" t="s">
        <v>7</v>
      </c>
      <c r="AG13" s="16" t="s">
        <v>196</v>
      </c>
      <c r="AH13" s="16">
        <v>-72</v>
      </c>
      <c r="AI13" s="17">
        <v>9.8000000000000007</v>
      </c>
    </row>
    <row r="14" spans="2:35" x14ac:dyDescent="0.35">
      <c r="B14" s="15" t="s">
        <v>7</v>
      </c>
      <c r="C14" s="16" t="s">
        <v>58</v>
      </c>
      <c r="D14" s="16">
        <v>-77</v>
      </c>
      <c r="E14" s="17">
        <v>10</v>
      </c>
      <c r="G14" s="15" t="s">
        <v>7</v>
      </c>
      <c r="H14" s="16" t="s">
        <v>79</v>
      </c>
      <c r="I14" s="16">
        <v>-68</v>
      </c>
      <c r="J14" s="17">
        <v>8</v>
      </c>
      <c r="L14" s="15" t="s">
        <v>7</v>
      </c>
      <c r="M14" s="16" t="s">
        <v>102</v>
      </c>
      <c r="N14" s="16">
        <v>-53</v>
      </c>
      <c r="O14" s="17">
        <v>10.5</v>
      </c>
      <c r="Q14" s="15" t="s">
        <v>7</v>
      </c>
      <c r="R14" s="16" t="s">
        <v>131</v>
      </c>
      <c r="S14" s="16">
        <v>-60</v>
      </c>
      <c r="T14" s="17">
        <v>6</v>
      </c>
      <c r="V14" s="15" t="s">
        <v>7</v>
      </c>
      <c r="W14" s="16" t="s">
        <v>149</v>
      </c>
      <c r="X14" s="16">
        <v>-61</v>
      </c>
      <c r="Y14" s="17">
        <v>8.8000000000000007</v>
      </c>
      <c r="AA14" s="15" t="s">
        <v>7</v>
      </c>
      <c r="AB14" s="16" t="s">
        <v>149</v>
      </c>
      <c r="AC14" s="16">
        <v>-61</v>
      </c>
      <c r="AD14" s="17">
        <v>8.8000000000000007</v>
      </c>
      <c r="AF14" s="15" t="s">
        <v>7</v>
      </c>
      <c r="AG14" s="16" t="s">
        <v>197</v>
      </c>
      <c r="AH14" s="16">
        <v>-65</v>
      </c>
      <c r="AI14" s="17">
        <v>7.5</v>
      </c>
    </row>
    <row r="15" spans="2:35" x14ac:dyDescent="0.35">
      <c r="B15" s="15" t="s">
        <v>7</v>
      </c>
      <c r="C15" s="16" t="s">
        <v>59</v>
      </c>
      <c r="D15" s="16">
        <v>-74</v>
      </c>
      <c r="E15" s="17">
        <v>9</v>
      </c>
      <c r="G15" s="15" t="s">
        <v>7</v>
      </c>
      <c r="H15" s="16" t="s">
        <v>80</v>
      </c>
      <c r="I15" s="16">
        <v>-65</v>
      </c>
      <c r="J15" s="17">
        <v>8</v>
      </c>
      <c r="L15" s="15" t="s">
        <v>7</v>
      </c>
      <c r="M15" s="16" t="s">
        <v>103</v>
      </c>
      <c r="N15" s="16">
        <v>-51</v>
      </c>
      <c r="O15" s="17">
        <v>9.1999999999999993</v>
      </c>
      <c r="Q15" s="15" t="s">
        <v>7</v>
      </c>
      <c r="R15" s="16" t="s">
        <v>133</v>
      </c>
      <c r="S15" s="16">
        <v>-58</v>
      </c>
      <c r="T15" s="17">
        <v>7</v>
      </c>
      <c r="V15" s="15" t="s">
        <v>7</v>
      </c>
      <c r="W15" s="16" t="s">
        <v>150</v>
      </c>
      <c r="X15" s="16">
        <v>-60</v>
      </c>
      <c r="Y15" s="17">
        <v>6.5</v>
      </c>
      <c r="AA15" s="15" t="s">
        <v>7</v>
      </c>
      <c r="AB15" s="16" t="s">
        <v>150</v>
      </c>
      <c r="AC15" s="16">
        <v>-60</v>
      </c>
      <c r="AD15" s="17">
        <v>6.5</v>
      </c>
      <c r="AF15" s="15" t="s">
        <v>7</v>
      </c>
      <c r="AG15" s="16" t="s">
        <v>198</v>
      </c>
      <c r="AH15" s="16">
        <v>-69</v>
      </c>
      <c r="AI15" s="17">
        <v>9.8000000000000007</v>
      </c>
    </row>
    <row r="16" spans="2:35" x14ac:dyDescent="0.35">
      <c r="B16" s="15" t="s">
        <v>7</v>
      </c>
      <c r="C16" s="16" t="s">
        <v>60</v>
      </c>
      <c r="D16" s="16">
        <v>-70</v>
      </c>
      <c r="E16" s="17">
        <v>6</v>
      </c>
      <c r="G16" s="15" t="s">
        <v>7</v>
      </c>
      <c r="H16" s="16" t="s">
        <v>81</v>
      </c>
      <c r="I16" s="16">
        <v>-70</v>
      </c>
      <c r="J16" s="17">
        <v>9</v>
      </c>
      <c r="L16" s="15" t="s">
        <v>7</v>
      </c>
      <c r="M16" s="16" t="s">
        <v>104</v>
      </c>
      <c r="N16" s="16">
        <v>-47</v>
      </c>
      <c r="O16" s="17">
        <v>6.2</v>
      </c>
      <c r="Q16" s="15" t="s">
        <v>7</v>
      </c>
      <c r="R16" s="16" t="s">
        <v>134</v>
      </c>
      <c r="S16" s="16">
        <v>-59</v>
      </c>
      <c r="T16" s="17">
        <v>6.8</v>
      </c>
      <c r="V16" s="15" t="s">
        <v>7</v>
      </c>
      <c r="W16" s="16" t="s">
        <v>151</v>
      </c>
      <c r="X16" s="16">
        <v>-60</v>
      </c>
      <c r="Y16" s="17">
        <v>6.8</v>
      </c>
      <c r="AA16" s="15" t="s">
        <v>7</v>
      </c>
      <c r="AB16" s="16" t="s">
        <v>151</v>
      </c>
      <c r="AC16" s="16">
        <v>-60</v>
      </c>
      <c r="AD16" s="17">
        <v>6.8</v>
      </c>
      <c r="AF16" s="15" t="s">
        <v>7</v>
      </c>
      <c r="AG16" s="16" t="s">
        <v>199</v>
      </c>
      <c r="AH16" s="16">
        <v>-65</v>
      </c>
      <c r="AI16" s="17">
        <v>10.5</v>
      </c>
    </row>
    <row r="17" spans="2:35" x14ac:dyDescent="0.35">
      <c r="B17" s="15" t="s">
        <v>7</v>
      </c>
      <c r="C17" s="16" t="s">
        <v>61</v>
      </c>
      <c r="D17" s="16">
        <v>-78</v>
      </c>
      <c r="E17" s="17">
        <v>8.5</v>
      </c>
      <c r="G17" s="15" t="s">
        <v>7</v>
      </c>
      <c r="H17" s="16" t="s">
        <v>82</v>
      </c>
      <c r="I17" s="16">
        <v>-72</v>
      </c>
      <c r="J17" s="17">
        <v>6.5</v>
      </c>
      <c r="L17" s="15" t="s">
        <v>7</v>
      </c>
      <c r="M17" s="16" t="s">
        <v>107</v>
      </c>
      <c r="N17" s="16">
        <v>-49</v>
      </c>
      <c r="O17" s="17">
        <v>7.8</v>
      </c>
      <c r="Q17" s="15" t="s">
        <v>7</v>
      </c>
      <c r="R17" s="16" t="s">
        <v>135</v>
      </c>
      <c r="S17" s="16">
        <v>-53</v>
      </c>
      <c r="T17" s="17">
        <v>8.5</v>
      </c>
      <c r="V17" s="15" t="s">
        <v>7</v>
      </c>
      <c r="W17" s="16" t="s">
        <v>152</v>
      </c>
      <c r="X17" s="16">
        <v>-62</v>
      </c>
      <c r="Y17" s="17">
        <v>9.8000000000000007</v>
      </c>
      <c r="AA17" s="15" t="s">
        <v>7</v>
      </c>
      <c r="AB17" s="16" t="s">
        <v>152</v>
      </c>
      <c r="AC17" s="16">
        <v>-62</v>
      </c>
      <c r="AD17" s="17">
        <v>9.8000000000000007</v>
      </c>
      <c r="AF17" s="15" t="s">
        <v>7</v>
      </c>
      <c r="AG17" s="16" t="s">
        <v>200</v>
      </c>
      <c r="AH17" s="16">
        <v>-67</v>
      </c>
      <c r="AI17" s="17">
        <v>8.8000000000000007</v>
      </c>
    </row>
    <row r="18" spans="2:35" x14ac:dyDescent="0.35">
      <c r="B18" s="15" t="s">
        <v>7</v>
      </c>
      <c r="C18" s="16" t="s">
        <v>62</v>
      </c>
      <c r="D18" s="16">
        <v>-71</v>
      </c>
      <c r="E18" s="17">
        <v>6.2</v>
      </c>
      <c r="G18" s="15" t="s">
        <v>7</v>
      </c>
      <c r="H18" s="16" t="s">
        <v>83</v>
      </c>
      <c r="I18" s="16">
        <v>-67</v>
      </c>
      <c r="J18" s="17">
        <v>10.5</v>
      </c>
      <c r="L18" s="15" t="s">
        <v>7</v>
      </c>
      <c r="M18" s="16" t="s">
        <v>109</v>
      </c>
      <c r="N18" s="16">
        <v>-49</v>
      </c>
      <c r="O18" s="17">
        <v>9</v>
      </c>
      <c r="Q18" s="15" t="s">
        <v>7</v>
      </c>
      <c r="R18" s="16" t="s">
        <v>136</v>
      </c>
      <c r="S18" s="16">
        <v>-63</v>
      </c>
      <c r="T18" s="17">
        <v>9.1999999999999993</v>
      </c>
      <c r="V18" s="15" t="s">
        <v>7</v>
      </c>
      <c r="W18" s="16" t="s">
        <v>153</v>
      </c>
      <c r="X18" s="16">
        <v>-61</v>
      </c>
      <c r="Y18" s="17">
        <v>9</v>
      </c>
      <c r="AA18" s="15" t="s">
        <v>7</v>
      </c>
      <c r="AB18" s="16" t="s">
        <v>153</v>
      </c>
      <c r="AC18" s="16">
        <v>-61</v>
      </c>
      <c r="AD18" s="17">
        <v>9</v>
      </c>
      <c r="AF18" s="15" t="s">
        <v>7</v>
      </c>
      <c r="AG18" s="16" t="s">
        <v>201</v>
      </c>
      <c r="AH18" s="16">
        <v>-66</v>
      </c>
      <c r="AI18" s="17">
        <v>6.2</v>
      </c>
    </row>
    <row r="19" spans="2:35" x14ac:dyDescent="0.35">
      <c r="B19" s="15" t="s">
        <v>7</v>
      </c>
      <c r="C19" s="16" t="s">
        <v>63</v>
      </c>
      <c r="D19" s="16">
        <v>-73</v>
      </c>
      <c r="E19" s="17">
        <v>10</v>
      </c>
      <c r="G19" s="15" t="s">
        <v>7</v>
      </c>
      <c r="H19" s="16" t="s">
        <v>84</v>
      </c>
      <c r="I19" s="16">
        <v>-67</v>
      </c>
      <c r="J19" s="17">
        <v>9.5</v>
      </c>
      <c r="L19" s="15" t="s">
        <v>7</v>
      </c>
      <c r="M19" s="16" t="s">
        <v>110</v>
      </c>
      <c r="N19" s="16">
        <v>-49</v>
      </c>
      <c r="O19" s="17">
        <v>9</v>
      </c>
      <c r="Q19" s="15" t="s">
        <v>7</v>
      </c>
      <c r="R19" s="16" t="s">
        <v>137</v>
      </c>
      <c r="S19" s="16">
        <v>-60</v>
      </c>
      <c r="T19" s="17">
        <v>10</v>
      </c>
      <c r="V19" s="15" t="s">
        <v>7</v>
      </c>
      <c r="W19" s="16" t="s">
        <v>154</v>
      </c>
      <c r="X19" s="16">
        <v>-59</v>
      </c>
      <c r="Y19" s="17">
        <v>8</v>
      </c>
      <c r="AA19" s="15" t="s">
        <v>7</v>
      </c>
      <c r="AB19" s="16" t="s">
        <v>154</v>
      </c>
      <c r="AC19" s="16">
        <v>-59</v>
      </c>
      <c r="AD19" s="17">
        <v>8</v>
      </c>
      <c r="AF19" s="15" t="s">
        <v>7</v>
      </c>
      <c r="AG19" s="16" t="s">
        <v>202</v>
      </c>
      <c r="AH19" s="16">
        <v>-67</v>
      </c>
      <c r="AI19" s="17">
        <v>7.8</v>
      </c>
    </row>
    <row r="20" spans="2:35" x14ac:dyDescent="0.35">
      <c r="B20" s="15" t="s">
        <v>7</v>
      </c>
      <c r="C20" s="16" t="s">
        <v>64</v>
      </c>
      <c r="D20" s="16">
        <v>-72</v>
      </c>
      <c r="E20" s="17">
        <v>6.8</v>
      </c>
      <c r="G20" s="15" t="s">
        <v>7</v>
      </c>
      <c r="H20" s="16" t="s">
        <v>85</v>
      </c>
      <c r="I20" s="16">
        <v>-70</v>
      </c>
      <c r="J20" s="17">
        <v>10.199999999999999</v>
      </c>
      <c r="L20" s="15" t="s">
        <v>7</v>
      </c>
      <c r="M20" s="16" t="s">
        <v>111</v>
      </c>
      <c r="N20" s="16">
        <v>-50</v>
      </c>
      <c r="O20" s="17">
        <v>8.5</v>
      </c>
      <c r="Q20" s="15" t="s">
        <v>7</v>
      </c>
      <c r="R20" s="16" t="s">
        <v>138</v>
      </c>
      <c r="S20" s="16">
        <v>-55</v>
      </c>
      <c r="T20" s="17">
        <v>7.8</v>
      </c>
      <c r="V20" s="15" t="s">
        <v>7</v>
      </c>
      <c r="W20" s="16" t="s">
        <v>155</v>
      </c>
      <c r="X20" s="16">
        <v>-60</v>
      </c>
      <c r="Y20" s="17">
        <v>7</v>
      </c>
      <c r="AA20" s="15" t="s">
        <v>7</v>
      </c>
      <c r="AB20" s="16" t="s">
        <v>155</v>
      </c>
      <c r="AC20" s="16">
        <v>-60</v>
      </c>
      <c r="AD20" s="17">
        <v>7</v>
      </c>
      <c r="AF20" s="15" t="s">
        <v>7</v>
      </c>
      <c r="AG20" s="16" t="s">
        <v>203</v>
      </c>
      <c r="AH20" s="16">
        <v>-67</v>
      </c>
      <c r="AI20" s="17">
        <v>10.199999999999999</v>
      </c>
    </row>
    <row r="21" spans="2:35" x14ac:dyDescent="0.35">
      <c r="B21" s="15" t="s">
        <v>7</v>
      </c>
      <c r="C21" s="16" t="s">
        <v>65</v>
      </c>
      <c r="D21" s="16">
        <v>-75</v>
      </c>
      <c r="E21" s="17">
        <v>10</v>
      </c>
      <c r="G21" s="15" t="s">
        <v>7</v>
      </c>
      <c r="H21" s="16" t="s">
        <v>86</v>
      </c>
      <c r="I21" s="16">
        <v>-69</v>
      </c>
      <c r="J21" s="17">
        <v>7.5</v>
      </c>
      <c r="L21" s="15" t="s">
        <v>7</v>
      </c>
      <c r="M21" s="16" t="s">
        <v>112</v>
      </c>
      <c r="N21" s="16">
        <v>-52</v>
      </c>
      <c r="O21" s="17">
        <v>9.5</v>
      </c>
      <c r="Q21" s="15" t="s">
        <v>7</v>
      </c>
      <c r="R21" s="16" t="s">
        <v>140</v>
      </c>
      <c r="S21" s="16">
        <v>-60</v>
      </c>
      <c r="T21" s="17">
        <v>6.8</v>
      </c>
      <c r="V21" s="15" t="s">
        <v>7</v>
      </c>
      <c r="W21" s="16" t="s">
        <v>156</v>
      </c>
      <c r="X21" s="16">
        <v>-65</v>
      </c>
      <c r="Y21" s="17">
        <v>9.8000000000000007</v>
      </c>
      <c r="AA21" s="15" t="s">
        <v>7</v>
      </c>
      <c r="AB21" s="16" t="s">
        <v>156</v>
      </c>
      <c r="AC21" s="16">
        <v>-65</v>
      </c>
      <c r="AD21" s="17">
        <v>9.8000000000000007</v>
      </c>
      <c r="AF21" s="15" t="s">
        <v>7</v>
      </c>
      <c r="AG21" s="16" t="s">
        <v>204</v>
      </c>
      <c r="AH21" s="16">
        <v>-63</v>
      </c>
      <c r="AI21" s="17">
        <v>9</v>
      </c>
    </row>
    <row r="22" spans="2:35" x14ac:dyDescent="0.35">
      <c r="B22" s="15" t="s">
        <v>7</v>
      </c>
      <c r="C22" s="16" t="s">
        <v>66</v>
      </c>
      <c r="D22" s="16">
        <v>-74</v>
      </c>
      <c r="E22" s="17">
        <v>10.199999999999999</v>
      </c>
      <c r="G22" s="15" t="s">
        <v>7</v>
      </c>
      <c r="H22" s="16" t="s">
        <v>87</v>
      </c>
      <c r="I22" s="16">
        <v>-67</v>
      </c>
      <c r="J22" s="17">
        <v>7.5</v>
      </c>
      <c r="L22" s="15" t="s">
        <v>7</v>
      </c>
      <c r="M22" s="16" t="s">
        <v>115</v>
      </c>
      <c r="N22" s="16">
        <v>-50</v>
      </c>
      <c r="O22" s="17">
        <v>6.8</v>
      </c>
      <c r="Q22" s="15" t="s">
        <v>7</v>
      </c>
      <c r="R22" s="16" t="s">
        <v>141</v>
      </c>
      <c r="S22" s="16">
        <v>-60</v>
      </c>
      <c r="T22" s="17">
        <v>9.8000000000000007</v>
      </c>
      <c r="V22" s="15" t="s">
        <v>7</v>
      </c>
      <c r="W22" s="16" t="s">
        <v>157</v>
      </c>
      <c r="X22" s="16">
        <v>-61</v>
      </c>
      <c r="Y22" s="17">
        <v>9.8000000000000007</v>
      </c>
      <c r="AA22" s="15" t="s">
        <v>7</v>
      </c>
      <c r="AB22" s="16" t="s">
        <v>157</v>
      </c>
      <c r="AC22" s="16">
        <v>-61</v>
      </c>
      <c r="AD22" s="17">
        <v>9.8000000000000007</v>
      </c>
      <c r="AF22" s="15" t="s">
        <v>7</v>
      </c>
      <c r="AG22" s="16" t="s">
        <v>205</v>
      </c>
      <c r="AH22" s="16">
        <v>-68</v>
      </c>
      <c r="AI22" s="17">
        <v>8.1999999999999993</v>
      </c>
    </row>
    <row r="23" spans="2:35" x14ac:dyDescent="0.35">
      <c r="B23" s="15" t="s">
        <v>7</v>
      </c>
      <c r="C23" s="16" t="s">
        <v>67</v>
      </c>
      <c r="D23" s="16">
        <v>-70</v>
      </c>
      <c r="E23" s="17">
        <v>7.8</v>
      </c>
      <c r="G23" s="15" t="s">
        <v>7</v>
      </c>
      <c r="H23" s="16" t="s">
        <v>88</v>
      </c>
      <c r="I23" s="16">
        <v>-67</v>
      </c>
      <c r="J23" s="17">
        <v>7.8</v>
      </c>
      <c r="L23" s="15" t="s">
        <v>7</v>
      </c>
      <c r="M23" s="16" t="s">
        <v>117</v>
      </c>
      <c r="N23" s="16">
        <v>-50</v>
      </c>
      <c r="O23" s="17">
        <v>9.8000000000000007</v>
      </c>
      <c r="Q23" s="15" t="s">
        <v>7</v>
      </c>
      <c r="R23" s="16" t="s">
        <v>143</v>
      </c>
      <c r="S23" s="16">
        <v>-56</v>
      </c>
      <c r="T23" s="17">
        <v>9.1999999999999993</v>
      </c>
      <c r="V23" s="15" t="s">
        <v>7</v>
      </c>
      <c r="W23" s="16" t="s">
        <v>158</v>
      </c>
      <c r="X23" s="16">
        <v>-60</v>
      </c>
      <c r="Y23" s="17">
        <v>7</v>
      </c>
      <c r="AA23" s="15" t="s">
        <v>7</v>
      </c>
      <c r="AB23" s="16" t="s">
        <v>158</v>
      </c>
      <c r="AC23" s="16">
        <v>-60</v>
      </c>
      <c r="AD23" s="17">
        <v>7</v>
      </c>
      <c r="AF23" s="15" t="s">
        <v>7</v>
      </c>
      <c r="AG23" s="16" t="s">
        <v>206</v>
      </c>
      <c r="AH23" s="16">
        <v>-65</v>
      </c>
      <c r="AI23" s="17">
        <v>9.8000000000000007</v>
      </c>
    </row>
    <row r="24" spans="2:35" x14ac:dyDescent="0.35">
      <c r="B24" s="15" t="s">
        <v>7</v>
      </c>
      <c r="C24" s="16" t="s">
        <v>68</v>
      </c>
      <c r="D24" s="16">
        <v>-71</v>
      </c>
      <c r="E24" s="17">
        <v>6.5</v>
      </c>
      <c r="G24" s="15" t="s">
        <v>7</v>
      </c>
      <c r="H24" s="16" t="s">
        <v>89</v>
      </c>
      <c r="I24" s="16">
        <v>-67</v>
      </c>
      <c r="J24" s="17">
        <v>6.8</v>
      </c>
      <c r="L24" s="15" t="s">
        <v>7</v>
      </c>
      <c r="M24" s="16" t="s">
        <v>119</v>
      </c>
      <c r="N24" s="16">
        <v>-50</v>
      </c>
      <c r="O24" s="17">
        <v>9.1999999999999993</v>
      </c>
      <c r="Q24" s="15" t="s">
        <v>4</v>
      </c>
      <c r="R24" s="16" t="s">
        <v>124</v>
      </c>
      <c r="S24" s="16">
        <v>-65</v>
      </c>
      <c r="T24" s="17">
        <v>9</v>
      </c>
      <c r="V24" s="15" t="s">
        <v>7</v>
      </c>
      <c r="W24" s="16" t="s">
        <v>159</v>
      </c>
      <c r="X24" s="16">
        <v>-60</v>
      </c>
      <c r="Y24" s="17">
        <v>8</v>
      </c>
      <c r="AA24" s="15" t="s">
        <v>7</v>
      </c>
      <c r="AB24" s="16" t="s">
        <v>159</v>
      </c>
      <c r="AC24" s="16">
        <v>-60</v>
      </c>
      <c r="AD24" s="17">
        <v>8</v>
      </c>
      <c r="AF24" s="15" t="s">
        <v>7</v>
      </c>
      <c r="AG24" s="16" t="s">
        <v>207</v>
      </c>
      <c r="AH24" s="16">
        <v>-66</v>
      </c>
      <c r="AI24" s="17">
        <v>9.1999999999999993</v>
      </c>
    </row>
    <row r="25" spans="2:35" x14ac:dyDescent="0.35">
      <c r="B25" s="15" t="s">
        <v>7</v>
      </c>
      <c r="C25" s="16" t="s">
        <v>69</v>
      </c>
      <c r="D25" s="16">
        <v>-71</v>
      </c>
      <c r="E25" s="17">
        <v>7.8</v>
      </c>
      <c r="G25" s="15" t="s">
        <v>7</v>
      </c>
      <c r="H25" s="16" t="s">
        <v>90</v>
      </c>
      <c r="I25" s="16">
        <v>-67</v>
      </c>
      <c r="J25" s="17">
        <v>9</v>
      </c>
      <c r="L25" s="15" t="s">
        <v>7</v>
      </c>
      <c r="M25" s="16" t="s">
        <v>120</v>
      </c>
      <c r="N25" s="16">
        <v>-51</v>
      </c>
      <c r="O25" s="17">
        <v>10</v>
      </c>
      <c r="Q25" s="15" t="s">
        <v>4</v>
      </c>
      <c r="R25" s="16" t="s">
        <v>125</v>
      </c>
      <c r="S25" s="16">
        <v>-60</v>
      </c>
      <c r="T25" s="17">
        <v>7</v>
      </c>
      <c r="V25" s="15" t="s">
        <v>7</v>
      </c>
      <c r="W25" s="16" t="s">
        <v>160</v>
      </c>
      <c r="X25" s="16">
        <v>-59</v>
      </c>
      <c r="Y25" s="17">
        <v>8.5</v>
      </c>
      <c r="AA25" s="15" t="s">
        <v>7</v>
      </c>
      <c r="AB25" s="16" t="s">
        <v>160</v>
      </c>
      <c r="AC25" s="16">
        <v>-59</v>
      </c>
      <c r="AD25" s="17">
        <v>8.5</v>
      </c>
      <c r="AF25" s="15" t="s">
        <v>7</v>
      </c>
      <c r="AG25" s="16" t="s">
        <v>208</v>
      </c>
      <c r="AH25" s="16">
        <v>-67</v>
      </c>
      <c r="AI25" s="17">
        <v>9.1999999999999993</v>
      </c>
    </row>
    <row r="26" spans="2:35" x14ac:dyDescent="0.35">
      <c r="B26" s="15" t="s">
        <v>7</v>
      </c>
      <c r="C26" s="16" t="s">
        <v>70</v>
      </c>
      <c r="D26" s="16">
        <v>-76</v>
      </c>
      <c r="E26" s="17">
        <v>9.5</v>
      </c>
      <c r="G26" s="15" t="s">
        <v>7</v>
      </c>
      <c r="H26" s="16" t="s">
        <v>91</v>
      </c>
      <c r="I26" s="16">
        <v>-69</v>
      </c>
      <c r="J26" s="17">
        <v>8.8000000000000007</v>
      </c>
      <c r="L26" s="15" t="s">
        <v>7</v>
      </c>
      <c r="M26" s="16" t="s">
        <v>121</v>
      </c>
      <c r="N26" s="16">
        <v>-52</v>
      </c>
      <c r="O26" s="17">
        <v>10.5</v>
      </c>
      <c r="Q26" s="15" t="s">
        <v>4</v>
      </c>
      <c r="R26" s="16" t="s">
        <v>126</v>
      </c>
      <c r="S26" s="16">
        <v>-63</v>
      </c>
      <c r="T26" s="17">
        <v>9.1999999999999993</v>
      </c>
      <c r="V26" s="15" t="s">
        <v>7</v>
      </c>
      <c r="W26" s="16" t="s">
        <v>161</v>
      </c>
      <c r="X26" s="16">
        <v>-61</v>
      </c>
      <c r="Y26" s="17">
        <v>8</v>
      </c>
      <c r="AA26" s="15" t="s">
        <v>7</v>
      </c>
      <c r="AB26" s="16" t="s">
        <v>161</v>
      </c>
      <c r="AC26" s="16">
        <v>-61</v>
      </c>
      <c r="AD26" s="17">
        <v>8</v>
      </c>
      <c r="AF26" s="15" t="s">
        <v>7</v>
      </c>
      <c r="AG26" s="16" t="s">
        <v>209</v>
      </c>
      <c r="AH26" s="16">
        <v>-66</v>
      </c>
      <c r="AI26" s="17">
        <v>9.5</v>
      </c>
    </row>
    <row r="27" spans="2:35" x14ac:dyDescent="0.35">
      <c r="B27" s="15" t="s">
        <v>7</v>
      </c>
      <c r="C27" s="16" t="s">
        <v>71</v>
      </c>
      <c r="D27" s="16">
        <v>-73</v>
      </c>
      <c r="E27" s="17">
        <v>6.8</v>
      </c>
      <c r="G27" s="15" t="s">
        <v>7</v>
      </c>
      <c r="H27" s="16" t="s">
        <v>92</v>
      </c>
      <c r="I27" s="16">
        <v>-70</v>
      </c>
      <c r="J27" s="17">
        <v>9.1999999999999993</v>
      </c>
      <c r="L27" s="15" t="s">
        <v>7</v>
      </c>
      <c r="M27" s="16" t="s">
        <v>123</v>
      </c>
      <c r="N27" s="16">
        <v>-50</v>
      </c>
      <c r="O27" s="17">
        <v>8.1999999999999993</v>
      </c>
      <c r="Q27" s="15" t="s">
        <v>4</v>
      </c>
      <c r="R27" s="16" t="s">
        <v>127</v>
      </c>
      <c r="S27" s="16">
        <v>-65</v>
      </c>
      <c r="T27" s="17">
        <v>6.5</v>
      </c>
      <c r="V27" s="15" t="s">
        <v>7</v>
      </c>
      <c r="W27" s="16" t="s">
        <v>162</v>
      </c>
      <c r="X27" s="16">
        <v>-60</v>
      </c>
      <c r="Y27" s="17">
        <v>7.8</v>
      </c>
      <c r="AA27" s="15" t="s">
        <v>7</v>
      </c>
      <c r="AB27" s="16" t="s">
        <v>162</v>
      </c>
      <c r="AC27" s="16">
        <v>-60</v>
      </c>
      <c r="AD27" s="17">
        <v>7.8</v>
      </c>
      <c r="AF27" s="15" t="s">
        <v>7</v>
      </c>
      <c r="AG27" s="16" t="s">
        <v>211</v>
      </c>
      <c r="AH27" s="16">
        <v>-67</v>
      </c>
      <c r="AI27" s="17">
        <v>7.2</v>
      </c>
    </row>
    <row r="28" spans="2:35" x14ac:dyDescent="0.35">
      <c r="B28" s="15" t="s">
        <v>7</v>
      </c>
      <c r="C28" s="16" t="s">
        <v>72</v>
      </c>
      <c r="D28" s="16">
        <v>-73</v>
      </c>
      <c r="E28" s="17">
        <v>9.1999999999999993</v>
      </c>
      <c r="G28" s="15" t="s">
        <v>7</v>
      </c>
      <c r="H28" s="16" t="s">
        <v>93</v>
      </c>
      <c r="I28" s="16">
        <v>-69</v>
      </c>
      <c r="J28" s="17">
        <v>9.8000000000000007</v>
      </c>
      <c r="L28" s="15" t="s">
        <v>4</v>
      </c>
      <c r="M28" s="16" t="s">
        <v>97</v>
      </c>
      <c r="N28" s="16">
        <v>-53</v>
      </c>
      <c r="O28" s="17">
        <v>7.8</v>
      </c>
      <c r="Q28" s="15" t="s">
        <v>4</v>
      </c>
      <c r="R28" s="16" t="s">
        <v>128</v>
      </c>
      <c r="S28" s="16">
        <v>-65</v>
      </c>
      <c r="T28" s="17">
        <v>9.5</v>
      </c>
      <c r="V28" s="15" t="s">
        <v>7</v>
      </c>
      <c r="W28" s="16" t="s">
        <v>163</v>
      </c>
      <c r="X28" s="16">
        <v>-60</v>
      </c>
      <c r="Y28" s="17">
        <v>10</v>
      </c>
      <c r="AA28" s="15" t="s">
        <v>7</v>
      </c>
      <c r="AB28" s="16" t="s">
        <v>163</v>
      </c>
      <c r="AC28" s="16">
        <v>-60</v>
      </c>
      <c r="AD28" s="17">
        <v>10</v>
      </c>
      <c r="AF28" s="15" t="s">
        <v>7</v>
      </c>
      <c r="AG28" s="16" t="s">
        <v>212</v>
      </c>
      <c r="AH28" s="16">
        <v>-61</v>
      </c>
      <c r="AI28" s="17">
        <v>8.1999999999999993</v>
      </c>
    </row>
    <row r="29" spans="2:35" x14ac:dyDescent="0.35">
      <c r="B29" s="15" t="s">
        <v>7</v>
      </c>
      <c r="C29" s="16" t="s">
        <v>73</v>
      </c>
      <c r="D29" s="16">
        <v>-73</v>
      </c>
      <c r="E29" s="17">
        <v>8</v>
      </c>
      <c r="G29" s="15" t="s">
        <v>7</v>
      </c>
      <c r="H29" s="16" t="s">
        <v>94</v>
      </c>
      <c r="I29" s="16">
        <v>-70</v>
      </c>
      <c r="J29" s="17">
        <v>6.8</v>
      </c>
      <c r="L29" s="15" t="s">
        <v>4</v>
      </c>
      <c r="M29" s="16" t="s">
        <v>98</v>
      </c>
      <c r="N29" s="16">
        <v>-54</v>
      </c>
      <c r="O29" s="17">
        <v>6.8</v>
      </c>
      <c r="Q29" s="15" t="s">
        <v>4</v>
      </c>
      <c r="R29" s="16" t="s">
        <v>129</v>
      </c>
      <c r="S29" s="16">
        <v>-60</v>
      </c>
      <c r="T29" s="17">
        <v>8.8000000000000007</v>
      </c>
      <c r="V29" s="15" t="s">
        <v>7</v>
      </c>
      <c r="W29" s="16" t="s">
        <v>164</v>
      </c>
      <c r="X29" s="16">
        <v>-63</v>
      </c>
      <c r="Y29" s="17">
        <v>10.199999999999999</v>
      </c>
      <c r="AA29" s="15" t="s">
        <v>7</v>
      </c>
      <c r="AB29" s="16" t="s">
        <v>164</v>
      </c>
      <c r="AC29" s="16">
        <v>-63</v>
      </c>
      <c r="AD29" s="17">
        <v>10.199999999999999</v>
      </c>
      <c r="AF29" s="15" t="s">
        <v>7</v>
      </c>
      <c r="AG29" s="16" t="s">
        <v>214</v>
      </c>
      <c r="AH29" s="16">
        <v>-62</v>
      </c>
      <c r="AI29" s="17">
        <v>9</v>
      </c>
    </row>
    <row r="30" spans="2:35" x14ac:dyDescent="0.35">
      <c r="B30" s="15" t="s">
        <v>7</v>
      </c>
      <c r="C30" s="16" t="s">
        <v>74</v>
      </c>
      <c r="D30" s="16">
        <v>-73</v>
      </c>
      <c r="E30" s="17">
        <v>8</v>
      </c>
      <c r="G30" s="15" t="s">
        <v>7</v>
      </c>
      <c r="H30" s="16" t="s">
        <v>95</v>
      </c>
      <c r="I30" s="16">
        <v>-64</v>
      </c>
      <c r="J30" s="17">
        <v>9.8000000000000007</v>
      </c>
      <c r="L30" s="15" t="s">
        <v>4</v>
      </c>
      <c r="M30" s="16" t="s">
        <v>99</v>
      </c>
      <c r="N30" s="16">
        <v>-54</v>
      </c>
      <c r="O30" s="17">
        <v>6.5</v>
      </c>
      <c r="Q30" s="15" t="s">
        <v>4</v>
      </c>
      <c r="R30" s="16" t="s">
        <v>130</v>
      </c>
      <c r="S30" s="16">
        <v>-67</v>
      </c>
      <c r="T30" s="17">
        <v>11</v>
      </c>
      <c r="V30" s="15" t="s">
        <v>7</v>
      </c>
      <c r="W30" s="16" t="s">
        <v>165</v>
      </c>
      <c r="X30" s="16">
        <v>-63</v>
      </c>
      <c r="Y30" s="17">
        <v>9.8000000000000007</v>
      </c>
      <c r="AA30" s="15" t="s">
        <v>7</v>
      </c>
      <c r="AB30" s="16" t="s">
        <v>165</v>
      </c>
      <c r="AC30" s="16">
        <v>-63</v>
      </c>
      <c r="AD30" s="17">
        <v>9.8000000000000007</v>
      </c>
      <c r="AF30" s="15" t="s">
        <v>4</v>
      </c>
      <c r="AG30" s="16" t="s">
        <v>193</v>
      </c>
      <c r="AH30" s="16">
        <v>-66</v>
      </c>
      <c r="AI30" s="17">
        <v>7.8</v>
      </c>
    </row>
    <row r="31" spans="2:35" x14ac:dyDescent="0.35">
      <c r="B31" s="15" t="s">
        <v>4</v>
      </c>
      <c r="C31" s="16" t="s">
        <v>54</v>
      </c>
      <c r="D31" s="16">
        <v>-34</v>
      </c>
      <c r="E31" s="17">
        <v>6.2</v>
      </c>
      <c r="G31" s="15" t="s">
        <v>7</v>
      </c>
      <c r="H31" s="16" t="s">
        <v>96</v>
      </c>
      <c r="I31" s="16">
        <v>-71</v>
      </c>
      <c r="J31" s="17">
        <v>8.8000000000000007</v>
      </c>
      <c r="L31" s="15" t="s">
        <v>4</v>
      </c>
      <c r="M31" s="16" t="s">
        <v>100</v>
      </c>
      <c r="N31" s="16">
        <v>-53</v>
      </c>
      <c r="O31" s="17">
        <v>8.8000000000000007</v>
      </c>
      <c r="Q31" s="15" t="s">
        <v>4</v>
      </c>
      <c r="R31" s="16" t="s">
        <v>131</v>
      </c>
      <c r="S31" s="16">
        <v>-60</v>
      </c>
      <c r="T31" s="17">
        <v>7</v>
      </c>
      <c r="V31" s="15" t="s">
        <v>7</v>
      </c>
      <c r="W31" s="16" t="s">
        <v>166</v>
      </c>
      <c r="X31" s="16">
        <v>-61</v>
      </c>
      <c r="Y31" s="17">
        <v>8.5</v>
      </c>
      <c r="AA31" s="15" t="s">
        <v>7</v>
      </c>
      <c r="AB31" s="16" t="s">
        <v>166</v>
      </c>
      <c r="AC31" s="16">
        <v>-61</v>
      </c>
      <c r="AD31" s="17">
        <v>8.5</v>
      </c>
      <c r="AF31" s="15" t="s">
        <v>4</v>
      </c>
      <c r="AG31" s="16" t="s">
        <v>194</v>
      </c>
      <c r="AH31" s="16">
        <v>-63</v>
      </c>
      <c r="AI31" s="17">
        <v>7.2</v>
      </c>
    </row>
    <row r="32" spans="2:35" x14ac:dyDescent="0.35">
      <c r="B32" s="15" t="s">
        <v>4</v>
      </c>
      <c r="C32" s="16" t="s">
        <v>55</v>
      </c>
      <c r="D32" s="16">
        <v>-35</v>
      </c>
      <c r="E32" s="17">
        <v>8</v>
      </c>
      <c r="G32" s="15" t="s">
        <v>4</v>
      </c>
      <c r="H32" s="16" t="s">
        <v>75</v>
      </c>
      <c r="I32" s="16">
        <v>-57</v>
      </c>
      <c r="J32" s="17">
        <v>7.5</v>
      </c>
      <c r="L32" s="15" t="s">
        <v>4</v>
      </c>
      <c r="M32" s="16" t="s">
        <v>101</v>
      </c>
      <c r="N32" s="16">
        <v>-54</v>
      </c>
      <c r="O32" s="17">
        <v>9</v>
      </c>
      <c r="Q32" s="15" t="s">
        <v>4</v>
      </c>
      <c r="R32" s="16" t="s">
        <v>132</v>
      </c>
      <c r="S32" s="16">
        <v>-62</v>
      </c>
      <c r="T32" s="17">
        <v>8.1999999999999993</v>
      </c>
      <c r="V32" s="15" t="s">
        <v>7</v>
      </c>
      <c r="W32" s="16" t="s">
        <v>167</v>
      </c>
      <c r="X32" s="16">
        <v>-60</v>
      </c>
      <c r="Y32" s="17">
        <v>7</v>
      </c>
      <c r="AA32" s="15" t="s">
        <v>7</v>
      </c>
      <c r="AB32" s="16" t="s">
        <v>167</v>
      </c>
      <c r="AC32" s="16">
        <v>-60</v>
      </c>
      <c r="AD32" s="17">
        <v>7</v>
      </c>
      <c r="AF32" s="15" t="s">
        <v>4</v>
      </c>
      <c r="AG32" s="16" t="s">
        <v>195</v>
      </c>
      <c r="AH32" s="16">
        <v>-59</v>
      </c>
      <c r="AI32" s="17">
        <v>8.1999999999999993</v>
      </c>
    </row>
    <row r="33" spans="2:35" x14ac:dyDescent="0.35">
      <c r="B33" s="15" t="s">
        <v>4</v>
      </c>
      <c r="C33" s="16" t="s">
        <v>56</v>
      </c>
      <c r="D33" s="16">
        <v>-33</v>
      </c>
      <c r="E33" s="17">
        <v>8.8000000000000007</v>
      </c>
      <c r="G33" s="15" t="s">
        <v>4</v>
      </c>
      <c r="H33" s="16" t="s">
        <v>76</v>
      </c>
      <c r="I33" s="16">
        <v>-63</v>
      </c>
      <c r="J33" s="17">
        <v>11.8</v>
      </c>
      <c r="L33" s="15" t="s">
        <v>4</v>
      </c>
      <c r="M33" s="16" t="s">
        <v>102</v>
      </c>
      <c r="N33" s="16">
        <v>-53</v>
      </c>
      <c r="O33" s="17">
        <v>10</v>
      </c>
      <c r="Q33" s="15" t="s">
        <v>4</v>
      </c>
      <c r="R33" s="16" t="s">
        <v>133</v>
      </c>
      <c r="S33" s="16">
        <v>-65</v>
      </c>
      <c r="T33" s="17">
        <v>6.5</v>
      </c>
      <c r="V33" s="15" t="s">
        <v>7</v>
      </c>
      <c r="W33" s="16" t="s">
        <v>168</v>
      </c>
      <c r="X33" s="16">
        <v>-60</v>
      </c>
      <c r="Y33" s="17">
        <v>6</v>
      </c>
      <c r="AA33" s="15" t="s">
        <v>7</v>
      </c>
      <c r="AB33" s="16" t="s">
        <v>168</v>
      </c>
      <c r="AC33" s="16">
        <v>-60</v>
      </c>
      <c r="AD33" s="17">
        <v>6</v>
      </c>
      <c r="AF33" s="15" t="s">
        <v>4</v>
      </c>
      <c r="AG33" s="16" t="s">
        <v>196</v>
      </c>
      <c r="AH33" s="16">
        <v>-53</v>
      </c>
      <c r="AI33" s="17">
        <v>8.5</v>
      </c>
    </row>
    <row r="34" spans="2:35" x14ac:dyDescent="0.35">
      <c r="B34" s="15" t="s">
        <v>4</v>
      </c>
      <c r="C34" s="16" t="s">
        <v>57</v>
      </c>
      <c r="D34" s="16">
        <v>-35</v>
      </c>
      <c r="E34" s="17">
        <v>7.5</v>
      </c>
      <c r="G34" s="15" t="s">
        <v>4</v>
      </c>
      <c r="H34" s="16" t="s">
        <v>77</v>
      </c>
      <c r="I34" s="16">
        <v>-66</v>
      </c>
      <c r="J34" s="17">
        <v>7.5</v>
      </c>
      <c r="L34" s="15" t="s">
        <v>4</v>
      </c>
      <c r="M34" s="16" t="s">
        <v>103</v>
      </c>
      <c r="N34" s="16">
        <v>-47</v>
      </c>
      <c r="O34" s="17">
        <v>8.5</v>
      </c>
      <c r="Q34" s="15" t="s">
        <v>4</v>
      </c>
      <c r="R34" s="16" t="s">
        <v>134</v>
      </c>
      <c r="S34" s="16">
        <v>-61</v>
      </c>
      <c r="T34" s="17">
        <v>5.8</v>
      </c>
      <c r="V34" s="15" t="s">
        <v>7</v>
      </c>
      <c r="W34" s="16" t="s">
        <v>169</v>
      </c>
      <c r="X34" s="16">
        <v>-61</v>
      </c>
      <c r="Y34" s="17">
        <v>8.8000000000000007</v>
      </c>
      <c r="AA34" s="15" t="s">
        <v>7</v>
      </c>
      <c r="AB34" s="16" t="s">
        <v>169</v>
      </c>
      <c r="AC34" s="16">
        <v>-61</v>
      </c>
      <c r="AD34" s="17">
        <v>8.8000000000000007</v>
      </c>
      <c r="AF34" s="15" t="s">
        <v>4</v>
      </c>
      <c r="AG34" s="16" t="s">
        <v>198</v>
      </c>
      <c r="AH34" s="16">
        <v>-53</v>
      </c>
      <c r="AI34" s="17">
        <v>8.1999999999999993</v>
      </c>
    </row>
    <row r="35" spans="2:35" x14ac:dyDescent="0.35">
      <c r="B35" s="15" t="s">
        <v>4</v>
      </c>
      <c r="C35" s="16" t="s">
        <v>58</v>
      </c>
      <c r="D35" s="16">
        <v>-35</v>
      </c>
      <c r="E35" s="17">
        <v>10</v>
      </c>
      <c r="G35" s="15" t="s">
        <v>4</v>
      </c>
      <c r="H35" s="16" t="s">
        <v>78</v>
      </c>
      <c r="I35" s="16">
        <v>-60</v>
      </c>
      <c r="J35" s="17">
        <v>7.8</v>
      </c>
      <c r="L35" s="15" t="s">
        <v>4</v>
      </c>
      <c r="M35" s="16" t="s">
        <v>104</v>
      </c>
      <c r="N35" s="16">
        <v>-50</v>
      </c>
      <c r="O35" s="17">
        <v>6.2</v>
      </c>
      <c r="Q35" s="15" t="s">
        <v>4</v>
      </c>
      <c r="R35" s="16" t="s">
        <v>135</v>
      </c>
      <c r="S35" s="16">
        <v>-60</v>
      </c>
      <c r="T35" s="17">
        <v>10.199999999999999</v>
      </c>
      <c r="V35" s="15" t="s">
        <v>7</v>
      </c>
      <c r="W35" s="16" t="s">
        <v>170</v>
      </c>
      <c r="X35" s="16">
        <v>-63</v>
      </c>
      <c r="Y35" s="17">
        <v>10</v>
      </c>
      <c r="AA35" s="15" t="s">
        <v>7</v>
      </c>
      <c r="AB35" s="16" t="s">
        <v>170</v>
      </c>
      <c r="AC35" s="16">
        <v>-63</v>
      </c>
      <c r="AD35" s="17">
        <v>10</v>
      </c>
      <c r="AF35" s="15" t="s">
        <v>4</v>
      </c>
      <c r="AG35" s="16" t="s">
        <v>199</v>
      </c>
      <c r="AH35" s="16">
        <v>-52</v>
      </c>
      <c r="AI35" s="17">
        <v>9</v>
      </c>
    </row>
    <row r="36" spans="2:35" x14ac:dyDescent="0.35">
      <c r="B36" s="15" t="s">
        <v>4</v>
      </c>
      <c r="C36" s="16" t="s">
        <v>59</v>
      </c>
      <c r="D36" s="16">
        <v>-37</v>
      </c>
      <c r="E36" s="17">
        <v>9.1999999999999993</v>
      </c>
      <c r="G36" s="15" t="s">
        <v>4</v>
      </c>
      <c r="H36" s="16" t="s">
        <v>79</v>
      </c>
      <c r="I36" s="16">
        <v>-73</v>
      </c>
      <c r="J36" s="17">
        <v>9</v>
      </c>
      <c r="L36" s="15" t="s">
        <v>4</v>
      </c>
      <c r="M36" s="16" t="s">
        <v>105</v>
      </c>
      <c r="N36" s="16">
        <v>-55</v>
      </c>
      <c r="O36" s="17">
        <v>9.5</v>
      </c>
      <c r="Q36" s="15" t="s">
        <v>4</v>
      </c>
      <c r="R36" s="16" t="s">
        <v>136</v>
      </c>
      <c r="S36" s="16">
        <v>-65</v>
      </c>
      <c r="T36" s="17">
        <v>8.8000000000000007</v>
      </c>
      <c r="V36" s="15" t="s">
        <v>7</v>
      </c>
      <c r="W36" s="16" t="s">
        <v>171</v>
      </c>
      <c r="X36" s="16">
        <v>-61</v>
      </c>
      <c r="Y36" s="17">
        <v>8.5</v>
      </c>
      <c r="AA36" s="15" t="s">
        <v>7</v>
      </c>
      <c r="AB36" s="16" t="s">
        <v>171</v>
      </c>
      <c r="AC36" s="16">
        <v>-61</v>
      </c>
      <c r="AD36" s="17">
        <v>8.5</v>
      </c>
      <c r="AF36" s="15" t="s">
        <v>4</v>
      </c>
      <c r="AG36" s="16" t="s">
        <v>200</v>
      </c>
      <c r="AH36" s="16">
        <v>-55</v>
      </c>
      <c r="AI36" s="17">
        <v>11.5</v>
      </c>
    </row>
    <row r="37" spans="2:35" x14ac:dyDescent="0.35">
      <c r="B37" s="15" t="s">
        <v>4</v>
      </c>
      <c r="C37" s="16" t="s">
        <v>60</v>
      </c>
      <c r="D37" s="16">
        <v>-35</v>
      </c>
      <c r="E37" s="17">
        <v>6.8</v>
      </c>
      <c r="G37" s="15" t="s">
        <v>4</v>
      </c>
      <c r="H37" s="16" t="s">
        <v>80</v>
      </c>
      <c r="I37" s="16">
        <v>-60</v>
      </c>
      <c r="J37" s="17">
        <v>9.1999999999999993</v>
      </c>
      <c r="L37" s="15" t="s">
        <v>4</v>
      </c>
      <c r="M37" s="16" t="s">
        <v>106</v>
      </c>
      <c r="N37" s="16">
        <v>-57</v>
      </c>
      <c r="O37" s="17">
        <v>7.8</v>
      </c>
      <c r="Q37" s="15" t="s">
        <v>4</v>
      </c>
      <c r="R37" s="16" t="s">
        <v>137</v>
      </c>
      <c r="S37" s="16">
        <v>-69</v>
      </c>
      <c r="T37" s="17">
        <v>8.8000000000000007</v>
      </c>
      <c r="V37" s="15" t="s">
        <v>7</v>
      </c>
      <c r="W37" s="16" t="s">
        <v>172</v>
      </c>
      <c r="X37" s="16">
        <v>-70</v>
      </c>
      <c r="Y37" s="17">
        <v>10.8</v>
      </c>
      <c r="AA37" s="15" t="s">
        <v>7</v>
      </c>
      <c r="AB37" s="16" t="s">
        <v>172</v>
      </c>
      <c r="AC37" s="16">
        <v>-70</v>
      </c>
      <c r="AD37" s="17">
        <v>10.8</v>
      </c>
      <c r="AF37" s="15" t="s">
        <v>4</v>
      </c>
      <c r="AG37" s="16" t="s">
        <v>201</v>
      </c>
      <c r="AH37" s="16">
        <v>-53</v>
      </c>
      <c r="AI37" s="17">
        <v>7.2</v>
      </c>
    </row>
    <row r="38" spans="2:35" x14ac:dyDescent="0.35">
      <c r="B38" s="15" t="s">
        <v>4</v>
      </c>
      <c r="C38" s="16" t="s">
        <v>61</v>
      </c>
      <c r="D38" s="16">
        <v>-37</v>
      </c>
      <c r="E38" s="17">
        <v>9.1999999999999993</v>
      </c>
      <c r="G38" s="15" t="s">
        <v>4</v>
      </c>
      <c r="H38" s="16" t="s">
        <v>81</v>
      </c>
      <c r="I38" s="16">
        <v>-63</v>
      </c>
      <c r="J38" s="17">
        <v>9</v>
      </c>
      <c r="L38" s="15" t="s">
        <v>4</v>
      </c>
      <c r="M38" s="16" t="s">
        <v>107</v>
      </c>
      <c r="N38" s="16">
        <v>-55</v>
      </c>
      <c r="O38" s="17">
        <v>8.1999999999999993</v>
      </c>
      <c r="Q38" s="15" t="s">
        <v>4</v>
      </c>
      <c r="R38" s="16" t="s">
        <v>138</v>
      </c>
      <c r="S38" s="16">
        <v>-65</v>
      </c>
      <c r="T38" s="17">
        <v>9.5</v>
      </c>
      <c r="V38" s="15" t="s">
        <v>4</v>
      </c>
      <c r="W38" s="16" t="s">
        <v>144</v>
      </c>
      <c r="X38" s="16">
        <v>-64</v>
      </c>
      <c r="Y38" s="17">
        <v>7.2</v>
      </c>
      <c r="AA38" s="15" t="s">
        <v>7</v>
      </c>
      <c r="AB38" s="16" t="s">
        <v>174</v>
      </c>
      <c r="AC38" s="16">
        <v>-74</v>
      </c>
      <c r="AD38" s="17">
        <v>10</v>
      </c>
      <c r="AF38" s="15" t="s">
        <v>4</v>
      </c>
      <c r="AG38" s="16" t="s">
        <v>202</v>
      </c>
      <c r="AH38" s="16">
        <v>-55</v>
      </c>
      <c r="AI38" s="17">
        <v>8.8000000000000007</v>
      </c>
    </row>
    <row r="39" spans="2:35" x14ac:dyDescent="0.35">
      <c r="B39" s="15" t="s">
        <v>4</v>
      </c>
      <c r="C39" s="16" t="s">
        <v>62</v>
      </c>
      <c r="D39" s="16">
        <v>-35</v>
      </c>
      <c r="E39" s="17">
        <v>6.8</v>
      </c>
      <c r="G39" s="15" t="s">
        <v>4</v>
      </c>
      <c r="H39" s="16" t="s">
        <v>82</v>
      </c>
      <c r="I39" s="16">
        <v>-65</v>
      </c>
      <c r="J39" s="17">
        <v>7.2</v>
      </c>
      <c r="L39" s="15" t="s">
        <v>4</v>
      </c>
      <c r="M39" s="16" t="s">
        <v>108</v>
      </c>
      <c r="N39" s="16">
        <v>-54</v>
      </c>
      <c r="O39" s="17">
        <v>6.2</v>
      </c>
      <c r="Q39" s="15" t="s">
        <v>4</v>
      </c>
      <c r="R39" s="16" t="s">
        <v>139</v>
      </c>
      <c r="S39" s="16">
        <v>-65</v>
      </c>
      <c r="T39" s="17">
        <v>6.5</v>
      </c>
      <c r="V39" s="15" t="s">
        <v>4</v>
      </c>
      <c r="W39" s="16" t="s">
        <v>145</v>
      </c>
      <c r="X39" s="16">
        <v>-67</v>
      </c>
      <c r="Y39" s="17">
        <v>9</v>
      </c>
      <c r="AA39" s="15" t="s">
        <v>7</v>
      </c>
      <c r="AB39" s="16" t="s">
        <v>175</v>
      </c>
      <c r="AC39" s="16">
        <v>-72</v>
      </c>
      <c r="AD39" s="17">
        <v>8</v>
      </c>
      <c r="AF39" s="15" t="s">
        <v>4</v>
      </c>
      <c r="AG39" s="16" t="s">
        <v>203</v>
      </c>
      <c r="AH39" s="16">
        <v>-54</v>
      </c>
      <c r="AI39" s="17">
        <v>9.8000000000000007</v>
      </c>
    </row>
    <row r="40" spans="2:35" x14ac:dyDescent="0.35">
      <c r="B40" s="15" t="s">
        <v>4</v>
      </c>
      <c r="C40" s="16" t="s">
        <v>63</v>
      </c>
      <c r="D40" s="16">
        <v>-35</v>
      </c>
      <c r="E40" s="17">
        <v>9.8000000000000007</v>
      </c>
      <c r="G40" s="15" t="s">
        <v>4</v>
      </c>
      <c r="H40" s="16" t="s">
        <v>83</v>
      </c>
      <c r="I40" s="16">
        <v>-58</v>
      </c>
      <c r="J40" s="17">
        <v>8.1999999999999993</v>
      </c>
      <c r="L40" s="15" t="s">
        <v>4</v>
      </c>
      <c r="M40" s="16" t="s">
        <v>109</v>
      </c>
      <c r="N40" s="16">
        <v>-54</v>
      </c>
      <c r="O40" s="17">
        <v>8.5</v>
      </c>
      <c r="Q40" s="15" t="s">
        <v>4</v>
      </c>
      <c r="R40" s="16" t="s">
        <v>140</v>
      </c>
      <c r="S40" s="16">
        <v>-64</v>
      </c>
      <c r="T40" s="17">
        <v>6.5</v>
      </c>
      <c r="V40" s="15" t="s">
        <v>4</v>
      </c>
      <c r="W40" s="16" t="s">
        <v>146</v>
      </c>
      <c r="X40" s="16">
        <v>-66</v>
      </c>
      <c r="Y40" s="17">
        <v>9.1999999999999993</v>
      </c>
      <c r="AA40" s="15" t="s">
        <v>7</v>
      </c>
      <c r="AB40" s="16" t="s">
        <v>176</v>
      </c>
      <c r="AC40" s="16">
        <v>-71</v>
      </c>
      <c r="AD40" s="17">
        <v>7.2</v>
      </c>
      <c r="AF40" s="15" t="s">
        <v>4</v>
      </c>
      <c r="AG40" s="16" t="s">
        <v>204</v>
      </c>
      <c r="AH40" s="16">
        <v>-55</v>
      </c>
      <c r="AI40" s="17">
        <v>8.8000000000000007</v>
      </c>
    </row>
    <row r="41" spans="2:35" x14ac:dyDescent="0.35">
      <c r="B41" s="15" t="s">
        <v>4</v>
      </c>
      <c r="C41" s="16" t="s">
        <v>64</v>
      </c>
      <c r="D41" s="16">
        <v>-34</v>
      </c>
      <c r="E41" s="17">
        <v>6.2</v>
      </c>
      <c r="G41" s="15" t="s">
        <v>4</v>
      </c>
      <c r="H41" s="16" t="s">
        <v>84</v>
      </c>
      <c r="I41" s="16">
        <v>-63</v>
      </c>
      <c r="J41" s="17">
        <v>8.8000000000000007</v>
      </c>
      <c r="L41" s="15" t="s">
        <v>4</v>
      </c>
      <c r="M41" s="16" t="s">
        <v>110</v>
      </c>
      <c r="N41" s="16">
        <v>-51</v>
      </c>
      <c r="O41" s="17">
        <v>9</v>
      </c>
      <c r="Q41" s="15" t="s">
        <v>4</v>
      </c>
      <c r="R41" s="16" t="s">
        <v>141</v>
      </c>
      <c r="S41" s="16">
        <v>-66</v>
      </c>
      <c r="T41" s="17">
        <v>9.1999999999999993</v>
      </c>
      <c r="V41" s="15" t="s">
        <v>4</v>
      </c>
      <c r="W41" s="16" t="s">
        <v>147</v>
      </c>
      <c r="X41" s="16">
        <v>-63</v>
      </c>
      <c r="Y41" s="17">
        <v>7.8</v>
      </c>
      <c r="AA41" s="15" t="s">
        <v>7</v>
      </c>
      <c r="AB41" s="16" t="s">
        <v>177</v>
      </c>
      <c r="AC41" s="16">
        <v>-71</v>
      </c>
      <c r="AD41" s="17">
        <v>7.8</v>
      </c>
      <c r="AF41" s="15" t="s">
        <v>4</v>
      </c>
      <c r="AG41" s="16" t="s">
        <v>205</v>
      </c>
      <c r="AH41" s="16">
        <v>-57</v>
      </c>
      <c r="AI41" s="17">
        <v>8.5</v>
      </c>
    </row>
    <row r="42" spans="2:35" x14ac:dyDescent="0.35">
      <c r="B42" s="15" t="s">
        <v>4</v>
      </c>
      <c r="C42" s="16" t="s">
        <v>65</v>
      </c>
      <c r="D42" s="16">
        <v>-36</v>
      </c>
      <c r="E42" s="17">
        <v>9.1999999999999993</v>
      </c>
      <c r="G42" s="15" t="s">
        <v>4</v>
      </c>
      <c r="H42" s="16" t="s">
        <v>85</v>
      </c>
      <c r="I42" s="16">
        <v>-64</v>
      </c>
      <c r="J42" s="17">
        <v>8</v>
      </c>
      <c r="L42" s="15" t="s">
        <v>4</v>
      </c>
      <c r="M42" s="16" t="s">
        <v>111</v>
      </c>
      <c r="N42" s="16">
        <v>-49</v>
      </c>
      <c r="O42" s="17">
        <v>8.8000000000000007</v>
      </c>
      <c r="Q42" s="15" t="s">
        <v>4</v>
      </c>
      <c r="R42" s="16" t="s">
        <v>142</v>
      </c>
      <c r="S42" s="16">
        <v>-65</v>
      </c>
      <c r="T42" s="17">
        <v>8.8000000000000007</v>
      </c>
      <c r="V42" s="15" t="s">
        <v>4</v>
      </c>
      <c r="W42" s="16" t="s">
        <v>148</v>
      </c>
      <c r="X42" s="16">
        <v>-65</v>
      </c>
      <c r="Y42" s="17">
        <v>9</v>
      </c>
      <c r="AA42" s="15" t="s">
        <v>7</v>
      </c>
      <c r="AB42" s="16" t="s">
        <v>178</v>
      </c>
      <c r="AC42" s="16">
        <v>-76</v>
      </c>
      <c r="AD42" s="17">
        <v>9.1999999999999993</v>
      </c>
      <c r="AF42" s="15" t="s">
        <v>4</v>
      </c>
      <c r="AG42" s="16" t="s">
        <v>206</v>
      </c>
      <c r="AH42" s="16">
        <v>-54</v>
      </c>
      <c r="AI42" s="17">
        <v>10.5</v>
      </c>
    </row>
    <row r="43" spans="2:35" x14ac:dyDescent="0.35">
      <c r="B43" s="15" t="s">
        <v>4</v>
      </c>
      <c r="C43" s="16" t="s">
        <v>66</v>
      </c>
      <c r="D43" s="16">
        <v>-35</v>
      </c>
      <c r="E43" s="17">
        <v>9</v>
      </c>
      <c r="G43" s="15" t="s">
        <v>4</v>
      </c>
      <c r="H43" s="16" t="s">
        <v>86</v>
      </c>
      <c r="I43" s="16">
        <v>-55</v>
      </c>
      <c r="J43" s="17">
        <v>6.5</v>
      </c>
      <c r="L43" s="15" t="s">
        <v>4</v>
      </c>
      <c r="M43" s="16" t="s">
        <v>112</v>
      </c>
      <c r="N43" s="16">
        <v>-51</v>
      </c>
      <c r="O43" s="17">
        <v>9.5</v>
      </c>
      <c r="Q43" s="15" t="s">
        <v>4</v>
      </c>
      <c r="R43" s="16" t="s">
        <v>143</v>
      </c>
      <c r="S43" s="16">
        <v>-67</v>
      </c>
      <c r="T43" s="17">
        <v>9.1999999999999993</v>
      </c>
      <c r="V43" s="15" t="s">
        <v>4</v>
      </c>
      <c r="W43" s="16" t="s">
        <v>149</v>
      </c>
      <c r="X43" s="16">
        <v>-69</v>
      </c>
      <c r="Y43" s="17">
        <v>10.8</v>
      </c>
      <c r="AA43" s="15" t="s">
        <v>7</v>
      </c>
      <c r="AB43" s="16" t="s">
        <v>179</v>
      </c>
      <c r="AC43" s="16">
        <v>-70</v>
      </c>
      <c r="AD43" s="17">
        <v>9</v>
      </c>
      <c r="AF43" s="15" t="s">
        <v>4</v>
      </c>
      <c r="AG43" s="16" t="s">
        <v>207</v>
      </c>
      <c r="AH43" s="16">
        <v>-54</v>
      </c>
      <c r="AI43" s="17">
        <v>9.8000000000000007</v>
      </c>
    </row>
    <row r="44" spans="2:35" x14ac:dyDescent="0.35">
      <c r="B44" s="15" t="s">
        <v>4</v>
      </c>
      <c r="C44" s="16" t="s">
        <v>67</v>
      </c>
      <c r="D44" s="16">
        <v>-35</v>
      </c>
      <c r="E44" s="17">
        <v>8.8000000000000007</v>
      </c>
      <c r="G44" s="15" t="s">
        <v>4</v>
      </c>
      <c r="H44" s="16" t="s">
        <v>87</v>
      </c>
      <c r="I44" s="16">
        <v>-57</v>
      </c>
      <c r="J44" s="17">
        <v>9</v>
      </c>
      <c r="L44" s="15" t="s">
        <v>4</v>
      </c>
      <c r="M44" s="16" t="s">
        <v>114</v>
      </c>
      <c r="N44" s="16">
        <v>-51</v>
      </c>
      <c r="O44" s="17">
        <v>10.199999999999999</v>
      </c>
      <c r="Q44" s="15" t="s">
        <v>6</v>
      </c>
      <c r="R44" s="16" t="s">
        <v>126</v>
      </c>
      <c r="S44" s="16">
        <v>-69</v>
      </c>
      <c r="T44" s="17">
        <v>7</v>
      </c>
      <c r="V44" s="15" t="s">
        <v>4</v>
      </c>
      <c r="W44" s="16" t="s">
        <v>150</v>
      </c>
      <c r="X44" s="16">
        <v>-67</v>
      </c>
      <c r="Y44" s="17">
        <v>6.8</v>
      </c>
      <c r="AA44" s="15" t="s">
        <v>7</v>
      </c>
      <c r="AB44" s="16" t="s">
        <v>180</v>
      </c>
      <c r="AC44" s="16">
        <v>-76</v>
      </c>
      <c r="AD44" s="17">
        <v>8.1999999999999993</v>
      </c>
      <c r="AF44" s="15" t="s">
        <v>4</v>
      </c>
      <c r="AG44" s="16" t="s">
        <v>208</v>
      </c>
      <c r="AH44" s="16">
        <v>-60</v>
      </c>
      <c r="AI44" s="17">
        <v>9</v>
      </c>
    </row>
    <row r="45" spans="2:35" x14ac:dyDescent="0.35">
      <c r="B45" s="15" t="s">
        <v>4</v>
      </c>
      <c r="C45" s="16" t="s">
        <v>68</v>
      </c>
      <c r="D45" s="16">
        <v>-33</v>
      </c>
      <c r="E45" s="17">
        <v>6</v>
      </c>
      <c r="G45" s="15" t="s">
        <v>4</v>
      </c>
      <c r="H45" s="16" t="s">
        <v>88</v>
      </c>
      <c r="I45" s="16">
        <v>-55</v>
      </c>
      <c r="J45" s="17">
        <v>8</v>
      </c>
      <c r="L45" s="15" t="s">
        <v>4</v>
      </c>
      <c r="M45" s="16" t="s">
        <v>115</v>
      </c>
      <c r="N45" s="16">
        <v>-49</v>
      </c>
      <c r="O45" s="17">
        <v>6.2</v>
      </c>
      <c r="Q45" s="15" t="s">
        <v>6</v>
      </c>
      <c r="R45" s="16" t="s">
        <v>127</v>
      </c>
      <c r="S45" s="16">
        <v>-65</v>
      </c>
      <c r="T45" s="17">
        <v>7.2</v>
      </c>
      <c r="V45" s="15" t="s">
        <v>4</v>
      </c>
      <c r="W45" s="16" t="s">
        <v>151</v>
      </c>
      <c r="X45" s="16">
        <v>-65</v>
      </c>
      <c r="Y45" s="17">
        <v>7</v>
      </c>
      <c r="AA45" s="15" t="s">
        <v>7</v>
      </c>
      <c r="AB45" s="16" t="s">
        <v>181</v>
      </c>
      <c r="AC45" s="16">
        <v>-68</v>
      </c>
      <c r="AD45" s="17">
        <v>6.8</v>
      </c>
      <c r="AF45" s="15" t="s">
        <v>4</v>
      </c>
      <c r="AG45" s="16" t="s">
        <v>209</v>
      </c>
      <c r="AH45" s="16">
        <v>-54</v>
      </c>
      <c r="AI45" s="17">
        <v>9.5</v>
      </c>
    </row>
    <row r="46" spans="2:35" x14ac:dyDescent="0.35">
      <c r="B46" s="15" t="s">
        <v>4</v>
      </c>
      <c r="C46" s="16" t="s">
        <v>69</v>
      </c>
      <c r="D46" s="16">
        <v>-36</v>
      </c>
      <c r="E46" s="17">
        <v>8.8000000000000007</v>
      </c>
      <c r="G46" s="15" t="s">
        <v>4</v>
      </c>
      <c r="H46" s="16" t="s">
        <v>89</v>
      </c>
      <c r="I46" s="16">
        <v>-55</v>
      </c>
      <c r="J46" s="17">
        <v>7</v>
      </c>
      <c r="L46" s="15" t="s">
        <v>4</v>
      </c>
      <c r="M46" s="16" t="s">
        <v>116</v>
      </c>
      <c r="N46" s="16">
        <v>-53</v>
      </c>
      <c r="O46" s="17">
        <v>9.1999999999999993</v>
      </c>
      <c r="Q46" s="15" t="s">
        <v>6</v>
      </c>
      <c r="R46" s="16" t="s">
        <v>129</v>
      </c>
      <c r="S46" s="16">
        <v>-68</v>
      </c>
      <c r="T46" s="17">
        <v>9.8000000000000007</v>
      </c>
      <c r="V46" s="15" t="s">
        <v>4</v>
      </c>
      <c r="W46" s="16" t="s">
        <v>152</v>
      </c>
      <c r="X46" s="16">
        <v>-67</v>
      </c>
      <c r="Y46" s="17">
        <v>9</v>
      </c>
      <c r="AA46" s="15" t="s">
        <v>7</v>
      </c>
      <c r="AB46" s="16" t="s">
        <v>183</v>
      </c>
      <c r="AC46" s="16">
        <v>-72</v>
      </c>
      <c r="AD46" s="17">
        <v>10.5</v>
      </c>
      <c r="AF46" s="15" t="s">
        <v>4</v>
      </c>
      <c r="AG46" s="16" t="s">
        <v>210</v>
      </c>
      <c r="AH46" s="16">
        <v>-57</v>
      </c>
      <c r="AI46" s="17">
        <v>9.5</v>
      </c>
    </row>
    <row r="47" spans="2:35" x14ac:dyDescent="0.35">
      <c r="B47" s="15" t="s">
        <v>4</v>
      </c>
      <c r="C47" s="16" t="s">
        <v>70</v>
      </c>
      <c r="D47" s="16">
        <v>-37</v>
      </c>
      <c r="E47" s="17">
        <v>9.8000000000000007</v>
      </c>
      <c r="G47" s="15" t="s">
        <v>4</v>
      </c>
      <c r="H47" s="16" t="s">
        <v>90</v>
      </c>
      <c r="I47" s="16">
        <v>-57</v>
      </c>
      <c r="J47" s="17">
        <v>10.199999999999999</v>
      </c>
      <c r="L47" s="15" t="s">
        <v>4</v>
      </c>
      <c r="M47" s="16" t="s">
        <v>117</v>
      </c>
      <c r="N47" s="16">
        <v>-49</v>
      </c>
      <c r="O47" s="17">
        <v>9.5</v>
      </c>
      <c r="Q47" s="15" t="s">
        <v>6</v>
      </c>
      <c r="R47" s="16" t="s">
        <v>130</v>
      </c>
      <c r="S47" s="16">
        <v>-66</v>
      </c>
      <c r="T47" s="17">
        <v>9.5</v>
      </c>
      <c r="V47" s="15" t="s">
        <v>4</v>
      </c>
      <c r="W47" s="16" t="s">
        <v>153</v>
      </c>
      <c r="X47" s="16">
        <v>-67</v>
      </c>
      <c r="Y47" s="17">
        <v>10</v>
      </c>
      <c r="AA47" s="15" t="s">
        <v>7</v>
      </c>
      <c r="AB47" s="16" t="s">
        <v>184</v>
      </c>
      <c r="AC47" s="16">
        <v>-72</v>
      </c>
      <c r="AD47" s="17">
        <v>7.8</v>
      </c>
      <c r="AF47" s="15" t="s">
        <v>4</v>
      </c>
      <c r="AG47" s="16" t="s">
        <v>211</v>
      </c>
      <c r="AH47" s="16">
        <v>-54</v>
      </c>
      <c r="AI47" s="17">
        <v>7</v>
      </c>
    </row>
    <row r="48" spans="2:35" x14ac:dyDescent="0.35">
      <c r="B48" s="15" t="s">
        <v>4</v>
      </c>
      <c r="C48" s="16" t="s">
        <v>71</v>
      </c>
      <c r="D48" s="16">
        <v>-35</v>
      </c>
      <c r="E48" s="17">
        <v>7.2</v>
      </c>
      <c r="G48" s="15" t="s">
        <v>4</v>
      </c>
      <c r="H48" s="16" t="s">
        <v>91</v>
      </c>
      <c r="I48" s="16">
        <v>-55</v>
      </c>
      <c r="J48" s="17">
        <v>10.199999999999999</v>
      </c>
      <c r="L48" s="15" t="s">
        <v>4</v>
      </c>
      <c r="M48" s="16" t="s">
        <v>118</v>
      </c>
      <c r="N48" s="16">
        <v>-48</v>
      </c>
      <c r="O48" s="17">
        <v>6</v>
      </c>
      <c r="Q48" s="15" t="s">
        <v>6</v>
      </c>
      <c r="R48" s="16" t="s">
        <v>131</v>
      </c>
      <c r="S48" s="16">
        <v>-65</v>
      </c>
      <c r="T48" s="17">
        <v>5.5</v>
      </c>
      <c r="V48" s="15" t="s">
        <v>4</v>
      </c>
      <c r="W48" s="16" t="s">
        <v>154</v>
      </c>
      <c r="X48" s="16">
        <v>-65</v>
      </c>
      <c r="Y48" s="17">
        <v>10.199999999999999</v>
      </c>
      <c r="AA48" s="15" t="s">
        <v>7</v>
      </c>
      <c r="AB48" s="16" t="s">
        <v>185</v>
      </c>
      <c r="AC48" s="16">
        <v>-77</v>
      </c>
      <c r="AD48" s="17">
        <v>9.8000000000000007</v>
      </c>
      <c r="AF48" s="15" t="s">
        <v>4</v>
      </c>
      <c r="AG48" s="16" t="s">
        <v>212</v>
      </c>
      <c r="AH48" s="16">
        <v>-57</v>
      </c>
      <c r="AI48" s="17">
        <v>9.8000000000000007</v>
      </c>
    </row>
    <row r="49" spans="2:35" x14ac:dyDescent="0.35">
      <c r="B49" s="15" t="s">
        <v>4</v>
      </c>
      <c r="C49" s="16" t="s">
        <v>72</v>
      </c>
      <c r="D49" s="16">
        <v>-35</v>
      </c>
      <c r="E49" s="17">
        <v>9.8000000000000007</v>
      </c>
      <c r="G49" s="15" t="s">
        <v>4</v>
      </c>
      <c r="H49" s="16" t="s">
        <v>92</v>
      </c>
      <c r="I49" s="16">
        <v>-60</v>
      </c>
      <c r="J49" s="17">
        <v>9.1999999999999993</v>
      </c>
      <c r="L49" s="15" t="s">
        <v>4</v>
      </c>
      <c r="M49" s="16" t="s">
        <v>119</v>
      </c>
      <c r="N49" s="16">
        <v>-51</v>
      </c>
      <c r="O49" s="17">
        <v>8.5</v>
      </c>
      <c r="Q49" s="15" t="s">
        <v>6</v>
      </c>
      <c r="R49" s="16" t="s">
        <v>132</v>
      </c>
      <c r="S49" s="16">
        <v>-68</v>
      </c>
      <c r="T49" s="17">
        <v>11</v>
      </c>
      <c r="V49" s="15" t="s">
        <v>4</v>
      </c>
      <c r="W49" s="16" t="s">
        <v>155</v>
      </c>
      <c r="X49" s="16">
        <v>-65</v>
      </c>
      <c r="Y49" s="17">
        <v>6.8</v>
      </c>
      <c r="AA49" s="15" t="s">
        <v>7</v>
      </c>
      <c r="AB49" s="16" t="s">
        <v>186</v>
      </c>
      <c r="AC49" s="16">
        <v>-79</v>
      </c>
      <c r="AD49" s="17">
        <v>9.8000000000000007</v>
      </c>
      <c r="AF49" s="15" t="s">
        <v>4</v>
      </c>
      <c r="AG49" s="16" t="s">
        <v>214</v>
      </c>
      <c r="AH49" s="16">
        <v>-57</v>
      </c>
      <c r="AI49" s="17">
        <v>8.8000000000000007</v>
      </c>
    </row>
    <row r="50" spans="2:35" x14ac:dyDescent="0.35">
      <c r="B50" s="15" t="s">
        <v>4</v>
      </c>
      <c r="C50" s="16" t="s">
        <v>73</v>
      </c>
      <c r="D50" s="16">
        <v>-36</v>
      </c>
      <c r="E50" s="17">
        <v>9.5</v>
      </c>
      <c r="G50" s="15" t="s">
        <v>4</v>
      </c>
      <c r="H50" s="16" t="s">
        <v>93</v>
      </c>
      <c r="I50" s="16">
        <v>-55</v>
      </c>
      <c r="J50" s="17">
        <v>8.8000000000000007</v>
      </c>
      <c r="L50" s="15" t="s">
        <v>4</v>
      </c>
      <c r="M50" s="16" t="s">
        <v>120</v>
      </c>
      <c r="N50" s="16">
        <v>-51</v>
      </c>
      <c r="O50" s="17">
        <v>9.5</v>
      </c>
      <c r="Q50" s="15" t="s">
        <v>6</v>
      </c>
      <c r="R50" s="16" t="s">
        <v>133</v>
      </c>
      <c r="S50" s="16">
        <v>-65</v>
      </c>
      <c r="T50" s="17">
        <v>7.8</v>
      </c>
      <c r="V50" s="15" t="s">
        <v>4</v>
      </c>
      <c r="W50" s="16" t="s">
        <v>156</v>
      </c>
      <c r="X50" s="16">
        <v>-64</v>
      </c>
      <c r="Y50" s="17">
        <v>8</v>
      </c>
      <c r="AA50" s="15" t="s">
        <v>7</v>
      </c>
      <c r="AB50" s="16" t="s">
        <v>187</v>
      </c>
      <c r="AC50" s="16">
        <v>-72</v>
      </c>
      <c r="AD50" s="17">
        <v>8</v>
      </c>
      <c r="AF50" s="15" t="s">
        <v>4</v>
      </c>
      <c r="AG50" s="16" t="s">
        <v>215</v>
      </c>
      <c r="AH50" s="16">
        <v>-59</v>
      </c>
      <c r="AI50" s="17">
        <v>10.199999999999999</v>
      </c>
    </row>
    <row r="51" spans="2:35" x14ac:dyDescent="0.35">
      <c r="B51" s="15" t="s">
        <v>4</v>
      </c>
      <c r="C51" s="16" t="s">
        <v>74</v>
      </c>
      <c r="D51" s="16">
        <v>-36</v>
      </c>
      <c r="E51" s="17">
        <v>9.8000000000000007</v>
      </c>
      <c r="G51" s="15" t="s">
        <v>4</v>
      </c>
      <c r="H51" s="16" t="s">
        <v>94</v>
      </c>
      <c r="I51" s="16">
        <v>-53</v>
      </c>
      <c r="J51" s="17">
        <v>7</v>
      </c>
      <c r="L51" s="15" t="s">
        <v>4</v>
      </c>
      <c r="M51" s="16" t="s">
        <v>121</v>
      </c>
      <c r="N51" s="16">
        <v>-51</v>
      </c>
      <c r="O51" s="17">
        <v>9.8000000000000007</v>
      </c>
      <c r="Q51" s="15" t="s">
        <v>6</v>
      </c>
      <c r="R51" s="16" t="s">
        <v>134</v>
      </c>
      <c r="S51" s="16">
        <v>-64</v>
      </c>
      <c r="T51" s="17">
        <v>6.5</v>
      </c>
      <c r="V51" s="15" t="s">
        <v>4</v>
      </c>
      <c r="W51" s="16" t="s">
        <v>157</v>
      </c>
      <c r="X51" s="16">
        <v>-63</v>
      </c>
      <c r="Y51" s="17">
        <v>8.1999999999999993</v>
      </c>
      <c r="AA51" s="15" t="s">
        <v>7</v>
      </c>
      <c r="AB51" s="16" t="s">
        <v>188</v>
      </c>
      <c r="AC51" s="16">
        <v>-72</v>
      </c>
      <c r="AD51" s="17">
        <v>7</v>
      </c>
      <c r="AF51" s="15" t="s">
        <v>4</v>
      </c>
      <c r="AG51" s="16" t="s">
        <v>216</v>
      </c>
      <c r="AH51" s="16">
        <v>-58</v>
      </c>
      <c r="AI51" s="17">
        <v>8.5</v>
      </c>
    </row>
    <row r="52" spans="2:35" x14ac:dyDescent="0.35">
      <c r="B52" s="15" t="s">
        <v>6</v>
      </c>
      <c r="C52" s="16" t="s">
        <v>54</v>
      </c>
      <c r="D52" s="16">
        <v>-74</v>
      </c>
      <c r="E52" s="17">
        <v>6.8</v>
      </c>
      <c r="G52" s="15" t="s">
        <v>4</v>
      </c>
      <c r="H52" s="16" t="s">
        <v>95</v>
      </c>
      <c r="I52" s="16">
        <v>-59</v>
      </c>
      <c r="J52" s="17">
        <v>8.5</v>
      </c>
      <c r="L52" s="15" t="s">
        <v>4</v>
      </c>
      <c r="M52" s="16" t="s">
        <v>122</v>
      </c>
      <c r="N52" s="16">
        <v>-53</v>
      </c>
      <c r="O52" s="17">
        <v>9</v>
      </c>
      <c r="Q52" s="15" t="s">
        <v>6</v>
      </c>
      <c r="R52" s="16" t="s">
        <v>135</v>
      </c>
      <c r="S52" s="16">
        <v>-69</v>
      </c>
      <c r="T52" s="17">
        <v>10.199999999999999</v>
      </c>
      <c r="V52" s="15" t="s">
        <v>4</v>
      </c>
      <c r="W52" s="16" t="s">
        <v>158</v>
      </c>
      <c r="X52" s="16">
        <v>-66</v>
      </c>
      <c r="Y52" s="17">
        <v>6.2</v>
      </c>
      <c r="AA52" s="15" t="s">
        <v>7</v>
      </c>
      <c r="AB52" s="16" t="s">
        <v>189</v>
      </c>
      <c r="AC52" s="16">
        <v>-69</v>
      </c>
      <c r="AD52" s="17">
        <v>8.5</v>
      </c>
      <c r="AF52" s="15" t="s">
        <v>6</v>
      </c>
      <c r="AG52" s="16" t="s">
        <v>193</v>
      </c>
      <c r="AH52" s="16">
        <v>-60</v>
      </c>
      <c r="AI52" s="17">
        <v>8.8000000000000007</v>
      </c>
    </row>
    <row r="53" spans="2:35" x14ac:dyDescent="0.35">
      <c r="B53" s="15" t="s">
        <v>6</v>
      </c>
      <c r="C53" s="16" t="s">
        <v>55</v>
      </c>
      <c r="D53" s="16">
        <v>-77</v>
      </c>
      <c r="E53" s="17">
        <v>9</v>
      </c>
      <c r="G53" s="15" t="s">
        <v>4</v>
      </c>
      <c r="H53" s="16" t="s">
        <v>96</v>
      </c>
      <c r="I53" s="16">
        <v>-55</v>
      </c>
      <c r="J53" s="17">
        <v>9.5</v>
      </c>
      <c r="L53" s="15" t="s">
        <v>4</v>
      </c>
      <c r="M53" s="16" t="s">
        <v>123</v>
      </c>
      <c r="N53" s="16">
        <v>-51</v>
      </c>
      <c r="O53" s="17">
        <v>10</v>
      </c>
      <c r="Q53" s="15" t="s">
        <v>6</v>
      </c>
      <c r="R53" s="16" t="s">
        <v>136</v>
      </c>
      <c r="S53" s="16">
        <v>-68</v>
      </c>
      <c r="T53" s="17">
        <v>9.1999999999999993</v>
      </c>
      <c r="V53" s="15" t="s">
        <v>4</v>
      </c>
      <c r="W53" s="16" t="s">
        <v>159</v>
      </c>
      <c r="X53" s="16">
        <v>-67</v>
      </c>
      <c r="Y53" s="17">
        <v>9.5</v>
      </c>
      <c r="AA53" s="15" t="s">
        <v>7</v>
      </c>
      <c r="AB53" s="16" t="s">
        <v>190</v>
      </c>
      <c r="AC53" s="16">
        <v>-79</v>
      </c>
      <c r="AD53" s="17">
        <v>8.5</v>
      </c>
      <c r="AF53" s="15" t="s">
        <v>6</v>
      </c>
      <c r="AG53" s="16" t="s">
        <v>194</v>
      </c>
      <c r="AH53" s="16">
        <v>-56</v>
      </c>
      <c r="AI53" s="17">
        <v>6.2</v>
      </c>
    </row>
    <row r="54" spans="2:35" x14ac:dyDescent="0.35">
      <c r="B54" s="15" t="s">
        <v>6</v>
      </c>
      <c r="C54" s="16" t="s">
        <v>56</v>
      </c>
      <c r="D54" s="16">
        <v>-73</v>
      </c>
      <c r="E54" s="17">
        <v>9.1999999999999993</v>
      </c>
      <c r="G54" s="15" t="s">
        <v>6</v>
      </c>
      <c r="H54" s="16" t="s">
        <v>75</v>
      </c>
      <c r="I54" s="16">
        <v>-69</v>
      </c>
      <c r="J54" s="17">
        <v>8.5</v>
      </c>
      <c r="L54" s="15" t="s">
        <v>6</v>
      </c>
      <c r="M54" s="16" t="s">
        <v>97</v>
      </c>
      <c r="N54" s="16">
        <v>-71</v>
      </c>
      <c r="O54" s="17">
        <v>8.1999999999999993</v>
      </c>
      <c r="Q54" s="15" t="s">
        <v>6</v>
      </c>
      <c r="R54" s="16" t="s">
        <v>138</v>
      </c>
      <c r="S54" s="16">
        <v>-70</v>
      </c>
      <c r="T54" s="17">
        <v>9</v>
      </c>
      <c r="V54" s="15" t="s">
        <v>4</v>
      </c>
      <c r="W54" s="16" t="s">
        <v>160</v>
      </c>
      <c r="X54" s="16">
        <v>-59</v>
      </c>
      <c r="Y54" s="17">
        <v>8.5</v>
      </c>
      <c r="AA54" s="15" t="s">
        <v>7</v>
      </c>
      <c r="AB54" s="16" t="s">
        <v>191</v>
      </c>
      <c r="AC54" s="16">
        <v>-73</v>
      </c>
      <c r="AD54" s="17">
        <v>8</v>
      </c>
      <c r="AF54" s="15" t="s">
        <v>6</v>
      </c>
      <c r="AG54" s="16" t="s">
        <v>195</v>
      </c>
      <c r="AH54" s="16">
        <v>-60</v>
      </c>
      <c r="AI54" s="17">
        <v>10</v>
      </c>
    </row>
    <row r="55" spans="2:35" x14ac:dyDescent="0.35">
      <c r="B55" s="15" t="s">
        <v>6</v>
      </c>
      <c r="C55" s="16" t="s">
        <v>57</v>
      </c>
      <c r="D55" s="16">
        <v>-78</v>
      </c>
      <c r="E55" s="17">
        <v>6.8</v>
      </c>
      <c r="G55" s="15" t="s">
        <v>6</v>
      </c>
      <c r="H55" s="16" t="s">
        <v>76</v>
      </c>
      <c r="I55" s="16">
        <v>-71</v>
      </c>
      <c r="J55" s="17">
        <v>10.5</v>
      </c>
      <c r="L55" s="15" t="s">
        <v>6</v>
      </c>
      <c r="M55" s="16" t="s">
        <v>98</v>
      </c>
      <c r="N55" s="16">
        <v>-72</v>
      </c>
      <c r="O55" s="17">
        <v>7</v>
      </c>
      <c r="Q55" s="15" t="s">
        <v>6</v>
      </c>
      <c r="R55" s="16" t="s">
        <v>139</v>
      </c>
      <c r="S55" s="16">
        <v>-68</v>
      </c>
      <c r="T55" s="17">
        <v>7.2</v>
      </c>
      <c r="V55" s="15" t="s">
        <v>4</v>
      </c>
      <c r="W55" s="16" t="s">
        <v>161</v>
      </c>
      <c r="X55" s="16">
        <v>-65</v>
      </c>
      <c r="Y55" s="17">
        <v>9</v>
      </c>
      <c r="AA55" s="15" t="s">
        <v>7</v>
      </c>
      <c r="AB55" s="16" t="s">
        <v>192</v>
      </c>
      <c r="AC55" s="16">
        <v>-80</v>
      </c>
      <c r="AD55" s="17">
        <v>6.5</v>
      </c>
      <c r="AF55" s="15" t="s">
        <v>6</v>
      </c>
      <c r="AG55" s="16" t="s">
        <v>196</v>
      </c>
      <c r="AH55" s="16">
        <v>-60</v>
      </c>
      <c r="AI55" s="17">
        <v>9.8000000000000007</v>
      </c>
    </row>
    <row r="56" spans="2:35" x14ac:dyDescent="0.35">
      <c r="B56" s="15" t="s">
        <v>6</v>
      </c>
      <c r="C56" s="16" t="s">
        <v>58</v>
      </c>
      <c r="D56" s="16">
        <v>-77</v>
      </c>
      <c r="E56" s="17">
        <v>9.8000000000000007</v>
      </c>
      <c r="G56" s="15" t="s">
        <v>6</v>
      </c>
      <c r="H56" s="16" t="s">
        <v>77</v>
      </c>
      <c r="I56" s="16">
        <v>-71</v>
      </c>
      <c r="J56" s="17">
        <v>7.5</v>
      </c>
      <c r="L56" s="15" t="s">
        <v>6</v>
      </c>
      <c r="M56" s="16" t="s">
        <v>99</v>
      </c>
      <c r="N56" s="16">
        <v>-72</v>
      </c>
      <c r="O56" s="17">
        <v>6.2</v>
      </c>
      <c r="Q56" s="15" t="s">
        <v>6</v>
      </c>
      <c r="R56" s="16" t="s">
        <v>140</v>
      </c>
      <c r="S56" s="16">
        <v>-67</v>
      </c>
      <c r="T56" s="17">
        <v>7</v>
      </c>
      <c r="V56" s="15" t="s">
        <v>4</v>
      </c>
      <c r="W56" s="16" t="s">
        <v>162</v>
      </c>
      <c r="X56" s="16">
        <v>-65</v>
      </c>
      <c r="Y56" s="17">
        <v>7.5</v>
      </c>
      <c r="AA56" s="15" t="s">
        <v>4</v>
      </c>
      <c r="AB56" s="16" t="s">
        <v>144</v>
      </c>
      <c r="AC56" s="16">
        <v>-64</v>
      </c>
      <c r="AD56" s="17">
        <v>7.2</v>
      </c>
      <c r="AF56" s="15" t="s">
        <v>6</v>
      </c>
      <c r="AG56" s="16" t="s">
        <v>197</v>
      </c>
      <c r="AH56" s="16">
        <v>-63</v>
      </c>
      <c r="AI56" s="17">
        <v>9.5</v>
      </c>
    </row>
    <row r="57" spans="2:35" x14ac:dyDescent="0.35">
      <c r="B57" s="15" t="s">
        <v>6</v>
      </c>
      <c r="C57" s="16" t="s">
        <v>59</v>
      </c>
      <c r="D57" s="16">
        <v>-72</v>
      </c>
      <c r="E57" s="17">
        <v>9</v>
      </c>
      <c r="G57" s="15" t="s">
        <v>6</v>
      </c>
      <c r="H57" s="16" t="s">
        <v>78</v>
      </c>
      <c r="I57" s="16">
        <v>-66</v>
      </c>
      <c r="J57" s="17">
        <v>10</v>
      </c>
      <c r="L57" s="15" t="s">
        <v>6</v>
      </c>
      <c r="M57" s="16" t="s">
        <v>100</v>
      </c>
      <c r="N57" s="16">
        <v>-72</v>
      </c>
      <c r="O57" s="17">
        <v>8.5</v>
      </c>
      <c r="Q57" s="15" t="s">
        <v>6</v>
      </c>
      <c r="R57" s="16" t="s">
        <v>142</v>
      </c>
      <c r="S57" s="16">
        <v>-70</v>
      </c>
      <c r="T57" s="17">
        <v>8</v>
      </c>
      <c r="V57" s="15" t="s">
        <v>4</v>
      </c>
      <c r="W57" s="16" t="s">
        <v>163</v>
      </c>
      <c r="X57" s="16">
        <v>-63</v>
      </c>
      <c r="Y57" s="17">
        <v>8.8000000000000007</v>
      </c>
      <c r="AA57" s="15" t="s">
        <v>4</v>
      </c>
      <c r="AB57" s="16" t="s">
        <v>145</v>
      </c>
      <c r="AC57" s="16">
        <v>-67</v>
      </c>
      <c r="AD57" s="17">
        <v>9</v>
      </c>
      <c r="AF57" s="15" t="s">
        <v>6</v>
      </c>
      <c r="AG57" s="16" t="s">
        <v>198</v>
      </c>
      <c r="AH57" s="16">
        <v>-59</v>
      </c>
      <c r="AI57" s="17">
        <v>8.8000000000000007</v>
      </c>
    </row>
    <row r="58" spans="2:35" x14ac:dyDescent="0.35">
      <c r="B58" s="15" t="s">
        <v>6</v>
      </c>
      <c r="C58" s="16" t="s">
        <v>60</v>
      </c>
      <c r="D58" s="16">
        <v>-75</v>
      </c>
      <c r="E58" s="17">
        <v>6.8</v>
      </c>
      <c r="G58" s="15" t="s">
        <v>6</v>
      </c>
      <c r="H58" s="16" t="s">
        <v>79</v>
      </c>
      <c r="I58" s="16">
        <v>-67</v>
      </c>
      <c r="J58" s="17">
        <v>7.2</v>
      </c>
      <c r="L58" s="15" t="s">
        <v>6</v>
      </c>
      <c r="M58" s="16" t="s">
        <v>101</v>
      </c>
      <c r="N58" s="16">
        <v>-72</v>
      </c>
      <c r="O58" s="17">
        <v>8.8000000000000007</v>
      </c>
      <c r="Q58" s="18" t="s">
        <v>6</v>
      </c>
      <c r="R58" s="19" t="s">
        <v>143</v>
      </c>
      <c r="S58" s="19">
        <v>-67</v>
      </c>
      <c r="T58" s="20">
        <v>9</v>
      </c>
      <c r="V58" s="15" t="s">
        <v>4</v>
      </c>
      <c r="W58" s="16" t="s">
        <v>164</v>
      </c>
      <c r="X58" s="16">
        <v>-69</v>
      </c>
      <c r="Y58" s="17">
        <v>10</v>
      </c>
      <c r="AA58" s="15" t="s">
        <v>4</v>
      </c>
      <c r="AB58" s="16" t="s">
        <v>146</v>
      </c>
      <c r="AC58" s="16">
        <v>-66</v>
      </c>
      <c r="AD58" s="17">
        <v>9.1999999999999993</v>
      </c>
      <c r="AF58" s="15" t="s">
        <v>6</v>
      </c>
      <c r="AG58" s="16" t="s">
        <v>199</v>
      </c>
      <c r="AH58" s="16">
        <v>-59</v>
      </c>
      <c r="AI58" s="17">
        <v>8.1999999999999993</v>
      </c>
    </row>
    <row r="59" spans="2:35" x14ac:dyDescent="0.35">
      <c r="B59" s="15" t="s">
        <v>6</v>
      </c>
      <c r="C59" s="16" t="s">
        <v>61</v>
      </c>
      <c r="D59" s="16">
        <v>-82</v>
      </c>
      <c r="E59" s="17">
        <v>9.5</v>
      </c>
      <c r="G59" s="15" t="s">
        <v>6</v>
      </c>
      <c r="H59" s="16" t="s">
        <v>80</v>
      </c>
      <c r="I59" s="16">
        <v>-66</v>
      </c>
      <c r="J59" s="17">
        <v>8.1999999999999993</v>
      </c>
      <c r="L59" s="15" t="s">
        <v>6</v>
      </c>
      <c r="M59" s="16" t="s">
        <v>102</v>
      </c>
      <c r="N59" s="16">
        <v>-76</v>
      </c>
      <c r="O59" s="17">
        <v>9.8000000000000007</v>
      </c>
      <c r="V59" s="15" t="s">
        <v>4</v>
      </c>
      <c r="W59" s="16" t="s">
        <v>165</v>
      </c>
      <c r="X59" s="16">
        <v>-66</v>
      </c>
      <c r="Y59" s="17">
        <v>9.5</v>
      </c>
      <c r="AA59" s="15" t="s">
        <v>4</v>
      </c>
      <c r="AB59" s="16" t="s">
        <v>147</v>
      </c>
      <c r="AC59" s="16">
        <v>-63</v>
      </c>
      <c r="AD59" s="17">
        <v>7.8</v>
      </c>
      <c r="AF59" s="15" t="s">
        <v>6</v>
      </c>
      <c r="AG59" s="16" t="s">
        <v>200</v>
      </c>
      <c r="AH59" s="16">
        <v>-62</v>
      </c>
      <c r="AI59" s="17">
        <v>11</v>
      </c>
    </row>
    <row r="60" spans="2:35" x14ac:dyDescent="0.35">
      <c r="B60" s="15" t="s">
        <v>6</v>
      </c>
      <c r="C60" s="16" t="s">
        <v>62</v>
      </c>
      <c r="D60" s="16">
        <v>-77</v>
      </c>
      <c r="E60" s="17">
        <v>7</v>
      </c>
      <c r="G60" s="15" t="s">
        <v>6</v>
      </c>
      <c r="H60" s="16" t="s">
        <v>81</v>
      </c>
      <c r="I60" s="16">
        <v>-64</v>
      </c>
      <c r="J60" s="17">
        <v>9</v>
      </c>
      <c r="L60" s="15" t="s">
        <v>6</v>
      </c>
      <c r="M60" s="16" t="s">
        <v>103</v>
      </c>
      <c r="N60" s="16">
        <v>-70</v>
      </c>
      <c r="O60" s="17">
        <v>9.1999999999999993</v>
      </c>
      <c r="V60" s="15" t="s">
        <v>4</v>
      </c>
      <c r="W60" s="16" t="s">
        <v>166</v>
      </c>
      <c r="X60" s="16">
        <v>-66</v>
      </c>
      <c r="Y60" s="17">
        <v>8</v>
      </c>
      <c r="AA60" s="15" t="s">
        <v>4</v>
      </c>
      <c r="AB60" s="16" t="s">
        <v>148</v>
      </c>
      <c r="AC60" s="16">
        <v>-65</v>
      </c>
      <c r="AD60" s="17">
        <v>9</v>
      </c>
      <c r="AF60" s="15" t="s">
        <v>6</v>
      </c>
      <c r="AG60" s="16" t="s">
        <v>201</v>
      </c>
      <c r="AH60" s="16">
        <v>-63</v>
      </c>
      <c r="AI60" s="17">
        <v>6.8</v>
      </c>
    </row>
    <row r="61" spans="2:35" x14ac:dyDescent="0.35">
      <c r="B61" s="15" t="s">
        <v>6</v>
      </c>
      <c r="C61" s="16" t="s">
        <v>63</v>
      </c>
      <c r="D61" s="16">
        <v>-78</v>
      </c>
      <c r="E61" s="17">
        <v>9</v>
      </c>
      <c r="G61" s="15" t="s">
        <v>6</v>
      </c>
      <c r="H61" s="16" t="s">
        <v>82</v>
      </c>
      <c r="I61" s="16">
        <v>-67</v>
      </c>
      <c r="J61" s="17">
        <v>6</v>
      </c>
      <c r="L61" s="15" t="s">
        <v>6</v>
      </c>
      <c r="M61" s="16" t="s">
        <v>104</v>
      </c>
      <c r="N61" s="16">
        <v>-72</v>
      </c>
      <c r="O61" s="17">
        <v>6.5</v>
      </c>
      <c r="V61" s="15" t="s">
        <v>4</v>
      </c>
      <c r="W61" s="16" t="s">
        <v>167</v>
      </c>
      <c r="X61" s="16">
        <v>-65</v>
      </c>
      <c r="Y61" s="17">
        <v>7.2</v>
      </c>
      <c r="AA61" s="15" t="s">
        <v>4</v>
      </c>
      <c r="AB61" s="16" t="s">
        <v>149</v>
      </c>
      <c r="AC61" s="16">
        <v>-69</v>
      </c>
      <c r="AD61" s="17">
        <v>10.8</v>
      </c>
      <c r="AF61" s="15" t="s">
        <v>6</v>
      </c>
      <c r="AG61" s="16" t="s">
        <v>202</v>
      </c>
      <c r="AH61" s="16">
        <v>-60</v>
      </c>
      <c r="AI61" s="17">
        <v>7.8</v>
      </c>
    </row>
    <row r="62" spans="2:35" x14ac:dyDescent="0.35">
      <c r="B62" s="15" t="s">
        <v>6</v>
      </c>
      <c r="C62" s="16" t="s">
        <v>64</v>
      </c>
      <c r="D62" s="16">
        <v>-77</v>
      </c>
      <c r="E62" s="17">
        <v>6.5</v>
      </c>
      <c r="G62" s="15" t="s">
        <v>6</v>
      </c>
      <c r="H62" s="16" t="s">
        <v>83</v>
      </c>
      <c r="I62" s="16">
        <v>-68</v>
      </c>
      <c r="J62" s="17">
        <v>9.1999999999999993</v>
      </c>
      <c r="L62" s="15" t="s">
        <v>6</v>
      </c>
      <c r="M62" s="16" t="s">
        <v>105</v>
      </c>
      <c r="N62" s="16">
        <v>-80</v>
      </c>
      <c r="O62" s="17">
        <v>9</v>
      </c>
      <c r="V62" s="15" t="s">
        <v>4</v>
      </c>
      <c r="W62" s="16" t="s">
        <v>168</v>
      </c>
      <c r="X62" s="16">
        <v>-70</v>
      </c>
      <c r="Y62" s="17">
        <v>6.2</v>
      </c>
      <c r="AA62" s="15" t="s">
        <v>4</v>
      </c>
      <c r="AB62" s="16" t="s">
        <v>150</v>
      </c>
      <c r="AC62" s="16">
        <v>-67</v>
      </c>
      <c r="AD62" s="17">
        <v>6.8</v>
      </c>
      <c r="AF62" s="15" t="s">
        <v>6</v>
      </c>
      <c r="AG62" s="16" t="s">
        <v>203</v>
      </c>
      <c r="AH62" s="16">
        <v>-63</v>
      </c>
      <c r="AI62" s="17">
        <v>10.5</v>
      </c>
    </row>
    <row r="63" spans="2:35" x14ac:dyDescent="0.35">
      <c r="B63" s="15" t="s">
        <v>6</v>
      </c>
      <c r="C63" s="16" t="s">
        <v>65</v>
      </c>
      <c r="D63" s="16">
        <v>-77</v>
      </c>
      <c r="E63" s="17">
        <v>8</v>
      </c>
      <c r="G63" s="15" t="s">
        <v>6</v>
      </c>
      <c r="H63" s="16" t="s">
        <v>84</v>
      </c>
      <c r="I63" s="16">
        <v>-70</v>
      </c>
      <c r="J63" s="17">
        <v>8.8000000000000007</v>
      </c>
      <c r="L63" s="15" t="s">
        <v>6</v>
      </c>
      <c r="M63" s="16" t="s">
        <v>107</v>
      </c>
      <c r="N63" s="16">
        <v>-77</v>
      </c>
      <c r="O63" s="17">
        <v>9.5</v>
      </c>
      <c r="V63" s="15" t="s">
        <v>4</v>
      </c>
      <c r="W63" s="16" t="s">
        <v>169</v>
      </c>
      <c r="X63" s="16">
        <v>-67</v>
      </c>
      <c r="Y63" s="17">
        <v>8.5</v>
      </c>
      <c r="AA63" s="15" t="s">
        <v>4</v>
      </c>
      <c r="AB63" s="16" t="s">
        <v>151</v>
      </c>
      <c r="AC63" s="16">
        <v>-65</v>
      </c>
      <c r="AD63" s="17">
        <v>7</v>
      </c>
      <c r="AF63" s="15" t="s">
        <v>6</v>
      </c>
      <c r="AG63" s="16" t="s">
        <v>204</v>
      </c>
      <c r="AH63" s="16">
        <v>-59</v>
      </c>
      <c r="AI63" s="17">
        <v>8</v>
      </c>
    </row>
    <row r="64" spans="2:35" x14ac:dyDescent="0.35">
      <c r="B64" s="15" t="s">
        <v>6</v>
      </c>
      <c r="C64" s="16" t="s">
        <v>66</v>
      </c>
      <c r="D64" s="16">
        <v>-78</v>
      </c>
      <c r="E64" s="17">
        <v>9</v>
      </c>
      <c r="G64" s="15" t="s">
        <v>6</v>
      </c>
      <c r="H64" s="16" t="s">
        <v>85</v>
      </c>
      <c r="I64" s="16">
        <v>-69</v>
      </c>
      <c r="J64" s="17">
        <v>9</v>
      </c>
      <c r="L64" s="15" t="s">
        <v>6</v>
      </c>
      <c r="M64" s="16" t="s">
        <v>108</v>
      </c>
      <c r="N64" s="16">
        <v>-77</v>
      </c>
      <c r="O64" s="17">
        <v>7</v>
      </c>
      <c r="V64" s="15" t="s">
        <v>4</v>
      </c>
      <c r="W64" s="16" t="s">
        <v>170</v>
      </c>
      <c r="X64" s="16">
        <v>-66</v>
      </c>
      <c r="Y64" s="17">
        <v>10</v>
      </c>
      <c r="AA64" s="15" t="s">
        <v>4</v>
      </c>
      <c r="AB64" s="16" t="s">
        <v>152</v>
      </c>
      <c r="AC64" s="16">
        <v>-67</v>
      </c>
      <c r="AD64" s="17">
        <v>9</v>
      </c>
      <c r="AF64" s="15" t="s">
        <v>6</v>
      </c>
      <c r="AG64" s="16" t="s">
        <v>205</v>
      </c>
      <c r="AH64" s="16">
        <v>-65</v>
      </c>
      <c r="AI64" s="17">
        <v>8.8000000000000007</v>
      </c>
    </row>
    <row r="65" spans="2:35" x14ac:dyDescent="0.35">
      <c r="B65" s="15" t="s">
        <v>6</v>
      </c>
      <c r="C65" s="16" t="s">
        <v>67</v>
      </c>
      <c r="D65" s="16">
        <v>-72</v>
      </c>
      <c r="E65" s="17">
        <v>9.5</v>
      </c>
      <c r="G65" s="15" t="s">
        <v>6</v>
      </c>
      <c r="H65" s="16" t="s">
        <v>86</v>
      </c>
      <c r="I65" s="16">
        <v>-69</v>
      </c>
      <c r="J65" s="17">
        <v>6.5</v>
      </c>
      <c r="L65" s="15" t="s">
        <v>6</v>
      </c>
      <c r="M65" s="16" t="s">
        <v>110</v>
      </c>
      <c r="N65" s="16">
        <v>-83</v>
      </c>
      <c r="O65" s="17">
        <v>9</v>
      </c>
      <c r="V65" s="15" t="s">
        <v>4</v>
      </c>
      <c r="W65" s="16" t="s">
        <v>171</v>
      </c>
      <c r="X65" s="16">
        <v>-65</v>
      </c>
      <c r="Y65" s="17">
        <v>8.8000000000000007</v>
      </c>
      <c r="AA65" s="15" t="s">
        <v>4</v>
      </c>
      <c r="AB65" s="16" t="s">
        <v>153</v>
      </c>
      <c r="AC65" s="16">
        <v>-67</v>
      </c>
      <c r="AD65" s="17">
        <v>10</v>
      </c>
      <c r="AF65" s="15" t="s">
        <v>6</v>
      </c>
      <c r="AG65" s="16" t="s">
        <v>206</v>
      </c>
      <c r="AH65" s="16">
        <v>-59</v>
      </c>
      <c r="AI65" s="17">
        <v>9.8000000000000007</v>
      </c>
    </row>
    <row r="66" spans="2:35" x14ac:dyDescent="0.35">
      <c r="B66" s="15" t="s">
        <v>6</v>
      </c>
      <c r="C66" s="16" t="s">
        <v>68</v>
      </c>
      <c r="D66" s="16">
        <v>-77</v>
      </c>
      <c r="E66" s="17">
        <v>7</v>
      </c>
      <c r="G66" s="15" t="s">
        <v>6</v>
      </c>
      <c r="H66" s="16" t="s">
        <v>87</v>
      </c>
      <c r="I66" s="16">
        <v>-71</v>
      </c>
      <c r="J66" s="17">
        <v>9.1999999999999993</v>
      </c>
      <c r="L66" s="15" t="s">
        <v>6</v>
      </c>
      <c r="M66" s="16" t="s">
        <v>111</v>
      </c>
      <c r="N66" s="16">
        <v>-88</v>
      </c>
      <c r="O66" s="17">
        <v>8.8000000000000007</v>
      </c>
      <c r="V66" s="15" t="s">
        <v>4</v>
      </c>
      <c r="W66" s="16" t="s">
        <v>172</v>
      </c>
      <c r="X66" s="16">
        <v>-71</v>
      </c>
      <c r="Y66" s="17">
        <v>10.5</v>
      </c>
      <c r="AA66" s="15" t="s">
        <v>4</v>
      </c>
      <c r="AB66" s="16" t="s">
        <v>154</v>
      </c>
      <c r="AC66" s="16">
        <v>-65</v>
      </c>
      <c r="AD66" s="17">
        <v>10.199999999999999</v>
      </c>
      <c r="AF66" s="15" t="s">
        <v>6</v>
      </c>
      <c r="AG66" s="16" t="s">
        <v>207</v>
      </c>
      <c r="AH66" s="16">
        <v>-63</v>
      </c>
      <c r="AI66" s="17">
        <v>10</v>
      </c>
    </row>
    <row r="67" spans="2:35" x14ac:dyDescent="0.35">
      <c r="B67" s="15" t="s">
        <v>6</v>
      </c>
      <c r="C67" s="16" t="s">
        <v>69</v>
      </c>
      <c r="D67" s="16">
        <v>-76</v>
      </c>
      <c r="E67" s="17">
        <v>8</v>
      </c>
      <c r="G67" s="15" t="s">
        <v>6</v>
      </c>
      <c r="H67" s="16" t="s">
        <v>88</v>
      </c>
      <c r="I67" s="16">
        <v>-65</v>
      </c>
      <c r="J67" s="17">
        <v>8.1999999999999993</v>
      </c>
      <c r="L67" s="15" t="s">
        <v>6</v>
      </c>
      <c r="M67" s="16" t="s">
        <v>112</v>
      </c>
      <c r="N67" s="16">
        <v>-87</v>
      </c>
      <c r="O67" s="17">
        <v>8.5</v>
      </c>
      <c r="V67" s="15" t="s">
        <v>6</v>
      </c>
      <c r="W67" s="16" t="s">
        <v>144</v>
      </c>
      <c r="X67" s="16">
        <v>-89</v>
      </c>
      <c r="Y67" s="17">
        <v>7.2</v>
      </c>
      <c r="AA67" s="15" t="s">
        <v>4</v>
      </c>
      <c r="AB67" s="16" t="s">
        <v>155</v>
      </c>
      <c r="AC67" s="16">
        <v>-65</v>
      </c>
      <c r="AD67" s="17">
        <v>6.8</v>
      </c>
      <c r="AF67" s="15" t="s">
        <v>6</v>
      </c>
      <c r="AG67" s="16" t="s">
        <v>208</v>
      </c>
      <c r="AH67" s="16">
        <v>-65</v>
      </c>
      <c r="AI67" s="17">
        <v>10.199999999999999</v>
      </c>
    </row>
    <row r="68" spans="2:35" x14ac:dyDescent="0.35">
      <c r="B68" s="15" t="s">
        <v>6</v>
      </c>
      <c r="C68" s="16" t="s">
        <v>70</v>
      </c>
      <c r="D68" s="16">
        <v>-73</v>
      </c>
      <c r="E68" s="17">
        <v>9.5</v>
      </c>
      <c r="G68" s="15" t="s">
        <v>6</v>
      </c>
      <c r="H68" s="16" t="s">
        <v>89</v>
      </c>
      <c r="I68" s="16">
        <v>-70</v>
      </c>
      <c r="J68" s="17">
        <v>7</v>
      </c>
      <c r="L68" s="15" t="s">
        <v>6</v>
      </c>
      <c r="M68" s="16" t="s">
        <v>113</v>
      </c>
      <c r="N68" s="16">
        <v>-77</v>
      </c>
      <c r="O68" s="17">
        <v>7</v>
      </c>
      <c r="V68" s="15" t="s">
        <v>6</v>
      </c>
      <c r="W68" s="16" t="s">
        <v>145</v>
      </c>
      <c r="X68" s="16">
        <v>-85</v>
      </c>
      <c r="Y68" s="17">
        <v>8.1999999999999993</v>
      </c>
      <c r="AA68" s="15" t="s">
        <v>4</v>
      </c>
      <c r="AB68" s="16" t="s">
        <v>156</v>
      </c>
      <c r="AC68" s="70">
        <v>-64</v>
      </c>
      <c r="AD68" s="17">
        <v>8</v>
      </c>
      <c r="AF68" s="15" t="s">
        <v>6</v>
      </c>
      <c r="AG68" s="16" t="s">
        <v>209</v>
      </c>
      <c r="AH68" s="16">
        <v>-64</v>
      </c>
      <c r="AI68" s="17">
        <v>11.2</v>
      </c>
    </row>
    <row r="69" spans="2:35" x14ac:dyDescent="0.35">
      <c r="B69" s="15" t="s">
        <v>6</v>
      </c>
      <c r="C69" s="16" t="s">
        <v>71</v>
      </c>
      <c r="D69" s="16">
        <v>-77</v>
      </c>
      <c r="E69" s="17">
        <v>6.8</v>
      </c>
      <c r="G69" s="15" t="s">
        <v>6</v>
      </c>
      <c r="H69" s="16" t="s">
        <v>90</v>
      </c>
      <c r="I69" s="16">
        <v>-70</v>
      </c>
      <c r="J69" s="17">
        <v>9.5</v>
      </c>
      <c r="L69" s="15" t="s">
        <v>6</v>
      </c>
      <c r="M69" s="16" t="s">
        <v>114</v>
      </c>
      <c r="N69" s="16">
        <v>-74</v>
      </c>
      <c r="O69" s="17">
        <v>9.1999999999999993</v>
      </c>
      <c r="V69" s="15" t="s">
        <v>6</v>
      </c>
      <c r="W69" s="16" t="s">
        <v>146</v>
      </c>
      <c r="X69" s="16">
        <v>-81</v>
      </c>
      <c r="Y69" s="17">
        <v>9.8000000000000007</v>
      </c>
      <c r="AA69" s="15" t="s">
        <v>4</v>
      </c>
      <c r="AB69" s="16" t="s">
        <v>157</v>
      </c>
      <c r="AC69" s="71">
        <v>-63</v>
      </c>
      <c r="AD69" s="17">
        <v>8.1999999999999993</v>
      </c>
      <c r="AF69" s="15" t="s">
        <v>6</v>
      </c>
      <c r="AG69" s="16" t="s">
        <v>210</v>
      </c>
      <c r="AH69" s="16">
        <v>-57</v>
      </c>
      <c r="AI69" s="17">
        <v>8</v>
      </c>
    </row>
    <row r="70" spans="2:35" x14ac:dyDescent="0.35">
      <c r="B70" s="15" t="s">
        <v>6</v>
      </c>
      <c r="C70" s="16" t="s">
        <v>72</v>
      </c>
      <c r="D70" s="16">
        <v>-77</v>
      </c>
      <c r="E70" s="17">
        <v>8.8000000000000007</v>
      </c>
      <c r="G70" s="15" t="s">
        <v>6</v>
      </c>
      <c r="H70" s="16" t="s">
        <v>91</v>
      </c>
      <c r="I70" s="16">
        <v>-70</v>
      </c>
      <c r="J70" s="17">
        <v>10</v>
      </c>
      <c r="L70" s="15" t="s">
        <v>6</v>
      </c>
      <c r="M70" s="16" t="s">
        <v>115</v>
      </c>
      <c r="N70" s="16">
        <v>-90</v>
      </c>
      <c r="O70" s="17">
        <v>6.8</v>
      </c>
      <c r="V70" s="15" t="s">
        <v>6</v>
      </c>
      <c r="W70" s="16" t="s">
        <v>147</v>
      </c>
      <c r="X70" s="16">
        <v>-83</v>
      </c>
      <c r="Y70" s="17">
        <v>7.8</v>
      </c>
      <c r="AA70" s="15" t="s">
        <v>4</v>
      </c>
      <c r="AB70" s="16" t="s">
        <v>158</v>
      </c>
      <c r="AC70" s="16">
        <v>-66</v>
      </c>
      <c r="AD70" s="17">
        <v>6.2</v>
      </c>
      <c r="AF70" s="15" t="s">
        <v>6</v>
      </c>
      <c r="AG70" s="16" t="s">
        <v>211</v>
      </c>
      <c r="AH70" s="16">
        <v>-61</v>
      </c>
      <c r="AI70" s="17">
        <v>6.8</v>
      </c>
    </row>
    <row r="71" spans="2:35" x14ac:dyDescent="0.35">
      <c r="B71" s="15" t="s">
        <v>6</v>
      </c>
      <c r="C71" s="16" t="s">
        <v>73</v>
      </c>
      <c r="D71" s="16">
        <v>-78</v>
      </c>
      <c r="E71" s="17">
        <v>9.1999999999999993</v>
      </c>
      <c r="G71" s="15" t="s">
        <v>6</v>
      </c>
      <c r="H71" s="16" t="s">
        <v>92</v>
      </c>
      <c r="I71" s="16">
        <v>-71</v>
      </c>
      <c r="J71" s="17">
        <v>8.8000000000000007</v>
      </c>
      <c r="L71" s="15" t="s">
        <v>6</v>
      </c>
      <c r="M71" s="16" t="s">
        <v>116</v>
      </c>
      <c r="N71" s="16">
        <v>-84</v>
      </c>
      <c r="O71" s="17">
        <v>7.8</v>
      </c>
      <c r="V71" s="15" t="s">
        <v>6</v>
      </c>
      <c r="W71" s="16" t="s">
        <v>148</v>
      </c>
      <c r="X71" s="16">
        <v>-87</v>
      </c>
      <c r="Y71" s="17">
        <v>9.5</v>
      </c>
      <c r="AA71" s="15" t="s">
        <v>4</v>
      </c>
      <c r="AB71" s="16" t="s">
        <v>159</v>
      </c>
      <c r="AC71" s="16">
        <v>-67</v>
      </c>
      <c r="AD71" s="17">
        <v>9.5</v>
      </c>
      <c r="AF71" s="15" t="s">
        <v>6</v>
      </c>
      <c r="AG71" s="16" t="s">
        <v>212</v>
      </c>
      <c r="AH71" s="16">
        <v>-62</v>
      </c>
      <c r="AI71" s="17">
        <v>9.8000000000000007</v>
      </c>
    </row>
    <row r="72" spans="2:35" x14ac:dyDescent="0.35">
      <c r="B72" s="18" t="s">
        <v>6</v>
      </c>
      <c r="C72" s="19" t="s">
        <v>74</v>
      </c>
      <c r="D72" s="19">
        <v>-75</v>
      </c>
      <c r="E72" s="20">
        <v>9.8000000000000007</v>
      </c>
      <c r="G72" s="15" t="s">
        <v>6</v>
      </c>
      <c r="H72" s="16" t="s">
        <v>93</v>
      </c>
      <c r="I72" s="16">
        <v>-70</v>
      </c>
      <c r="J72" s="17">
        <v>9</v>
      </c>
      <c r="L72" s="15" t="s">
        <v>6</v>
      </c>
      <c r="M72" s="16" t="s">
        <v>120</v>
      </c>
      <c r="N72" s="16">
        <v>-82</v>
      </c>
      <c r="O72" s="17">
        <v>9.1999999999999993</v>
      </c>
      <c r="V72" s="15" t="s">
        <v>6</v>
      </c>
      <c r="W72" s="16" t="s">
        <v>149</v>
      </c>
      <c r="X72" s="16">
        <v>-83</v>
      </c>
      <c r="Y72" s="17">
        <v>8.5</v>
      </c>
      <c r="AA72" s="15" t="s">
        <v>4</v>
      </c>
      <c r="AB72" s="16" t="s">
        <v>160</v>
      </c>
      <c r="AC72" s="16">
        <v>-59</v>
      </c>
      <c r="AD72" s="17">
        <v>8.5</v>
      </c>
      <c r="AF72" s="15" t="s">
        <v>6</v>
      </c>
      <c r="AG72" s="16" t="s">
        <v>213</v>
      </c>
      <c r="AH72" s="16">
        <v>-59</v>
      </c>
      <c r="AI72" s="17">
        <v>6.8</v>
      </c>
    </row>
    <row r="73" spans="2:35" x14ac:dyDescent="0.35">
      <c r="G73" s="15" t="s">
        <v>6</v>
      </c>
      <c r="H73" s="16" t="s">
        <v>94</v>
      </c>
      <c r="I73" s="16">
        <v>-71</v>
      </c>
      <c r="J73" s="17">
        <v>6.8</v>
      </c>
      <c r="L73" s="15" t="s">
        <v>6</v>
      </c>
      <c r="M73" s="16" t="s">
        <v>121</v>
      </c>
      <c r="N73" s="16">
        <v>-84</v>
      </c>
      <c r="O73" s="17">
        <v>10.5</v>
      </c>
      <c r="V73" s="15" t="s">
        <v>6</v>
      </c>
      <c r="W73" s="16" t="s">
        <v>150</v>
      </c>
      <c r="X73" s="16">
        <v>-82</v>
      </c>
      <c r="Y73" s="17">
        <v>6.2</v>
      </c>
      <c r="AA73" s="15" t="s">
        <v>4</v>
      </c>
      <c r="AB73" s="16" t="s">
        <v>161</v>
      </c>
      <c r="AC73" s="16">
        <v>-65</v>
      </c>
      <c r="AD73" s="17">
        <v>9</v>
      </c>
      <c r="AF73" s="15" t="s">
        <v>6</v>
      </c>
      <c r="AG73" s="16" t="s">
        <v>214</v>
      </c>
      <c r="AH73" s="16">
        <v>-63</v>
      </c>
      <c r="AI73" s="17">
        <v>8.1999999999999993</v>
      </c>
    </row>
    <row r="74" spans="2:35" x14ac:dyDescent="0.35">
      <c r="G74" s="15" t="s">
        <v>6</v>
      </c>
      <c r="H74" s="16" t="s">
        <v>95</v>
      </c>
      <c r="I74" s="16">
        <v>-72</v>
      </c>
      <c r="J74" s="17">
        <v>10</v>
      </c>
      <c r="L74" s="18" t="s">
        <v>6</v>
      </c>
      <c r="M74" s="19" t="s">
        <v>123</v>
      </c>
      <c r="N74" s="19">
        <v>-84</v>
      </c>
      <c r="O74" s="20">
        <v>10.5</v>
      </c>
      <c r="V74" s="15" t="s">
        <v>6</v>
      </c>
      <c r="W74" s="16" t="s">
        <v>151</v>
      </c>
      <c r="X74" s="16">
        <v>-82</v>
      </c>
      <c r="Y74" s="17">
        <v>7.2</v>
      </c>
      <c r="AA74" s="15" t="s">
        <v>4</v>
      </c>
      <c r="AB74" s="16" t="s">
        <v>162</v>
      </c>
      <c r="AC74" s="16">
        <v>-65</v>
      </c>
      <c r="AD74" s="17">
        <v>7.5</v>
      </c>
      <c r="AF74" s="15" t="s">
        <v>6</v>
      </c>
      <c r="AG74" s="16" t="s">
        <v>215</v>
      </c>
      <c r="AH74" s="16">
        <v>-63</v>
      </c>
      <c r="AI74" s="17">
        <v>10.5</v>
      </c>
    </row>
    <row r="75" spans="2:35" x14ac:dyDescent="0.35">
      <c r="G75" s="18" t="s">
        <v>6</v>
      </c>
      <c r="H75" s="19" t="s">
        <v>96</v>
      </c>
      <c r="I75" s="19">
        <v>-69</v>
      </c>
      <c r="J75" s="20">
        <v>8</v>
      </c>
      <c r="V75" s="15" t="s">
        <v>6</v>
      </c>
      <c r="W75" s="16" t="s">
        <v>152</v>
      </c>
      <c r="X75" s="16">
        <v>-87</v>
      </c>
      <c r="Y75" s="17">
        <v>8</v>
      </c>
      <c r="AA75" s="15" t="s">
        <v>4</v>
      </c>
      <c r="AB75" s="16" t="s">
        <v>163</v>
      </c>
      <c r="AC75" s="16">
        <v>-63</v>
      </c>
      <c r="AD75" s="17">
        <v>8.8000000000000007</v>
      </c>
      <c r="AF75" s="18" t="s">
        <v>6</v>
      </c>
      <c r="AG75" s="19" t="s">
        <v>216</v>
      </c>
      <c r="AH75" s="19">
        <v>-60</v>
      </c>
      <c r="AI75" s="20">
        <v>9</v>
      </c>
    </row>
    <row r="76" spans="2:35" x14ac:dyDescent="0.35">
      <c r="V76" s="15" t="s">
        <v>6</v>
      </c>
      <c r="W76" s="16" t="s">
        <v>153</v>
      </c>
      <c r="X76" s="16">
        <v>-91</v>
      </c>
      <c r="Y76" s="17">
        <v>9</v>
      </c>
      <c r="AA76" s="15" t="s">
        <v>4</v>
      </c>
      <c r="AB76" s="16" t="s">
        <v>164</v>
      </c>
      <c r="AC76" s="16">
        <v>-69</v>
      </c>
      <c r="AD76" s="17">
        <v>10</v>
      </c>
    </row>
    <row r="77" spans="2:35" x14ac:dyDescent="0.35">
      <c r="V77" s="15" t="s">
        <v>6</v>
      </c>
      <c r="W77" s="16" t="s">
        <v>154</v>
      </c>
      <c r="X77" s="16">
        <v>-83</v>
      </c>
      <c r="Y77" s="17">
        <v>10</v>
      </c>
      <c r="AA77" s="15" t="s">
        <v>4</v>
      </c>
      <c r="AB77" s="16" t="s">
        <v>165</v>
      </c>
      <c r="AC77" s="16">
        <v>-66</v>
      </c>
      <c r="AD77" s="17">
        <v>9.5</v>
      </c>
    </row>
    <row r="78" spans="2:35" x14ac:dyDescent="0.35">
      <c r="V78" s="15" t="s">
        <v>6</v>
      </c>
      <c r="W78" s="16" t="s">
        <v>155</v>
      </c>
      <c r="X78" s="16">
        <v>-83</v>
      </c>
      <c r="Y78" s="17">
        <v>6.2</v>
      </c>
      <c r="AA78" s="15" t="s">
        <v>4</v>
      </c>
      <c r="AB78" s="16" t="s">
        <v>166</v>
      </c>
      <c r="AC78" s="16">
        <v>-66</v>
      </c>
      <c r="AD78" s="17">
        <v>8</v>
      </c>
    </row>
    <row r="79" spans="2:35" x14ac:dyDescent="0.35">
      <c r="V79" s="15" t="s">
        <v>6</v>
      </c>
      <c r="W79" s="16" t="s">
        <v>156</v>
      </c>
      <c r="X79" s="16">
        <v>-88</v>
      </c>
      <c r="Y79" s="17">
        <v>9.5</v>
      </c>
      <c r="AA79" s="15" t="s">
        <v>4</v>
      </c>
      <c r="AB79" s="16" t="s">
        <v>167</v>
      </c>
      <c r="AC79" s="16">
        <v>-65</v>
      </c>
      <c r="AD79" s="17">
        <v>7.2</v>
      </c>
    </row>
    <row r="80" spans="2:35" x14ac:dyDescent="0.35">
      <c r="V80" s="15" t="s">
        <v>6</v>
      </c>
      <c r="W80" s="16" t="s">
        <v>157</v>
      </c>
      <c r="X80" s="16">
        <v>-88</v>
      </c>
      <c r="Y80" s="17">
        <v>9.8000000000000007</v>
      </c>
      <c r="AA80" s="15" t="s">
        <v>4</v>
      </c>
      <c r="AB80" s="16" t="s">
        <v>168</v>
      </c>
      <c r="AC80" s="16">
        <v>-70</v>
      </c>
      <c r="AD80" s="17">
        <v>6.2</v>
      </c>
    </row>
    <row r="81" spans="22:30" x14ac:dyDescent="0.35">
      <c r="V81" s="15" t="s">
        <v>6</v>
      </c>
      <c r="W81" s="16" t="s">
        <v>158</v>
      </c>
      <c r="X81" s="16">
        <v>-85</v>
      </c>
      <c r="Y81" s="17">
        <v>6.8</v>
      </c>
      <c r="AA81" s="15" t="s">
        <v>4</v>
      </c>
      <c r="AB81" s="16" t="s">
        <v>169</v>
      </c>
      <c r="AC81" s="16">
        <v>-67</v>
      </c>
      <c r="AD81" s="17">
        <v>8.5</v>
      </c>
    </row>
    <row r="82" spans="22:30" x14ac:dyDescent="0.35">
      <c r="V82" s="15" t="s">
        <v>6</v>
      </c>
      <c r="W82" s="16" t="s">
        <v>159</v>
      </c>
      <c r="X82" s="16">
        <v>-85</v>
      </c>
      <c r="Y82" s="17">
        <v>9</v>
      </c>
      <c r="AA82" s="15" t="s">
        <v>4</v>
      </c>
      <c r="AB82" s="16" t="s">
        <v>170</v>
      </c>
      <c r="AC82" s="16">
        <v>-66</v>
      </c>
      <c r="AD82" s="17">
        <v>10</v>
      </c>
    </row>
    <row r="83" spans="22:30" x14ac:dyDescent="0.35">
      <c r="V83" s="15" t="s">
        <v>6</v>
      </c>
      <c r="W83" s="16" t="s">
        <v>160</v>
      </c>
      <c r="X83" s="16">
        <v>-83</v>
      </c>
      <c r="Y83" s="17">
        <v>8.5</v>
      </c>
      <c r="AA83" s="15" t="s">
        <v>4</v>
      </c>
      <c r="AB83" s="16" t="s">
        <v>171</v>
      </c>
      <c r="AC83" s="16">
        <v>-65</v>
      </c>
      <c r="AD83" s="17">
        <v>8.8000000000000007</v>
      </c>
    </row>
    <row r="84" spans="22:30" x14ac:dyDescent="0.35">
      <c r="V84" s="15" t="s">
        <v>6</v>
      </c>
      <c r="W84" s="16" t="s">
        <v>161</v>
      </c>
      <c r="X84" s="16">
        <v>-86</v>
      </c>
      <c r="Y84" s="17">
        <v>9.1999999999999993</v>
      </c>
      <c r="AA84" s="15" t="s">
        <v>4</v>
      </c>
      <c r="AB84" s="16" t="s">
        <v>172</v>
      </c>
      <c r="AC84" s="16">
        <v>-71</v>
      </c>
      <c r="AD84" s="17">
        <v>10.5</v>
      </c>
    </row>
    <row r="85" spans="22:30" x14ac:dyDescent="0.35">
      <c r="V85" s="15" t="s">
        <v>6</v>
      </c>
      <c r="W85" s="16" t="s">
        <v>162</v>
      </c>
      <c r="X85" s="16">
        <v>-85</v>
      </c>
      <c r="Y85" s="17">
        <v>8.1999999999999993</v>
      </c>
      <c r="AA85" s="15" t="s">
        <v>4</v>
      </c>
      <c r="AB85" s="16" t="s">
        <v>173</v>
      </c>
      <c r="AC85" s="16">
        <v>-54</v>
      </c>
      <c r="AD85" s="17">
        <v>10</v>
      </c>
    </row>
    <row r="86" spans="22:30" x14ac:dyDescent="0.35">
      <c r="V86" s="15" t="s">
        <v>6</v>
      </c>
      <c r="W86" s="16" t="s">
        <v>163</v>
      </c>
      <c r="X86" s="16">
        <v>-86</v>
      </c>
      <c r="Y86" s="17">
        <v>10.199999999999999</v>
      </c>
      <c r="AA86" s="15" t="s">
        <v>4</v>
      </c>
      <c r="AB86" s="16" t="s">
        <v>174</v>
      </c>
      <c r="AC86" s="16">
        <v>-53</v>
      </c>
      <c r="AD86" s="17">
        <v>8</v>
      </c>
    </row>
    <row r="87" spans="22:30" x14ac:dyDescent="0.35">
      <c r="V87" s="15" t="s">
        <v>6</v>
      </c>
      <c r="W87" s="16" t="s">
        <v>164</v>
      </c>
      <c r="X87" s="16">
        <v>-88</v>
      </c>
      <c r="Y87" s="17">
        <v>9.1999999999999993</v>
      </c>
      <c r="AA87" s="15" t="s">
        <v>4</v>
      </c>
      <c r="AB87" s="16" t="s">
        <v>175</v>
      </c>
      <c r="AC87" s="16">
        <v>-53</v>
      </c>
      <c r="AD87" s="17">
        <v>7.8</v>
      </c>
    </row>
    <row r="88" spans="22:30" x14ac:dyDescent="0.35">
      <c r="V88" s="15" t="s">
        <v>6</v>
      </c>
      <c r="W88" s="16" t="s">
        <v>165</v>
      </c>
      <c r="X88" s="16">
        <v>-88</v>
      </c>
      <c r="Y88" s="17">
        <v>9.1999999999999993</v>
      </c>
      <c r="AA88" s="15" t="s">
        <v>4</v>
      </c>
      <c r="AB88" s="16" t="s">
        <v>176</v>
      </c>
      <c r="AC88" s="16">
        <v>-57</v>
      </c>
      <c r="AD88" s="17">
        <v>6.8</v>
      </c>
    </row>
    <row r="89" spans="22:30" x14ac:dyDescent="0.35">
      <c r="V89" s="15" t="s">
        <v>6</v>
      </c>
      <c r="W89" s="16" t="s">
        <v>166</v>
      </c>
      <c r="X89" s="16">
        <v>-87</v>
      </c>
      <c r="Y89" s="17">
        <v>8</v>
      </c>
      <c r="AA89" s="15" t="s">
        <v>4</v>
      </c>
      <c r="AB89" s="16" t="s">
        <v>177</v>
      </c>
      <c r="AC89" s="16">
        <v>-57</v>
      </c>
      <c r="AD89" s="17">
        <v>8.8000000000000007</v>
      </c>
    </row>
    <row r="90" spans="22:30" x14ac:dyDescent="0.35">
      <c r="V90" s="15" t="s">
        <v>6</v>
      </c>
      <c r="W90" s="16" t="s">
        <v>167</v>
      </c>
      <c r="X90" s="16">
        <v>-83</v>
      </c>
      <c r="Y90" s="17">
        <v>7.5</v>
      </c>
      <c r="AA90" s="15" t="s">
        <v>4</v>
      </c>
      <c r="AB90" s="16" t="s">
        <v>178</v>
      </c>
      <c r="AC90" s="16">
        <v>-57</v>
      </c>
      <c r="AD90" s="17">
        <v>9.5</v>
      </c>
    </row>
    <row r="91" spans="22:30" x14ac:dyDescent="0.35">
      <c r="V91" s="15" t="s">
        <v>6</v>
      </c>
      <c r="W91" s="16" t="s">
        <v>168</v>
      </c>
      <c r="X91" s="16">
        <v>-85</v>
      </c>
      <c r="Y91" s="17">
        <v>6.8</v>
      </c>
      <c r="AA91" s="15" t="s">
        <v>4</v>
      </c>
      <c r="AB91" s="16" t="s">
        <v>179</v>
      </c>
      <c r="AC91" s="16">
        <v>-61</v>
      </c>
      <c r="AD91" s="17">
        <v>8.8000000000000007</v>
      </c>
    </row>
    <row r="92" spans="22:30" x14ac:dyDescent="0.35">
      <c r="V92" s="15" t="s">
        <v>6</v>
      </c>
      <c r="W92" s="16" t="s">
        <v>169</v>
      </c>
      <c r="X92" s="16">
        <v>-84</v>
      </c>
      <c r="Y92" s="17">
        <v>7.8</v>
      </c>
      <c r="AA92" s="15" t="s">
        <v>4</v>
      </c>
      <c r="AB92" s="16" t="s">
        <v>180</v>
      </c>
      <c r="AC92" s="16">
        <v>-55</v>
      </c>
      <c r="AD92" s="17">
        <v>8.1999999999999993</v>
      </c>
    </row>
    <row r="93" spans="22:30" x14ac:dyDescent="0.35">
      <c r="V93" s="15" t="s">
        <v>6</v>
      </c>
      <c r="W93" s="16" t="s">
        <v>170</v>
      </c>
      <c r="X93" s="16">
        <v>-84</v>
      </c>
      <c r="Y93" s="17">
        <v>8.1999999999999993</v>
      </c>
      <c r="AA93" s="15" t="s">
        <v>4</v>
      </c>
      <c r="AB93" s="16" t="s">
        <v>181</v>
      </c>
      <c r="AC93" s="16">
        <v>-55</v>
      </c>
      <c r="AD93" s="17">
        <v>6.2</v>
      </c>
    </row>
    <row r="94" spans="22:30" x14ac:dyDescent="0.35">
      <c r="V94" s="15" t="s">
        <v>6</v>
      </c>
      <c r="W94" s="16" t="s">
        <v>171</v>
      </c>
      <c r="X94" s="16">
        <v>-83</v>
      </c>
      <c r="Y94" s="17">
        <v>7.2</v>
      </c>
      <c r="AA94" s="15" t="s">
        <v>4</v>
      </c>
      <c r="AB94" s="16" t="s">
        <v>182</v>
      </c>
      <c r="AC94" s="16">
        <v>-63</v>
      </c>
      <c r="AD94" s="17">
        <v>8.5</v>
      </c>
    </row>
    <row r="95" spans="22:30" x14ac:dyDescent="0.35">
      <c r="V95" s="18" t="s">
        <v>6</v>
      </c>
      <c r="W95" s="19" t="s">
        <v>172</v>
      </c>
      <c r="X95" s="19">
        <v>-81</v>
      </c>
      <c r="Y95" s="20">
        <v>10</v>
      </c>
      <c r="AA95" s="15" t="s">
        <v>4</v>
      </c>
      <c r="AB95" s="16" t="s">
        <v>183</v>
      </c>
      <c r="AC95" s="16">
        <v>-63</v>
      </c>
      <c r="AD95" s="17">
        <v>10.8</v>
      </c>
    </row>
    <row r="96" spans="22:30" x14ac:dyDescent="0.35">
      <c r="AA96" s="15" t="s">
        <v>4</v>
      </c>
      <c r="AB96" s="16" t="s">
        <v>184</v>
      </c>
      <c r="AC96" s="16">
        <v>-57</v>
      </c>
      <c r="AD96" s="17">
        <v>7.5</v>
      </c>
    </row>
    <row r="97" spans="12:30" x14ac:dyDescent="0.35">
      <c r="AA97" s="15" t="s">
        <v>4</v>
      </c>
      <c r="AB97" s="16" t="s">
        <v>185</v>
      </c>
      <c r="AC97" s="16">
        <v>-61</v>
      </c>
      <c r="AD97" s="17">
        <v>9.8000000000000007</v>
      </c>
    </row>
    <row r="98" spans="12:30" x14ac:dyDescent="0.35">
      <c r="AA98" s="15" t="s">
        <v>4</v>
      </c>
      <c r="AB98" s="16" t="s">
        <v>186</v>
      </c>
      <c r="AC98" s="16">
        <v>-59</v>
      </c>
      <c r="AD98" s="17">
        <v>9.8000000000000007</v>
      </c>
    </row>
    <row r="99" spans="12:30" x14ac:dyDescent="0.35">
      <c r="AA99" s="15" t="s">
        <v>4</v>
      </c>
      <c r="AB99" s="16" t="s">
        <v>187</v>
      </c>
      <c r="AC99" s="16">
        <v>-55</v>
      </c>
      <c r="AD99" s="17">
        <v>9</v>
      </c>
    </row>
    <row r="100" spans="12:30" x14ac:dyDescent="0.35">
      <c r="AA100" s="15" t="s">
        <v>4</v>
      </c>
      <c r="AB100" s="16" t="s">
        <v>188</v>
      </c>
      <c r="AC100" s="16">
        <v>-55</v>
      </c>
      <c r="AD100" s="17">
        <v>6.8</v>
      </c>
    </row>
    <row r="101" spans="12:30" x14ac:dyDescent="0.35">
      <c r="AA101" s="15" t="s">
        <v>4</v>
      </c>
      <c r="AB101" s="16" t="s">
        <v>189</v>
      </c>
      <c r="AC101" s="16">
        <v>-57</v>
      </c>
      <c r="AD101" s="17">
        <v>9</v>
      </c>
    </row>
    <row r="102" spans="12:30" x14ac:dyDescent="0.35">
      <c r="AA102" s="15" t="s">
        <v>4</v>
      </c>
      <c r="AB102" s="16" t="s">
        <v>190</v>
      </c>
      <c r="AC102" s="16">
        <v>-53</v>
      </c>
      <c r="AD102" s="17">
        <v>8.8000000000000007</v>
      </c>
    </row>
    <row r="103" spans="12:30" x14ac:dyDescent="0.35">
      <c r="AA103" s="15" t="s">
        <v>4</v>
      </c>
      <c r="AB103" s="16" t="s">
        <v>191</v>
      </c>
      <c r="AC103" s="16">
        <v>-57</v>
      </c>
      <c r="AD103" s="17">
        <v>8</v>
      </c>
    </row>
    <row r="104" spans="12:30" x14ac:dyDescent="0.35">
      <c r="L104" s="16"/>
      <c r="M104" s="16"/>
      <c r="N104" s="16"/>
      <c r="O104" s="16"/>
      <c r="AA104" s="15" t="s">
        <v>4</v>
      </c>
      <c r="AB104" s="16" t="s">
        <v>192</v>
      </c>
      <c r="AC104" s="16">
        <v>-59</v>
      </c>
      <c r="AD104" s="17">
        <v>7.2</v>
      </c>
    </row>
    <row r="105" spans="12:30" x14ac:dyDescent="0.35">
      <c r="L105" s="16"/>
      <c r="M105" s="16"/>
      <c r="N105" s="16"/>
      <c r="O105" s="16"/>
      <c r="AA105" s="15" t="s">
        <v>6</v>
      </c>
      <c r="AB105" s="16" t="s">
        <v>144</v>
      </c>
      <c r="AC105" s="16">
        <v>-89</v>
      </c>
      <c r="AD105" s="17">
        <v>7.2</v>
      </c>
    </row>
    <row r="106" spans="12:30" x14ac:dyDescent="0.35">
      <c r="L106" s="16"/>
      <c r="M106" s="16"/>
      <c r="N106" s="16"/>
      <c r="O106" s="16"/>
      <c r="AA106" s="15" t="s">
        <v>6</v>
      </c>
      <c r="AB106" s="16" t="s">
        <v>145</v>
      </c>
      <c r="AC106" s="16">
        <v>-85</v>
      </c>
      <c r="AD106" s="17">
        <v>8.1999999999999993</v>
      </c>
    </row>
    <row r="107" spans="12:30" x14ac:dyDescent="0.35">
      <c r="L107" s="16"/>
      <c r="M107" s="16"/>
      <c r="N107" s="16"/>
      <c r="O107" s="16"/>
      <c r="AA107" s="15" t="s">
        <v>6</v>
      </c>
      <c r="AB107" s="16" t="s">
        <v>146</v>
      </c>
      <c r="AC107" s="16">
        <v>-81</v>
      </c>
      <c r="AD107" s="17">
        <v>9.8000000000000007</v>
      </c>
    </row>
    <row r="108" spans="12:30" x14ac:dyDescent="0.35">
      <c r="L108" s="16"/>
      <c r="M108" s="16"/>
      <c r="N108" s="16"/>
      <c r="O108" s="16"/>
      <c r="AA108" s="15" t="s">
        <v>6</v>
      </c>
      <c r="AB108" s="16" t="s">
        <v>147</v>
      </c>
      <c r="AC108" s="16">
        <v>-83</v>
      </c>
      <c r="AD108" s="17">
        <v>7.8</v>
      </c>
    </row>
    <row r="109" spans="12:30" x14ac:dyDescent="0.35">
      <c r="L109" s="16"/>
      <c r="M109" s="16"/>
      <c r="N109" s="16"/>
      <c r="O109" s="16"/>
      <c r="AA109" s="15" t="s">
        <v>6</v>
      </c>
      <c r="AB109" s="16" t="s">
        <v>148</v>
      </c>
      <c r="AC109" s="16">
        <v>-87</v>
      </c>
      <c r="AD109" s="17">
        <v>9.5</v>
      </c>
    </row>
    <row r="110" spans="12:30" x14ac:dyDescent="0.35">
      <c r="L110" s="16"/>
      <c r="M110" s="16"/>
      <c r="N110" s="16"/>
      <c r="O110" s="16"/>
      <c r="AA110" s="15" t="s">
        <v>6</v>
      </c>
      <c r="AB110" s="16" t="s">
        <v>149</v>
      </c>
      <c r="AC110" s="16">
        <v>-83</v>
      </c>
      <c r="AD110" s="17">
        <v>8.5</v>
      </c>
    </row>
    <row r="111" spans="12:30" x14ac:dyDescent="0.35">
      <c r="L111" s="16"/>
      <c r="M111" s="16"/>
      <c r="N111" s="16"/>
      <c r="O111" s="16"/>
      <c r="AA111" s="15" t="s">
        <v>6</v>
      </c>
      <c r="AB111" s="16" t="s">
        <v>150</v>
      </c>
      <c r="AC111" s="16">
        <v>-82</v>
      </c>
      <c r="AD111" s="17">
        <v>6.2</v>
      </c>
    </row>
    <row r="112" spans="12:30" x14ac:dyDescent="0.35">
      <c r="L112" s="16"/>
      <c r="M112" s="16"/>
      <c r="N112" s="16"/>
      <c r="O112" s="16"/>
      <c r="AA112" s="15" t="s">
        <v>6</v>
      </c>
      <c r="AB112" s="16" t="s">
        <v>151</v>
      </c>
      <c r="AC112" s="16">
        <v>-82</v>
      </c>
      <c r="AD112" s="17">
        <v>7.2</v>
      </c>
    </row>
    <row r="113" spans="12:30" x14ac:dyDescent="0.35">
      <c r="L113" s="16"/>
      <c r="M113" s="16"/>
      <c r="N113" s="16"/>
      <c r="O113" s="16"/>
      <c r="AA113" s="15" t="s">
        <v>6</v>
      </c>
      <c r="AB113" s="16" t="s">
        <v>152</v>
      </c>
      <c r="AC113" s="16">
        <v>-87</v>
      </c>
      <c r="AD113" s="17">
        <v>8</v>
      </c>
    </row>
    <row r="114" spans="12:30" x14ac:dyDescent="0.35">
      <c r="L114" s="16"/>
      <c r="M114" s="16"/>
      <c r="N114" s="16"/>
      <c r="O114" s="16"/>
      <c r="AA114" s="15" t="s">
        <v>6</v>
      </c>
      <c r="AB114" s="16" t="s">
        <v>153</v>
      </c>
      <c r="AC114" s="16">
        <v>-91</v>
      </c>
      <c r="AD114" s="17">
        <v>9</v>
      </c>
    </row>
    <row r="115" spans="12:30" x14ac:dyDescent="0.35">
      <c r="L115" s="16"/>
      <c r="M115" s="16"/>
      <c r="N115" s="16"/>
      <c r="O115" s="16"/>
      <c r="AA115" s="15" t="s">
        <v>6</v>
      </c>
      <c r="AB115" s="16" t="s">
        <v>154</v>
      </c>
      <c r="AC115" s="16">
        <v>-83</v>
      </c>
      <c r="AD115" s="17">
        <v>10</v>
      </c>
    </row>
    <row r="116" spans="12:30" x14ac:dyDescent="0.35">
      <c r="L116" s="16"/>
      <c r="M116" s="16"/>
      <c r="N116" s="16"/>
      <c r="O116" s="16"/>
      <c r="AA116" s="15" t="s">
        <v>6</v>
      </c>
      <c r="AB116" s="16" t="s">
        <v>155</v>
      </c>
      <c r="AC116" s="16">
        <v>-83</v>
      </c>
      <c r="AD116" s="17">
        <v>6.2</v>
      </c>
    </row>
    <row r="117" spans="12:30" x14ac:dyDescent="0.35">
      <c r="L117" s="16"/>
      <c r="M117" s="16"/>
      <c r="N117" s="16"/>
      <c r="O117" s="16"/>
      <c r="AA117" s="15" t="s">
        <v>6</v>
      </c>
      <c r="AB117" s="16" t="s">
        <v>156</v>
      </c>
      <c r="AC117" s="16">
        <v>-88</v>
      </c>
      <c r="AD117" s="17">
        <v>9.5</v>
      </c>
    </row>
    <row r="118" spans="12:30" x14ac:dyDescent="0.35">
      <c r="L118" s="16"/>
      <c r="M118" s="16"/>
      <c r="N118" s="16"/>
      <c r="O118" s="16"/>
      <c r="AA118" s="15" t="s">
        <v>6</v>
      </c>
      <c r="AB118" s="16" t="s">
        <v>157</v>
      </c>
      <c r="AC118" s="16">
        <v>-88</v>
      </c>
      <c r="AD118" s="17">
        <v>9.8000000000000007</v>
      </c>
    </row>
    <row r="119" spans="12:30" x14ac:dyDescent="0.35">
      <c r="L119" s="16"/>
      <c r="M119" s="16"/>
      <c r="N119" s="16"/>
      <c r="O119" s="16"/>
      <c r="AA119" s="15" t="s">
        <v>6</v>
      </c>
      <c r="AB119" s="16" t="s">
        <v>158</v>
      </c>
      <c r="AC119" s="16">
        <v>-85</v>
      </c>
      <c r="AD119" s="17">
        <v>6.8</v>
      </c>
    </row>
    <row r="120" spans="12:30" x14ac:dyDescent="0.35">
      <c r="L120" s="16"/>
      <c r="M120" s="16"/>
      <c r="N120" s="16"/>
      <c r="O120" s="16"/>
      <c r="AA120" s="15" t="s">
        <v>6</v>
      </c>
      <c r="AB120" s="16" t="s">
        <v>159</v>
      </c>
      <c r="AC120" s="16">
        <v>-85</v>
      </c>
      <c r="AD120" s="17">
        <v>9</v>
      </c>
    </row>
    <row r="121" spans="12:30" x14ac:dyDescent="0.35">
      <c r="L121" s="16"/>
      <c r="M121" s="16"/>
      <c r="N121" s="16"/>
      <c r="O121" s="16"/>
      <c r="AA121" s="15" t="s">
        <v>6</v>
      </c>
      <c r="AB121" s="16" t="s">
        <v>160</v>
      </c>
      <c r="AC121" s="16">
        <v>-83</v>
      </c>
      <c r="AD121" s="17">
        <v>8.5</v>
      </c>
    </row>
    <row r="122" spans="12:30" x14ac:dyDescent="0.35">
      <c r="L122" s="16"/>
      <c r="M122" s="16"/>
      <c r="N122" s="16"/>
      <c r="O122" s="16"/>
      <c r="AA122" s="15" t="s">
        <v>6</v>
      </c>
      <c r="AB122" s="16" t="s">
        <v>161</v>
      </c>
      <c r="AC122" s="16">
        <v>-86</v>
      </c>
      <c r="AD122" s="17">
        <v>9.1999999999999993</v>
      </c>
    </row>
    <row r="123" spans="12:30" x14ac:dyDescent="0.35">
      <c r="L123" s="16"/>
      <c r="M123" s="16"/>
      <c r="N123" s="16"/>
      <c r="O123" s="16"/>
      <c r="AA123" s="15" t="s">
        <v>6</v>
      </c>
      <c r="AB123" s="16" t="s">
        <v>162</v>
      </c>
      <c r="AC123" s="16">
        <v>-85</v>
      </c>
      <c r="AD123" s="17">
        <v>8.1999999999999993</v>
      </c>
    </row>
    <row r="124" spans="12:30" x14ac:dyDescent="0.35">
      <c r="L124" s="16"/>
      <c r="M124" s="16"/>
      <c r="N124" s="16"/>
      <c r="O124" s="16"/>
      <c r="AA124" s="15" t="s">
        <v>6</v>
      </c>
      <c r="AB124" s="16" t="s">
        <v>163</v>
      </c>
      <c r="AC124" s="16">
        <v>-86</v>
      </c>
      <c r="AD124" s="17">
        <v>10.199999999999999</v>
      </c>
    </row>
    <row r="125" spans="12:30" x14ac:dyDescent="0.35">
      <c r="L125" s="16"/>
      <c r="M125" s="16"/>
      <c r="N125" s="16"/>
      <c r="O125" s="16"/>
      <c r="AA125" s="15" t="s">
        <v>6</v>
      </c>
      <c r="AB125" s="16" t="s">
        <v>164</v>
      </c>
      <c r="AC125" s="16">
        <v>-88</v>
      </c>
      <c r="AD125" s="17">
        <v>9.1999999999999993</v>
      </c>
    </row>
    <row r="126" spans="12:30" x14ac:dyDescent="0.35">
      <c r="L126" s="16"/>
      <c r="M126" s="16"/>
      <c r="N126" s="16"/>
      <c r="O126" s="16"/>
      <c r="AA126" s="15" t="s">
        <v>6</v>
      </c>
      <c r="AB126" s="16" t="s">
        <v>165</v>
      </c>
      <c r="AC126" s="16">
        <v>-88</v>
      </c>
      <c r="AD126" s="17">
        <v>9.1999999999999993</v>
      </c>
    </row>
    <row r="127" spans="12:30" x14ac:dyDescent="0.35">
      <c r="L127" s="16"/>
      <c r="M127" s="16"/>
      <c r="N127" s="16"/>
      <c r="O127" s="16"/>
      <c r="AA127" s="15" t="s">
        <v>6</v>
      </c>
      <c r="AB127" s="16" t="s">
        <v>166</v>
      </c>
      <c r="AC127" s="16">
        <v>-87</v>
      </c>
      <c r="AD127" s="17">
        <v>8</v>
      </c>
    </row>
    <row r="128" spans="12:30" x14ac:dyDescent="0.35">
      <c r="L128" s="16"/>
      <c r="M128" s="16"/>
      <c r="N128" s="16"/>
      <c r="O128" s="16"/>
      <c r="AA128" s="15" t="s">
        <v>6</v>
      </c>
      <c r="AB128" s="16" t="s">
        <v>167</v>
      </c>
      <c r="AC128" s="16">
        <v>-83</v>
      </c>
      <c r="AD128" s="17">
        <v>7.5</v>
      </c>
    </row>
    <row r="129" spans="12:30" x14ac:dyDescent="0.35">
      <c r="L129" s="16"/>
      <c r="M129" s="16"/>
      <c r="N129" s="16"/>
      <c r="O129" s="16"/>
      <c r="AA129" s="15" t="s">
        <v>6</v>
      </c>
      <c r="AB129" s="16" t="s">
        <v>168</v>
      </c>
      <c r="AC129" s="16">
        <v>-85</v>
      </c>
      <c r="AD129" s="17">
        <v>6.8</v>
      </c>
    </row>
    <row r="130" spans="12:30" x14ac:dyDescent="0.35">
      <c r="L130" s="16"/>
      <c r="M130" s="16"/>
      <c r="N130" s="16"/>
      <c r="O130" s="16"/>
      <c r="AA130" s="15" t="s">
        <v>6</v>
      </c>
      <c r="AB130" s="16" t="s">
        <v>169</v>
      </c>
      <c r="AC130" s="16">
        <v>-84</v>
      </c>
      <c r="AD130" s="17">
        <v>7.8</v>
      </c>
    </row>
    <row r="131" spans="12:30" x14ac:dyDescent="0.35">
      <c r="L131" s="16"/>
      <c r="M131" s="16"/>
      <c r="N131" s="16"/>
      <c r="O131" s="16"/>
      <c r="AA131" s="15" t="s">
        <v>6</v>
      </c>
      <c r="AB131" s="16" t="s">
        <v>170</v>
      </c>
      <c r="AC131" s="16">
        <v>-84</v>
      </c>
      <c r="AD131" s="17">
        <v>8.1999999999999993</v>
      </c>
    </row>
    <row r="132" spans="12:30" x14ac:dyDescent="0.35">
      <c r="L132" s="16"/>
      <c r="M132" s="16"/>
      <c r="N132" s="16"/>
      <c r="O132" s="16"/>
      <c r="AA132" s="15" t="s">
        <v>6</v>
      </c>
      <c r="AB132" s="16" t="s">
        <v>171</v>
      </c>
      <c r="AC132" s="16">
        <v>-83</v>
      </c>
      <c r="AD132" s="17">
        <v>7.2</v>
      </c>
    </row>
    <row r="133" spans="12:30" x14ac:dyDescent="0.35">
      <c r="L133" s="16"/>
      <c r="M133" s="16"/>
      <c r="N133" s="16"/>
      <c r="O133" s="16"/>
      <c r="AA133" s="15" t="s">
        <v>6</v>
      </c>
      <c r="AB133" s="16" t="s">
        <v>172</v>
      </c>
      <c r="AC133" s="16">
        <v>-81</v>
      </c>
      <c r="AD133" s="17">
        <v>10</v>
      </c>
    </row>
    <row r="134" spans="12:30" x14ac:dyDescent="0.35">
      <c r="L134" s="16"/>
      <c r="M134" s="16"/>
      <c r="N134" s="16"/>
      <c r="O134" s="16"/>
      <c r="AA134" s="15" t="s">
        <v>6</v>
      </c>
      <c r="AB134" s="16" t="s">
        <v>173</v>
      </c>
      <c r="AC134" s="16">
        <v>-62</v>
      </c>
      <c r="AD134" s="17">
        <v>9.1999999999999993</v>
      </c>
    </row>
    <row r="135" spans="12:30" x14ac:dyDescent="0.35">
      <c r="L135" s="16"/>
      <c r="M135" s="16"/>
      <c r="N135" s="16"/>
      <c r="O135" s="16"/>
      <c r="AA135" s="15" t="s">
        <v>6</v>
      </c>
      <c r="AB135" s="16" t="s">
        <v>174</v>
      </c>
      <c r="AC135" s="16">
        <v>-65</v>
      </c>
      <c r="AD135" s="17">
        <v>10.199999999999999</v>
      </c>
    </row>
    <row r="136" spans="12:30" x14ac:dyDescent="0.35">
      <c r="L136" s="16"/>
      <c r="M136" s="16"/>
      <c r="N136" s="16"/>
      <c r="O136" s="16"/>
      <c r="AA136" s="15" t="s">
        <v>6</v>
      </c>
      <c r="AB136" s="16" t="s">
        <v>175</v>
      </c>
      <c r="AC136" s="16">
        <v>-63</v>
      </c>
      <c r="AD136" s="17">
        <v>7.5</v>
      </c>
    </row>
    <row r="137" spans="12:30" x14ac:dyDescent="0.35">
      <c r="L137" s="16"/>
      <c r="M137" s="16"/>
      <c r="N137" s="16"/>
      <c r="O137" s="16"/>
      <c r="AA137" s="15" t="s">
        <v>6</v>
      </c>
      <c r="AB137" s="16" t="s">
        <v>176</v>
      </c>
      <c r="AC137" s="16">
        <v>-64</v>
      </c>
      <c r="AD137" s="17">
        <v>6.8</v>
      </c>
    </row>
    <row r="138" spans="12:30" x14ac:dyDescent="0.35">
      <c r="L138" s="16"/>
      <c r="M138" s="16"/>
      <c r="N138" s="16"/>
      <c r="O138" s="16"/>
      <c r="AA138" s="15" t="s">
        <v>6</v>
      </c>
      <c r="AB138" s="16" t="s">
        <v>177</v>
      </c>
      <c r="AC138" s="16">
        <v>-65</v>
      </c>
      <c r="AD138" s="17">
        <v>9.8000000000000007</v>
      </c>
    </row>
    <row r="139" spans="12:30" x14ac:dyDescent="0.35">
      <c r="L139" s="16"/>
      <c r="M139" s="16"/>
      <c r="N139" s="16"/>
      <c r="O139" s="16"/>
      <c r="AA139" s="15" t="s">
        <v>6</v>
      </c>
      <c r="AB139" s="16" t="s">
        <v>178</v>
      </c>
      <c r="AC139" s="16">
        <v>-59</v>
      </c>
      <c r="AD139" s="17">
        <v>9.1999999999999993</v>
      </c>
    </row>
    <row r="140" spans="12:30" x14ac:dyDescent="0.35">
      <c r="L140" s="16"/>
      <c r="M140" s="16"/>
      <c r="N140" s="16"/>
      <c r="O140" s="16"/>
      <c r="AA140" s="15" t="s">
        <v>6</v>
      </c>
      <c r="AB140" s="16" t="s">
        <v>179</v>
      </c>
      <c r="AC140" s="16">
        <v>-68</v>
      </c>
      <c r="AD140" s="17">
        <v>9.8000000000000007</v>
      </c>
    </row>
    <row r="141" spans="12:30" x14ac:dyDescent="0.35">
      <c r="L141" s="16"/>
      <c r="M141" s="16"/>
      <c r="N141" s="16"/>
      <c r="O141" s="16"/>
      <c r="AA141" s="15" t="s">
        <v>6</v>
      </c>
      <c r="AB141" s="16" t="s">
        <v>180</v>
      </c>
      <c r="AC141" s="16">
        <v>-66</v>
      </c>
      <c r="AD141" s="17">
        <v>9</v>
      </c>
    </row>
    <row r="142" spans="12:30" x14ac:dyDescent="0.35">
      <c r="L142" s="16"/>
      <c r="M142" s="16"/>
      <c r="N142" s="16"/>
      <c r="O142" s="16"/>
      <c r="AA142" s="15" t="s">
        <v>6</v>
      </c>
      <c r="AB142" s="16" t="s">
        <v>181</v>
      </c>
      <c r="AC142" s="16">
        <v>-64</v>
      </c>
      <c r="AD142" s="17">
        <v>7</v>
      </c>
    </row>
    <row r="143" spans="12:30" x14ac:dyDescent="0.35">
      <c r="L143" s="16"/>
      <c r="M143" s="16"/>
      <c r="N143" s="16"/>
      <c r="O143" s="16"/>
      <c r="AA143" s="15" t="s">
        <v>6</v>
      </c>
      <c r="AB143" s="16" t="s">
        <v>182</v>
      </c>
      <c r="AC143" s="16">
        <v>-58</v>
      </c>
      <c r="AD143" s="17">
        <v>8.5</v>
      </c>
    </row>
    <row r="144" spans="12:30" x14ac:dyDescent="0.35">
      <c r="AA144" s="15" t="s">
        <v>6</v>
      </c>
      <c r="AB144" s="16" t="s">
        <v>183</v>
      </c>
      <c r="AC144" s="16">
        <v>-63</v>
      </c>
      <c r="AD144" s="17">
        <v>10.199999999999999</v>
      </c>
    </row>
    <row r="145" spans="27:30" x14ac:dyDescent="0.35">
      <c r="AA145" s="15" t="s">
        <v>6</v>
      </c>
      <c r="AB145" s="16" t="s">
        <v>184</v>
      </c>
      <c r="AC145" s="16">
        <v>-66</v>
      </c>
      <c r="AD145" s="17">
        <v>7.8</v>
      </c>
    </row>
    <row r="146" spans="27:30" x14ac:dyDescent="0.35">
      <c r="AA146" s="15" t="s">
        <v>6</v>
      </c>
      <c r="AB146" s="16" t="s">
        <v>185</v>
      </c>
      <c r="AC146" s="16">
        <v>-68</v>
      </c>
      <c r="AD146" s="17">
        <v>9</v>
      </c>
    </row>
    <row r="147" spans="27:30" x14ac:dyDescent="0.35">
      <c r="AA147" s="15" t="s">
        <v>6</v>
      </c>
      <c r="AB147" s="16" t="s">
        <v>186</v>
      </c>
      <c r="AC147" s="16">
        <v>-67</v>
      </c>
      <c r="AD147" s="17">
        <v>9.8000000000000007</v>
      </c>
    </row>
    <row r="148" spans="27:30" x14ac:dyDescent="0.35">
      <c r="AA148" s="15" t="s">
        <v>6</v>
      </c>
      <c r="AB148" s="16" t="s">
        <v>187</v>
      </c>
      <c r="AC148" s="16">
        <v>-66</v>
      </c>
      <c r="AD148" s="17">
        <v>10</v>
      </c>
    </row>
    <row r="149" spans="27:30" x14ac:dyDescent="0.35">
      <c r="AA149" s="15" t="s">
        <v>6</v>
      </c>
      <c r="AB149" s="16" t="s">
        <v>188</v>
      </c>
      <c r="AC149" s="16">
        <v>-64</v>
      </c>
      <c r="AD149" s="17">
        <v>7.2</v>
      </c>
    </row>
    <row r="150" spans="27:30" x14ac:dyDescent="0.35">
      <c r="AA150" s="15" t="s">
        <v>6</v>
      </c>
      <c r="AB150" s="16" t="s">
        <v>189</v>
      </c>
      <c r="AC150" s="16">
        <v>-66</v>
      </c>
      <c r="AD150" s="17">
        <v>9.8000000000000007</v>
      </c>
    </row>
    <row r="151" spans="27:30" x14ac:dyDescent="0.35">
      <c r="AA151" s="15" t="s">
        <v>6</v>
      </c>
      <c r="AB151" s="16" t="s">
        <v>190</v>
      </c>
      <c r="AC151" s="16">
        <v>-66</v>
      </c>
      <c r="AD151" s="17">
        <v>8.5</v>
      </c>
    </row>
    <row r="152" spans="27:30" x14ac:dyDescent="0.35">
      <c r="AA152" s="15" t="s">
        <v>6</v>
      </c>
      <c r="AB152" s="16" t="s">
        <v>191</v>
      </c>
      <c r="AC152" s="16">
        <v>-66</v>
      </c>
      <c r="AD152" s="17">
        <v>7.5</v>
      </c>
    </row>
    <row r="153" spans="27:30" x14ac:dyDescent="0.35">
      <c r="AA153" s="18" t="s">
        <v>6</v>
      </c>
      <c r="AB153" s="19" t="s">
        <v>192</v>
      </c>
      <c r="AC153" s="19">
        <v>-63</v>
      </c>
      <c r="AD153" s="20">
        <v>6.8</v>
      </c>
    </row>
  </sheetData>
  <mergeCells count="7">
    <mergeCell ref="L2:O2"/>
    <mergeCell ref="G2:J2"/>
    <mergeCell ref="B2:E2"/>
    <mergeCell ref="AF2:AI2"/>
    <mergeCell ref="AA2:AD2"/>
    <mergeCell ref="V2:Y2"/>
    <mergeCell ref="Q2:T2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BS96"/>
  <sheetViews>
    <sheetView zoomScale="70" zoomScaleNormal="70" workbookViewId="0">
      <selection activeCell="AK4" sqref="AK4:AL4"/>
    </sheetView>
  </sheetViews>
  <sheetFormatPr defaultRowHeight="14.5" x14ac:dyDescent="0.35"/>
  <cols>
    <col min="1" max="1" width="50.26953125" style="36" customWidth="1"/>
    <col min="2" max="2" width="24.26953125" style="36" bestFit="1" customWidth="1"/>
    <col min="3" max="3" width="23.81640625" style="36" bestFit="1" customWidth="1"/>
    <col min="4" max="5" width="6.81640625" style="36" bestFit="1" customWidth="1"/>
    <col min="6" max="6" width="6.54296875" style="36" bestFit="1" customWidth="1"/>
    <col min="7" max="7" width="24.54296875" style="36" bestFit="1" customWidth="1"/>
    <col min="8" max="8" width="23.81640625" style="36" bestFit="1" customWidth="1"/>
    <col min="9" max="10" width="6.81640625" style="36" bestFit="1" customWidth="1"/>
    <col min="11" max="11" width="6.54296875" style="36" bestFit="1" customWidth="1"/>
    <col min="12" max="12" width="24.54296875" style="36" bestFit="1" customWidth="1"/>
    <col min="13" max="13" width="23.81640625" style="36" bestFit="1" customWidth="1"/>
    <col min="14" max="15" width="6.81640625" style="36" bestFit="1" customWidth="1"/>
    <col min="16" max="16" width="6.54296875" style="36" bestFit="1" customWidth="1"/>
    <col min="17" max="17" width="24.54296875" style="36" customWidth="1"/>
    <col min="18" max="18" width="23.81640625" style="36" bestFit="1" customWidth="1"/>
    <col min="19" max="19" width="6.453125" style="36" bestFit="1" customWidth="1"/>
    <col min="20" max="20" width="6.81640625" style="36" bestFit="1" customWidth="1"/>
    <col min="21" max="21" width="6.54296875" style="36" bestFit="1" customWidth="1"/>
    <col min="22" max="22" width="24.26953125" style="36" bestFit="1" customWidth="1"/>
    <col min="23" max="23" width="23.81640625" style="36" bestFit="1" customWidth="1"/>
    <col min="24" max="25" width="6.81640625" style="36" bestFit="1" customWidth="1"/>
    <col min="26" max="26" width="6.54296875" style="36" bestFit="1" customWidth="1"/>
    <col min="27" max="27" width="24.26953125" style="36" bestFit="1" customWidth="1"/>
    <col min="28" max="28" width="23.81640625" style="36" bestFit="1" customWidth="1"/>
    <col min="29" max="30" width="6.81640625" style="36" bestFit="1" customWidth="1"/>
    <col min="31" max="31" width="6.54296875" style="36" bestFit="1" customWidth="1"/>
    <col min="32" max="32" width="24.26953125" style="36" bestFit="1" customWidth="1"/>
    <col min="33" max="33" width="23.81640625" style="36" bestFit="1" customWidth="1"/>
    <col min="34" max="34" width="6.453125" style="36" bestFit="1" customWidth="1"/>
    <col min="35" max="35" width="6.81640625" style="36" bestFit="1" customWidth="1"/>
    <col min="36" max="36" width="6.54296875" style="36" bestFit="1" customWidth="1"/>
    <col min="37" max="37" width="23.7265625" style="36" bestFit="1" customWidth="1"/>
    <col min="38" max="38" width="23.453125" style="36" bestFit="1" customWidth="1"/>
    <col min="39" max="39" width="6.453125" style="36" bestFit="1" customWidth="1"/>
    <col min="40" max="40" width="6.81640625" style="36" bestFit="1" customWidth="1"/>
    <col min="41" max="16384" width="8.7265625" style="36"/>
  </cols>
  <sheetData>
    <row r="2" spans="2:71" x14ac:dyDescent="0.35">
      <c r="B2" s="150" t="s">
        <v>420</v>
      </c>
      <c r="C2" s="151"/>
      <c r="D2" s="151"/>
      <c r="E2" s="152"/>
      <c r="G2" s="150" t="s">
        <v>419</v>
      </c>
      <c r="H2" s="151"/>
      <c r="I2" s="151"/>
      <c r="J2" s="152"/>
      <c r="L2" s="150" t="s">
        <v>418</v>
      </c>
      <c r="M2" s="151"/>
      <c r="N2" s="151"/>
      <c r="O2" s="152"/>
      <c r="Q2" s="150" t="s">
        <v>417</v>
      </c>
      <c r="R2" s="151"/>
      <c r="S2" s="151"/>
      <c r="T2" s="152"/>
      <c r="V2" s="150" t="s">
        <v>416</v>
      </c>
      <c r="W2" s="151"/>
      <c r="X2" s="151"/>
      <c r="Y2" s="152"/>
      <c r="AA2" s="150" t="s">
        <v>414</v>
      </c>
      <c r="AB2" s="151"/>
      <c r="AC2" s="151"/>
      <c r="AD2" s="152"/>
      <c r="AF2" s="150" t="s">
        <v>413</v>
      </c>
      <c r="AG2" s="151"/>
      <c r="AH2" s="151"/>
      <c r="AI2" s="152"/>
      <c r="AJ2" s="62"/>
      <c r="AK2" s="150" t="s">
        <v>415</v>
      </c>
      <c r="AL2" s="151"/>
      <c r="AM2" s="151"/>
      <c r="AN2" s="152"/>
      <c r="AT2" s="27"/>
      <c r="AY2" s="62"/>
      <c r="BD2" s="62"/>
      <c r="BI2" s="62"/>
      <c r="BN2" s="62"/>
      <c r="BS2" s="62"/>
    </row>
    <row r="3" spans="2:71" x14ac:dyDescent="0.35">
      <c r="B3" s="2"/>
      <c r="C3" s="3"/>
      <c r="D3" s="3"/>
      <c r="E3" s="3"/>
      <c r="F3" s="6"/>
      <c r="G3" s="63"/>
      <c r="H3" s="3"/>
      <c r="I3" s="3"/>
      <c r="J3" s="3"/>
      <c r="K3" s="6"/>
      <c r="L3" s="63"/>
      <c r="M3" s="3"/>
      <c r="N3" s="3"/>
      <c r="O3" s="3"/>
      <c r="Q3" s="63"/>
      <c r="R3" s="3"/>
      <c r="S3" s="3"/>
      <c r="T3" s="3"/>
      <c r="U3" s="6"/>
      <c r="V3" s="63"/>
      <c r="W3" s="3"/>
      <c r="X3" s="3"/>
      <c r="Y3" s="3"/>
      <c r="AA3" s="63"/>
      <c r="AB3" s="3"/>
      <c r="AC3" s="3"/>
      <c r="AD3" s="3"/>
      <c r="AE3" s="6"/>
      <c r="AF3" s="63"/>
      <c r="AG3" s="3"/>
      <c r="AH3" s="3"/>
      <c r="AI3" s="3"/>
      <c r="AK3" s="63"/>
      <c r="AL3" s="3"/>
      <c r="AM3" s="3"/>
      <c r="AN3" s="3"/>
      <c r="AO3" s="6"/>
    </row>
    <row r="4" spans="2:71" x14ac:dyDescent="0.35">
      <c r="B4" s="23" t="s">
        <v>492</v>
      </c>
      <c r="C4" s="65" t="s">
        <v>467</v>
      </c>
      <c r="D4" s="6"/>
      <c r="E4" s="6"/>
      <c r="F4" s="7"/>
      <c r="G4" s="23" t="s">
        <v>492</v>
      </c>
      <c r="H4" s="65" t="s">
        <v>467</v>
      </c>
      <c r="I4" s="6"/>
      <c r="J4" s="6"/>
      <c r="L4" s="23" t="s">
        <v>492</v>
      </c>
      <c r="M4" s="23" t="s">
        <v>467</v>
      </c>
      <c r="N4" s="6"/>
      <c r="O4" s="6"/>
      <c r="P4" s="7"/>
      <c r="Q4" s="23" t="s">
        <v>492</v>
      </c>
      <c r="R4" s="23" t="s">
        <v>467</v>
      </c>
      <c r="S4" s="6"/>
      <c r="T4" s="6"/>
      <c r="U4" s="7"/>
      <c r="V4" s="23" t="s">
        <v>492</v>
      </c>
      <c r="W4" s="23" t="s">
        <v>467</v>
      </c>
      <c r="X4" s="6"/>
      <c r="Y4" s="6"/>
      <c r="AA4" s="23" t="s">
        <v>492</v>
      </c>
      <c r="AB4" s="23" t="s">
        <v>467</v>
      </c>
      <c r="AC4" s="6"/>
      <c r="AD4" s="6"/>
      <c r="AF4" s="23" t="s">
        <v>492</v>
      </c>
      <c r="AG4" s="65" t="s">
        <v>467</v>
      </c>
      <c r="AH4" s="5"/>
      <c r="AI4" s="6"/>
      <c r="AJ4" s="7"/>
      <c r="AK4" s="23" t="s">
        <v>492</v>
      </c>
      <c r="AL4" s="23" t="s">
        <v>467</v>
      </c>
      <c r="AM4" s="5"/>
      <c r="AN4" s="6"/>
      <c r="AO4" s="6"/>
    </row>
    <row r="5" spans="2:71" ht="14.5" customHeight="1" x14ac:dyDescent="0.35">
      <c r="B5" s="108" t="s">
        <v>421</v>
      </c>
      <c r="C5" s="52">
        <f>AVERAGE(D10:D33)</f>
        <v>-72.416666666666671</v>
      </c>
      <c r="D5" s="6"/>
      <c r="E5" s="6"/>
      <c r="G5" s="108" t="s">
        <v>421</v>
      </c>
      <c r="H5" s="52">
        <f>AVERAGE(I10:I35)</f>
        <v>-68.615384615384613</v>
      </c>
      <c r="I5" s="6"/>
      <c r="J5" s="6"/>
      <c r="L5" s="108" t="s">
        <v>421</v>
      </c>
      <c r="M5" s="113">
        <f>AVERAGE(N10:N27)</f>
        <v>-64.111111111111114</v>
      </c>
      <c r="N5" s="6"/>
      <c r="O5" s="6"/>
      <c r="Q5" s="108" t="s">
        <v>421</v>
      </c>
      <c r="R5" s="113">
        <f>AVERAGE(S10:S27)</f>
        <v>-70.444444444444443</v>
      </c>
      <c r="S5" s="6"/>
      <c r="T5" s="6"/>
      <c r="V5" s="108" t="s">
        <v>421</v>
      </c>
      <c r="W5" s="113">
        <f>AVERAGE(X10:X31)</f>
        <v>-78.727272727272734</v>
      </c>
      <c r="X5" s="6"/>
      <c r="Y5" s="6"/>
      <c r="AA5" s="108" t="s">
        <v>421</v>
      </c>
      <c r="AB5" s="113">
        <f>AVERAGE(AC10:AC38)</f>
        <v>-77.517241379310349</v>
      </c>
      <c r="AC5" s="6"/>
      <c r="AD5" s="6"/>
      <c r="AE5" s="7"/>
      <c r="AF5" s="108" t="s">
        <v>421</v>
      </c>
      <c r="AG5" s="52">
        <f>AVERAGE(AH10:AH32)</f>
        <v>-70.086956521739125</v>
      </c>
      <c r="AH5" s="6"/>
      <c r="AI5" s="6"/>
      <c r="AJ5" s="106"/>
      <c r="AK5" s="108" t="s">
        <v>421</v>
      </c>
      <c r="AL5" s="113">
        <f>AVERAGE(AM10:AM36)</f>
        <v>-85.259259259259252</v>
      </c>
      <c r="AM5" s="6"/>
      <c r="AN5" s="6"/>
      <c r="AO5" s="6"/>
      <c r="AT5" s="66"/>
      <c r="AY5" s="66"/>
      <c r="BD5" s="66"/>
      <c r="BI5" s="66"/>
      <c r="BN5" s="66"/>
      <c r="BS5" s="66"/>
    </row>
    <row r="6" spans="2:71" x14ac:dyDescent="0.35">
      <c r="B6" s="140">
        <v>30415</v>
      </c>
      <c r="C6" s="139">
        <f>AVERAGE(D34:D57)</f>
        <v>-76.666666666666671</v>
      </c>
      <c r="D6" s="6"/>
      <c r="E6" s="6"/>
      <c r="F6" s="7"/>
      <c r="G6" s="140">
        <v>30415</v>
      </c>
      <c r="H6" s="139">
        <f>AVERAGE(I36:I55)</f>
        <v>-77.599999999999994</v>
      </c>
      <c r="I6" s="38"/>
      <c r="J6" s="38"/>
      <c r="K6" s="7"/>
      <c r="L6" s="140">
        <v>30415</v>
      </c>
      <c r="M6" s="141">
        <f>AVERAGE(N28:N45)</f>
        <v>-59.666666666666664</v>
      </c>
      <c r="N6" s="38"/>
      <c r="O6" s="38"/>
      <c r="Q6" s="140">
        <v>30415</v>
      </c>
      <c r="R6" s="141">
        <f>AVERAGE(S28:S42)</f>
        <v>-63.06666666666667</v>
      </c>
      <c r="S6" s="38"/>
      <c r="T6" s="38"/>
      <c r="U6" s="7"/>
      <c r="V6" s="140">
        <v>30415</v>
      </c>
      <c r="W6" s="141">
        <f>AVERAGE(X32:X53)</f>
        <v>-70.818181818181813</v>
      </c>
      <c r="X6" s="38"/>
      <c r="Y6" s="38"/>
      <c r="Z6" s="7"/>
      <c r="AA6" s="140">
        <v>30415</v>
      </c>
      <c r="AB6" s="141">
        <f>AVERAGE(AC39:AC67)</f>
        <v>-74.862068965517238</v>
      </c>
      <c r="AC6" s="38"/>
      <c r="AD6" s="38"/>
      <c r="AF6" s="140">
        <v>30415</v>
      </c>
      <c r="AG6" s="139">
        <f>AVERAGE(AH33:AH56)</f>
        <v>-57</v>
      </c>
      <c r="AH6" s="38"/>
      <c r="AI6" s="38"/>
      <c r="AJ6" s="106"/>
      <c r="AK6" s="140">
        <v>30415</v>
      </c>
      <c r="AL6" s="141">
        <f>AVERAGE(AM37:AM63)</f>
        <v>-63.333333333333336</v>
      </c>
      <c r="AM6" s="38"/>
      <c r="AN6" s="38"/>
      <c r="AO6" s="6"/>
      <c r="AT6" s="66"/>
      <c r="AY6" s="66"/>
      <c r="BD6" s="66"/>
      <c r="BI6" s="66"/>
      <c r="BN6" s="66"/>
      <c r="BS6" s="66"/>
    </row>
    <row r="7" spans="2:71" x14ac:dyDescent="0.35">
      <c r="B7" s="109" t="s">
        <v>422</v>
      </c>
      <c r="C7" s="112">
        <f>AVERAGE(D58:D80)</f>
        <v>-35.434782608695649</v>
      </c>
      <c r="D7" s="6"/>
      <c r="E7" s="6"/>
      <c r="F7" s="7"/>
      <c r="G7" s="109" t="s">
        <v>422</v>
      </c>
      <c r="H7" s="112">
        <f>AVERAGE(I56:I81)</f>
        <v>-41.615384615384613</v>
      </c>
      <c r="I7" s="21"/>
      <c r="J7" s="21"/>
      <c r="K7" s="7"/>
      <c r="L7" s="109" t="s">
        <v>422</v>
      </c>
      <c r="M7" s="114">
        <f>AVERAGE(N46:N64)</f>
        <v>-53.210526315789473</v>
      </c>
      <c r="N7" s="21"/>
      <c r="O7" s="21"/>
      <c r="Q7" s="109" t="s">
        <v>422</v>
      </c>
      <c r="R7" s="114">
        <f>AVERAGE(S43:S60)</f>
        <v>-54.111111111111114</v>
      </c>
      <c r="S7" s="21"/>
      <c r="T7" s="21"/>
      <c r="V7" s="109" t="s">
        <v>422</v>
      </c>
      <c r="W7" s="114">
        <f>AVERAGE(X54:X74)</f>
        <v>-62.19047619047619</v>
      </c>
      <c r="X7" s="21"/>
      <c r="Y7" s="21"/>
      <c r="Z7" s="7"/>
      <c r="AA7" s="109" t="s">
        <v>422</v>
      </c>
      <c r="AB7" s="114">
        <f>AVERAGE(AC68:AC96)</f>
        <v>-72.41379310344827</v>
      </c>
      <c r="AC7" s="21"/>
      <c r="AD7" s="21"/>
      <c r="AE7" s="7"/>
      <c r="AF7" s="109" t="s">
        <v>422</v>
      </c>
      <c r="AG7" s="112">
        <f>AVERAGE(AH57:AH80)</f>
        <v>-74.875</v>
      </c>
      <c r="AH7" s="24"/>
      <c r="AI7" s="21"/>
      <c r="AJ7" s="106"/>
      <c r="AK7" s="109" t="s">
        <v>422</v>
      </c>
      <c r="AL7" s="114">
        <f>AVERAGE(AM64:AM90)</f>
        <v>-64.629629629629633</v>
      </c>
      <c r="AM7" s="24"/>
      <c r="AN7" s="21"/>
      <c r="AO7" s="6"/>
      <c r="AT7" s="66"/>
      <c r="AY7" s="66"/>
      <c r="BD7" s="66"/>
      <c r="BI7" s="66"/>
      <c r="BN7" s="66"/>
      <c r="BS7" s="66"/>
    </row>
    <row r="8" spans="2:71" x14ac:dyDescent="0.35">
      <c r="B8" s="8"/>
      <c r="C8" s="9"/>
      <c r="D8" s="9"/>
      <c r="E8" s="9"/>
      <c r="F8" s="6"/>
      <c r="G8" s="63"/>
      <c r="H8" s="9"/>
      <c r="I8" s="9"/>
      <c r="J8" s="9"/>
      <c r="K8" s="6"/>
      <c r="L8" s="63"/>
      <c r="M8" s="9"/>
      <c r="N8" s="9"/>
      <c r="O8" s="9"/>
      <c r="Q8" s="63"/>
      <c r="R8" s="6"/>
      <c r="S8" s="6"/>
      <c r="T8" s="6"/>
      <c r="U8" s="6"/>
      <c r="V8" s="6"/>
      <c r="W8" s="6"/>
      <c r="X8" s="6"/>
      <c r="Y8" s="9"/>
      <c r="AA8" s="63"/>
      <c r="AB8" s="6"/>
      <c r="AC8" s="6"/>
      <c r="AD8" s="9"/>
      <c r="AF8" s="63"/>
      <c r="AG8" s="6"/>
      <c r="AH8" s="6"/>
      <c r="AI8" s="6"/>
      <c r="AJ8" s="6"/>
      <c r="AK8" s="63"/>
      <c r="AL8" s="6"/>
      <c r="AM8" s="9"/>
      <c r="AN8" s="9"/>
      <c r="AO8" s="6"/>
    </row>
    <row r="9" spans="2:71" x14ac:dyDescent="0.35">
      <c r="B9" s="11" t="s">
        <v>412</v>
      </c>
      <c r="C9" s="11" t="s">
        <v>411</v>
      </c>
      <c r="D9" s="11" t="s">
        <v>409</v>
      </c>
      <c r="E9" s="11" t="s">
        <v>408</v>
      </c>
      <c r="G9" s="11" t="s">
        <v>412</v>
      </c>
      <c r="H9" s="11" t="s">
        <v>411</v>
      </c>
      <c r="I9" s="11" t="s">
        <v>409</v>
      </c>
      <c r="J9" s="11" t="s">
        <v>408</v>
      </c>
      <c r="L9" s="11" t="s">
        <v>412</v>
      </c>
      <c r="M9" s="11" t="s">
        <v>411</v>
      </c>
      <c r="N9" s="11" t="s">
        <v>409</v>
      </c>
      <c r="O9" s="11" t="s">
        <v>408</v>
      </c>
      <c r="Q9" s="11" t="s">
        <v>412</v>
      </c>
      <c r="R9" s="11" t="s">
        <v>411</v>
      </c>
      <c r="S9" s="11" t="s">
        <v>409</v>
      </c>
      <c r="T9" s="11" t="s">
        <v>408</v>
      </c>
      <c r="V9" s="11" t="s">
        <v>412</v>
      </c>
      <c r="W9" s="11" t="s">
        <v>411</v>
      </c>
      <c r="X9" s="11" t="s">
        <v>409</v>
      </c>
      <c r="Y9" s="11" t="s">
        <v>408</v>
      </c>
      <c r="AA9" s="11" t="s">
        <v>412</v>
      </c>
      <c r="AB9" s="11" t="s">
        <v>411</v>
      </c>
      <c r="AC9" s="11" t="s">
        <v>409</v>
      </c>
      <c r="AD9" s="11" t="s">
        <v>408</v>
      </c>
      <c r="AF9" s="11" t="s">
        <v>410</v>
      </c>
      <c r="AG9" s="11" t="s">
        <v>411</v>
      </c>
      <c r="AH9" s="11" t="s">
        <v>409</v>
      </c>
      <c r="AI9" s="11" t="s">
        <v>408</v>
      </c>
      <c r="AK9" s="11" t="s">
        <v>410</v>
      </c>
      <c r="AL9" s="11" t="s">
        <v>411</v>
      </c>
      <c r="AM9" s="11" t="s">
        <v>409</v>
      </c>
      <c r="AN9" s="11" t="s">
        <v>408</v>
      </c>
    </row>
    <row r="10" spans="2:71" x14ac:dyDescent="0.35">
      <c r="B10" s="2" t="s">
        <v>7</v>
      </c>
      <c r="C10" s="3" t="s">
        <v>217</v>
      </c>
      <c r="D10" s="3">
        <v>-69</v>
      </c>
      <c r="E10" s="4">
        <v>8.5</v>
      </c>
      <c r="G10" s="2" t="s">
        <v>7</v>
      </c>
      <c r="H10" s="3" t="s">
        <v>241</v>
      </c>
      <c r="I10" s="3">
        <v>-77</v>
      </c>
      <c r="J10" s="4">
        <v>9.8000000000000007</v>
      </c>
      <c r="L10" s="2" t="s">
        <v>7</v>
      </c>
      <c r="M10" s="3" t="s">
        <v>267</v>
      </c>
      <c r="N10" s="3">
        <v>-64</v>
      </c>
      <c r="O10" s="4">
        <v>7.8</v>
      </c>
      <c r="Q10" s="2" t="s">
        <v>7</v>
      </c>
      <c r="R10" s="3" t="s">
        <v>286</v>
      </c>
      <c r="S10" s="3">
        <v>-77</v>
      </c>
      <c r="T10" s="4">
        <v>9.5</v>
      </c>
      <c r="V10" s="2" t="s">
        <v>7</v>
      </c>
      <c r="W10" s="3" t="s">
        <v>305</v>
      </c>
      <c r="X10" s="3">
        <v>-88</v>
      </c>
      <c r="Y10" s="4">
        <v>8.8000000000000007</v>
      </c>
      <c r="AA10" s="2" t="s">
        <v>7</v>
      </c>
      <c r="AB10" s="3" t="s">
        <v>327</v>
      </c>
      <c r="AC10" s="3">
        <v>-67</v>
      </c>
      <c r="AD10" s="4">
        <v>7.8</v>
      </c>
      <c r="AF10" s="2" t="s">
        <v>7</v>
      </c>
      <c r="AG10" s="3" t="s">
        <v>357</v>
      </c>
      <c r="AH10" s="3">
        <v>-73</v>
      </c>
      <c r="AI10" s="4">
        <v>8.8000000000000007</v>
      </c>
      <c r="AK10" s="5" t="s">
        <v>7</v>
      </c>
      <c r="AL10" s="6" t="s">
        <v>381</v>
      </c>
      <c r="AM10" s="6">
        <v>-85</v>
      </c>
      <c r="AN10" s="7">
        <v>9</v>
      </c>
    </row>
    <row r="11" spans="2:71" x14ac:dyDescent="0.35">
      <c r="B11" s="5" t="s">
        <v>7</v>
      </c>
      <c r="C11" s="6" t="s">
        <v>218</v>
      </c>
      <c r="D11" s="6">
        <v>-74</v>
      </c>
      <c r="E11" s="7">
        <v>10.5</v>
      </c>
      <c r="G11" s="5" t="s">
        <v>7</v>
      </c>
      <c r="H11" s="6" t="s">
        <v>242</v>
      </c>
      <c r="I11" s="6">
        <v>-75</v>
      </c>
      <c r="J11" s="7">
        <v>9.5</v>
      </c>
      <c r="L11" s="5" t="s">
        <v>7</v>
      </c>
      <c r="M11" s="6" t="s">
        <v>269</v>
      </c>
      <c r="N11" s="6">
        <v>-65</v>
      </c>
      <c r="O11" s="7">
        <v>9</v>
      </c>
      <c r="Q11" s="5" t="s">
        <v>7</v>
      </c>
      <c r="R11" s="6" t="s">
        <v>287</v>
      </c>
      <c r="S11" s="6">
        <v>-73</v>
      </c>
      <c r="T11" s="7">
        <v>7.8</v>
      </c>
      <c r="V11" s="5" t="s">
        <v>7</v>
      </c>
      <c r="W11" s="6" t="s">
        <v>306</v>
      </c>
      <c r="X11" s="6">
        <v>-90</v>
      </c>
      <c r="Y11" s="7">
        <v>7</v>
      </c>
      <c r="AA11" s="5" t="s">
        <v>7</v>
      </c>
      <c r="AB11" s="6" t="s">
        <v>328</v>
      </c>
      <c r="AC11" s="6">
        <v>-75</v>
      </c>
      <c r="AD11" s="7">
        <v>9.1999999999999993</v>
      </c>
      <c r="AF11" s="5" t="s">
        <v>7</v>
      </c>
      <c r="AG11" s="6" t="s">
        <v>358</v>
      </c>
      <c r="AH11" s="6">
        <v>-70</v>
      </c>
      <c r="AI11" s="7">
        <v>8.5</v>
      </c>
      <c r="AK11" s="5" t="s">
        <v>7</v>
      </c>
      <c r="AL11" s="6" t="s">
        <v>382</v>
      </c>
      <c r="AM11" s="6">
        <v>-84</v>
      </c>
      <c r="AN11" s="7">
        <v>10</v>
      </c>
    </row>
    <row r="12" spans="2:71" x14ac:dyDescent="0.35">
      <c r="B12" s="5" t="s">
        <v>7</v>
      </c>
      <c r="C12" s="6" t="s">
        <v>219</v>
      </c>
      <c r="D12" s="6">
        <v>-71</v>
      </c>
      <c r="E12" s="7">
        <v>6.2</v>
      </c>
      <c r="G12" s="5" t="s">
        <v>7</v>
      </c>
      <c r="H12" s="6" t="s">
        <v>243</v>
      </c>
      <c r="I12" s="6">
        <v>-74</v>
      </c>
      <c r="J12" s="7">
        <v>8</v>
      </c>
      <c r="L12" s="5" t="s">
        <v>7</v>
      </c>
      <c r="M12" s="6" t="s">
        <v>270</v>
      </c>
      <c r="N12" s="6">
        <v>-63</v>
      </c>
      <c r="O12" s="7">
        <v>8.8000000000000007</v>
      </c>
      <c r="Q12" s="5" t="s">
        <v>7</v>
      </c>
      <c r="R12" s="6" t="s">
        <v>288</v>
      </c>
      <c r="S12" s="6">
        <v>-69</v>
      </c>
      <c r="T12" s="7">
        <v>9</v>
      </c>
      <c r="V12" s="5" t="s">
        <v>7</v>
      </c>
      <c r="W12" s="6" t="s">
        <v>307</v>
      </c>
      <c r="X12" s="6">
        <v>-76</v>
      </c>
      <c r="Y12" s="7">
        <v>8.5</v>
      </c>
      <c r="AA12" s="5" t="s">
        <v>7</v>
      </c>
      <c r="AB12" s="6" t="s">
        <v>329</v>
      </c>
      <c r="AC12" s="6">
        <v>-73</v>
      </c>
      <c r="AD12" s="7">
        <v>9.1999999999999993</v>
      </c>
      <c r="AF12" s="5" t="s">
        <v>7</v>
      </c>
      <c r="AG12" s="6" t="s">
        <v>359</v>
      </c>
      <c r="AH12" s="6">
        <v>-68</v>
      </c>
      <c r="AI12" s="7">
        <v>6.8</v>
      </c>
      <c r="AK12" s="5" t="s">
        <v>7</v>
      </c>
      <c r="AL12" s="6" t="s">
        <v>383</v>
      </c>
      <c r="AM12" s="6">
        <v>-88</v>
      </c>
      <c r="AN12" s="7">
        <v>9.1999999999999993</v>
      </c>
    </row>
    <row r="13" spans="2:71" x14ac:dyDescent="0.35">
      <c r="B13" s="5" t="s">
        <v>7</v>
      </c>
      <c r="C13" s="6" t="s">
        <v>220</v>
      </c>
      <c r="D13" s="6">
        <v>-71</v>
      </c>
      <c r="E13" s="7">
        <v>8.1999999999999993</v>
      </c>
      <c r="G13" s="5" t="s">
        <v>7</v>
      </c>
      <c r="H13" s="6" t="s">
        <v>244</v>
      </c>
      <c r="I13" s="6">
        <v>-73</v>
      </c>
      <c r="J13" s="7">
        <v>6.8</v>
      </c>
      <c r="L13" s="5" t="s">
        <v>7</v>
      </c>
      <c r="M13" s="6" t="s">
        <v>271</v>
      </c>
      <c r="N13" s="6">
        <v>-65</v>
      </c>
      <c r="O13" s="7">
        <v>8.5</v>
      </c>
      <c r="Q13" s="5" t="s">
        <v>7</v>
      </c>
      <c r="R13" s="6" t="s">
        <v>289</v>
      </c>
      <c r="S13" s="6">
        <v>-70</v>
      </c>
      <c r="T13" s="7">
        <v>9</v>
      </c>
      <c r="V13" s="5" t="s">
        <v>7</v>
      </c>
      <c r="W13" s="6" t="s">
        <v>308</v>
      </c>
      <c r="X13" s="6">
        <v>-79</v>
      </c>
      <c r="Y13" s="7">
        <v>8.8000000000000007</v>
      </c>
      <c r="AA13" s="5" t="s">
        <v>7</v>
      </c>
      <c r="AB13" s="6" t="s">
        <v>330</v>
      </c>
      <c r="AC13" s="6">
        <v>-76</v>
      </c>
      <c r="AD13" s="7">
        <v>8</v>
      </c>
      <c r="AF13" s="5" t="s">
        <v>7</v>
      </c>
      <c r="AG13" s="6" t="s">
        <v>360</v>
      </c>
      <c r="AH13" s="6">
        <v>-70</v>
      </c>
      <c r="AI13" s="7">
        <v>8</v>
      </c>
      <c r="AK13" s="5" t="s">
        <v>7</v>
      </c>
      <c r="AL13" s="6" t="s">
        <v>384</v>
      </c>
      <c r="AM13" s="6">
        <v>-88</v>
      </c>
      <c r="AN13" s="7">
        <v>9.1999999999999993</v>
      </c>
    </row>
    <row r="14" spans="2:71" x14ac:dyDescent="0.35">
      <c r="B14" s="5" t="s">
        <v>7</v>
      </c>
      <c r="C14" s="6" t="s">
        <v>221</v>
      </c>
      <c r="D14" s="6">
        <v>-73</v>
      </c>
      <c r="E14" s="7">
        <v>8.1999999999999993</v>
      </c>
      <c r="G14" s="5" t="s">
        <v>7</v>
      </c>
      <c r="H14" s="6" t="s">
        <v>245</v>
      </c>
      <c r="I14" s="6">
        <v>-73</v>
      </c>
      <c r="J14" s="7">
        <v>10.8</v>
      </c>
      <c r="L14" s="5" t="s">
        <v>7</v>
      </c>
      <c r="M14" s="6" t="s">
        <v>272</v>
      </c>
      <c r="N14" s="6">
        <v>-64</v>
      </c>
      <c r="O14" s="7">
        <v>6.5</v>
      </c>
      <c r="Q14" s="5" t="s">
        <v>7</v>
      </c>
      <c r="R14" s="6" t="s">
        <v>290</v>
      </c>
      <c r="S14" s="6">
        <v>-74</v>
      </c>
      <c r="T14" s="7">
        <v>7.2</v>
      </c>
      <c r="V14" s="5" t="s">
        <v>7</v>
      </c>
      <c r="W14" s="6" t="s">
        <v>309</v>
      </c>
      <c r="X14" s="6">
        <v>-77</v>
      </c>
      <c r="Y14" s="7">
        <v>8.8000000000000007</v>
      </c>
      <c r="AA14" s="5" t="s">
        <v>7</v>
      </c>
      <c r="AB14" s="6" t="s">
        <v>332</v>
      </c>
      <c r="AC14" s="6">
        <v>-82</v>
      </c>
      <c r="AD14" s="7">
        <v>9.1999999999999993</v>
      </c>
      <c r="AF14" s="5" t="s">
        <v>7</v>
      </c>
      <c r="AG14" s="6" t="s">
        <v>361</v>
      </c>
      <c r="AH14" s="6">
        <v>-69</v>
      </c>
      <c r="AI14" s="7">
        <v>9.5</v>
      </c>
      <c r="AK14" s="5" t="s">
        <v>7</v>
      </c>
      <c r="AL14" s="6" t="s">
        <v>385</v>
      </c>
      <c r="AM14" s="6">
        <v>-86</v>
      </c>
      <c r="AN14" s="7">
        <v>6.5</v>
      </c>
    </row>
    <row r="15" spans="2:71" x14ac:dyDescent="0.35">
      <c r="B15" s="5" t="s">
        <v>7</v>
      </c>
      <c r="C15" s="6" t="s">
        <v>222</v>
      </c>
      <c r="D15" s="6">
        <v>-74</v>
      </c>
      <c r="E15" s="7">
        <v>9</v>
      </c>
      <c r="G15" s="5" t="s">
        <v>7</v>
      </c>
      <c r="H15" s="6" t="s">
        <v>246</v>
      </c>
      <c r="I15" s="6">
        <v>-65</v>
      </c>
      <c r="J15" s="7">
        <v>8.8000000000000007</v>
      </c>
      <c r="L15" s="5" t="s">
        <v>7</v>
      </c>
      <c r="M15" s="6" t="s">
        <v>273</v>
      </c>
      <c r="N15" s="6">
        <v>-62</v>
      </c>
      <c r="O15" s="7">
        <v>8.5</v>
      </c>
      <c r="Q15" s="5" t="s">
        <v>7</v>
      </c>
      <c r="R15" s="6" t="s">
        <v>291</v>
      </c>
      <c r="S15" s="6">
        <v>-69</v>
      </c>
      <c r="T15" s="7">
        <v>7</v>
      </c>
      <c r="V15" s="5" t="s">
        <v>7</v>
      </c>
      <c r="W15" s="6" t="s">
        <v>310</v>
      </c>
      <c r="X15" s="6">
        <v>-76</v>
      </c>
      <c r="Y15" s="7">
        <v>6.5</v>
      </c>
      <c r="AA15" s="5" t="s">
        <v>7</v>
      </c>
      <c r="AB15" s="6" t="s">
        <v>333</v>
      </c>
      <c r="AC15" s="6">
        <v>-76</v>
      </c>
      <c r="AD15" s="7">
        <v>6.5</v>
      </c>
      <c r="AF15" s="5" t="s">
        <v>7</v>
      </c>
      <c r="AG15" s="6" t="s">
        <v>362</v>
      </c>
      <c r="AH15" s="6">
        <v>-72</v>
      </c>
      <c r="AI15" s="7">
        <v>8.8000000000000007</v>
      </c>
      <c r="AK15" s="5" t="s">
        <v>7</v>
      </c>
      <c r="AL15" s="6" t="s">
        <v>386</v>
      </c>
      <c r="AM15" s="6">
        <v>-87</v>
      </c>
      <c r="AN15" s="7">
        <v>7</v>
      </c>
    </row>
    <row r="16" spans="2:71" x14ac:dyDescent="0.35">
      <c r="B16" s="5" t="s">
        <v>7</v>
      </c>
      <c r="C16" s="6" t="s">
        <v>223</v>
      </c>
      <c r="D16" s="6">
        <v>-72</v>
      </c>
      <c r="E16" s="7">
        <v>6.5</v>
      </c>
      <c r="G16" s="5" t="s">
        <v>7</v>
      </c>
      <c r="H16" s="6" t="s">
        <v>247</v>
      </c>
      <c r="I16" s="6">
        <v>-68</v>
      </c>
      <c r="J16" s="7">
        <v>9.1999999999999993</v>
      </c>
      <c r="L16" s="5" t="s">
        <v>7</v>
      </c>
      <c r="M16" s="6" t="s">
        <v>274</v>
      </c>
      <c r="N16" s="6">
        <v>-64</v>
      </c>
      <c r="O16" s="7">
        <v>9.1999999999999993</v>
      </c>
      <c r="Q16" s="5" t="s">
        <v>7</v>
      </c>
      <c r="R16" s="6" t="s">
        <v>292</v>
      </c>
      <c r="S16" s="6">
        <v>-67</v>
      </c>
      <c r="T16" s="7">
        <v>8</v>
      </c>
      <c r="V16" s="5" t="s">
        <v>7</v>
      </c>
      <c r="W16" s="6" t="s">
        <v>311</v>
      </c>
      <c r="X16" s="6">
        <v>-77</v>
      </c>
      <c r="Y16" s="7">
        <v>8.8000000000000007</v>
      </c>
      <c r="AA16" s="5" t="s">
        <v>7</v>
      </c>
      <c r="AB16" s="6" t="s">
        <v>334</v>
      </c>
      <c r="AC16" s="6">
        <v>-83</v>
      </c>
      <c r="AD16" s="7">
        <v>9</v>
      </c>
      <c r="AF16" s="5" t="s">
        <v>7</v>
      </c>
      <c r="AG16" s="6" t="s">
        <v>363</v>
      </c>
      <c r="AH16" s="6">
        <v>-70</v>
      </c>
      <c r="AI16" s="7">
        <v>10.8</v>
      </c>
      <c r="AK16" s="5" t="s">
        <v>7</v>
      </c>
      <c r="AL16" s="6" t="s">
        <v>387</v>
      </c>
      <c r="AM16" s="6">
        <v>-84</v>
      </c>
      <c r="AN16" s="7">
        <v>7.8</v>
      </c>
    </row>
    <row r="17" spans="2:40" x14ac:dyDescent="0.35">
      <c r="B17" s="5" t="s">
        <v>7</v>
      </c>
      <c r="C17" s="6" t="s">
        <v>224</v>
      </c>
      <c r="D17" s="6">
        <v>-73</v>
      </c>
      <c r="E17" s="7">
        <v>8.8000000000000007</v>
      </c>
      <c r="G17" s="5" t="s">
        <v>7</v>
      </c>
      <c r="H17" s="6" t="s">
        <v>248</v>
      </c>
      <c r="I17" s="6">
        <v>-69</v>
      </c>
      <c r="J17" s="7">
        <v>9</v>
      </c>
      <c r="L17" s="5" t="s">
        <v>7</v>
      </c>
      <c r="M17" s="6" t="s">
        <v>275</v>
      </c>
      <c r="N17" s="6">
        <v>-64</v>
      </c>
      <c r="O17" s="7">
        <v>8.1999999999999993</v>
      </c>
      <c r="Q17" s="5" t="s">
        <v>7</v>
      </c>
      <c r="R17" s="6" t="s">
        <v>293</v>
      </c>
      <c r="S17" s="6">
        <v>-70</v>
      </c>
      <c r="T17" s="7">
        <v>10</v>
      </c>
      <c r="V17" s="5" t="s">
        <v>7</v>
      </c>
      <c r="W17" s="6" t="s">
        <v>312</v>
      </c>
      <c r="X17" s="6">
        <v>-78</v>
      </c>
      <c r="Y17" s="7">
        <v>10.5</v>
      </c>
      <c r="AA17" s="5" t="s">
        <v>7</v>
      </c>
      <c r="AB17" s="6" t="s">
        <v>335</v>
      </c>
      <c r="AC17" s="6">
        <v>-78</v>
      </c>
      <c r="AD17" s="7">
        <v>9.8000000000000007</v>
      </c>
      <c r="AF17" s="5" t="s">
        <v>7</v>
      </c>
      <c r="AG17" s="6" t="s">
        <v>364</v>
      </c>
      <c r="AH17" s="6">
        <v>-70</v>
      </c>
      <c r="AI17" s="7">
        <v>10</v>
      </c>
      <c r="AK17" s="5" t="s">
        <v>7</v>
      </c>
      <c r="AL17" s="6" t="s">
        <v>388</v>
      </c>
      <c r="AM17" s="6">
        <v>-87</v>
      </c>
      <c r="AN17" s="7">
        <v>9.5</v>
      </c>
    </row>
    <row r="18" spans="2:40" x14ac:dyDescent="0.35">
      <c r="B18" s="5" t="s">
        <v>7</v>
      </c>
      <c r="C18" s="6" t="s">
        <v>225</v>
      </c>
      <c r="D18" s="6">
        <v>-71</v>
      </c>
      <c r="E18" s="7">
        <v>8.5</v>
      </c>
      <c r="G18" s="5" t="s">
        <v>7</v>
      </c>
      <c r="H18" s="6" t="s">
        <v>249</v>
      </c>
      <c r="I18" s="6">
        <v>-74</v>
      </c>
      <c r="J18" s="7">
        <v>8</v>
      </c>
      <c r="L18" s="5" t="s">
        <v>7</v>
      </c>
      <c r="M18" s="6" t="s">
        <v>276</v>
      </c>
      <c r="N18" s="6">
        <v>-65</v>
      </c>
      <c r="O18" s="7">
        <v>9.5</v>
      </c>
      <c r="Q18" s="5" t="s">
        <v>7</v>
      </c>
      <c r="R18" s="6" t="s">
        <v>294</v>
      </c>
      <c r="S18" s="6">
        <v>-69</v>
      </c>
      <c r="T18" s="7">
        <v>9</v>
      </c>
      <c r="V18" s="5" t="s">
        <v>7</v>
      </c>
      <c r="W18" s="6" t="s">
        <v>313</v>
      </c>
      <c r="X18" s="6">
        <v>-75</v>
      </c>
      <c r="Y18" s="7">
        <v>11.2</v>
      </c>
      <c r="AA18" s="5" t="s">
        <v>7</v>
      </c>
      <c r="AB18" s="6" t="s">
        <v>336</v>
      </c>
      <c r="AC18" s="6">
        <v>-81</v>
      </c>
      <c r="AD18" s="7">
        <v>9.8000000000000007</v>
      </c>
      <c r="AF18" s="5" t="s">
        <v>7</v>
      </c>
      <c r="AG18" s="6" t="s">
        <v>365</v>
      </c>
      <c r="AH18" s="6">
        <v>-69</v>
      </c>
      <c r="AI18" s="7">
        <v>7.5</v>
      </c>
      <c r="AK18" s="5" t="s">
        <v>7</v>
      </c>
      <c r="AL18" s="6" t="s">
        <v>389</v>
      </c>
      <c r="AM18" s="6">
        <v>-84</v>
      </c>
      <c r="AN18" s="7">
        <v>8.5</v>
      </c>
    </row>
    <row r="19" spans="2:40" x14ac:dyDescent="0.35">
      <c r="B19" s="5" t="s">
        <v>7</v>
      </c>
      <c r="C19" s="6" t="s">
        <v>226</v>
      </c>
      <c r="D19" s="6">
        <v>-75</v>
      </c>
      <c r="E19" s="7">
        <v>8.5</v>
      </c>
      <c r="G19" s="5" t="s">
        <v>7</v>
      </c>
      <c r="H19" s="6" t="s">
        <v>250</v>
      </c>
      <c r="I19" s="6">
        <v>-76</v>
      </c>
      <c r="J19" s="7">
        <v>10.199999999999999</v>
      </c>
      <c r="L19" s="5" t="s">
        <v>7</v>
      </c>
      <c r="M19" s="6" t="s">
        <v>277</v>
      </c>
      <c r="N19" s="6">
        <v>-65</v>
      </c>
      <c r="O19" s="7">
        <v>9.8000000000000007</v>
      </c>
      <c r="Q19" s="5" t="s">
        <v>7</v>
      </c>
      <c r="R19" s="6" t="s">
        <v>295</v>
      </c>
      <c r="S19" s="6">
        <v>-68</v>
      </c>
      <c r="T19" s="7">
        <v>9.5</v>
      </c>
      <c r="V19" s="5" t="s">
        <v>7</v>
      </c>
      <c r="W19" s="6" t="s">
        <v>314</v>
      </c>
      <c r="X19" s="6">
        <v>-82</v>
      </c>
      <c r="Y19" s="7">
        <v>10.199999999999999</v>
      </c>
      <c r="AA19" s="5" t="s">
        <v>7</v>
      </c>
      <c r="AB19" s="6" t="s">
        <v>337</v>
      </c>
      <c r="AC19" s="6">
        <v>-83</v>
      </c>
      <c r="AD19" s="7">
        <v>9</v>
      </c>
      <c r="AF19" s="5" t="s">
        <v>7</v>
      </c>
      <c r="AG19" s="6" t="s">
        <v>366</v>
      </c>
      <c r="AH19" s="6">
        <v>-70</v>
      </c>
      <c r="AI19" s="7">
        <v>8.8000000000000007</v>
      </c>
      <c r="AK19" s="5" t="s">
        <v>7</v>
      </c>
      <c r="AL19" s="6" t="s">
        <v>390</v>
      </c>
      <c r="AM19" s="6">
        <v>-88</v>
      </c>
      <c r="AN19" s="7">
        <v>7.2</v>
      </c>
    </row>
    <row r="20" spans="2:40" x14ac:dyDescent="0.35">
      <c r="B20" s="5" t="s">
        <v>7</v>
      </c>
      <c r="C20" s="6" t="s">
        <v>227</v>
      </c>
      <c r="D20" s="6">
        <v>-72</v>
      </c>
      <c r="E20" s="7">
        <v>10</v>
      </c>
      <c r="G20" s="5" t="s">
        <v>7</v>
      </c>
      <c r="H20" s="6" t="s">
        <v>251</v>
      </c>
      <c r="I20" s="6">
        <v>-66</v>
      </c>
      <c r="J20" s="7">
        <v>6.8</v>
      </c>
      <c r="L20" s="5" t="s">
        <v>7</v>
      </c>
      <c r="M20" s="6" t="s">
        <v>278</v>
      </c>
      <c r="N20" s="6">
        <v>-66</v>
      </c>
      <c r="O20" s="7">
        <v>10.8</v>
      </c>
      <c r="Q20" s="5" t="s">
        <v>7</v>
      </c>
      <c r="R20" s="6" t="s">
        <v>296</v>
      </c>
      <c r="S20" s="6">
        <v>-71</v>
      </c>
      <c r="T20" s="7">
        <v>10</v>
      </c>
      <c r="V20" s="5" t="s">
        <v>7</v>
      </c>
      <c r="W20" s="6" t="s">
        <v>315</v>
      </c>
      <c r="X20" s="6">
        <v>-80</v>
      </c>
      <c r="Y20" s="7">
        <v>7</v>
      </c>
      <c r="AA20" s="5" t="s">
        <v>7</v>
      </c>
      <c r="AB20" s="6" t="s">
        <v>338</v>
      </c>
      <c r="AC20" s="6">
        <v>-81</v>
      </c>
      <c r="AD20" s="7">
        <v>6.8</v>
      </c>
      <c r="AF20" s="5" t="s">
        <v>7</v>
      </c>
      <c r="AG20" s="6" t="s">
        <v>367</v>
      </c>
      <c r="AH20" s="6">
        <v>-75</v>
      </c>
      <c r="AI20" s="7">
        <v>8.5</v>
      </c>
      <c r="AK20" s="5" t="s">
        <v>7</v>
      </c>
      <c r="AL20" s="6" t="s">
        <v>391</v>
      </c>
      <c r="AM20" s="6">
        <v>-88</v>
      </c>
      <c r="AN20" s="7">
        <v>9</v>
      </c>
    </row>
    <row r="21" spans="2:40" x14ac:dyDescent="0.35">
      <c r="B21" s="5" t="s">
        <v>7</v>
      </c>
      <c r="C21" s="6" t="s">
        <v>228</v>
      </c>
      <c r="D21" s="6">
        <v>-74</v>
      </c>
      <c r="E21" s="7">
        <v>9.1999999999999993</v>
      </c>
      <c r="G21" s="5" t="s">
        <v>7</v>
      </c>
      <c r="H21" s="6" t="s">
        <v>252</v>
      </c>
      <c r="I21" s="6">
        <v>-64</v>
      </c>
      <c r="J21" s="7">
        <v>8.5</v>
      </c>
      <c r="L21" s="5" t="s">
        <v>7</v>
      </c>
      <c r="M21" s="6" t="s">
        <v>279</v>
      </c>
      <c r="N21" s="6">
        <v>-67</v>
      </c>
      <c r="O21" s="7">
        <v>7.5</v>
      </c>
      <c r="Q21" s="5" t="s">
        <v>7</v>
      </c>
      <c r="R21" s="6" t="s">
        <v>297</v>
      </c>
      <c r="S21" s="6">
        <v>-68</v>
      </c>
      <c r="T21" s="7">
        <v>6.2</v>
      </c>
      <c r="V21" s="5" t="s">
        <v>7</v>
      </c>
      <c r="W21" s="6" t="s">
        <v>316</v>
      </c>
      <c r="X21" s="6">
        <v>-78</v>
      </c>
      <c r="Y21" s="7">
        <v>8.8000000000000007</v>
      </c>
      <c r="AA21" s="5" t="s">
        <v>7</v>
      </c>
      <c r="AB21" s="6" t="s">
        <v>339</v>
      </c>
      <c r="AC21" s="6">
        <v>-85</v>
      </c>
      <c r="AD21" s="7">
        <v>9.1999999999999993</v>
      </c>
      <c r="AF21" s="5" t="s">
        <v>7</v>
      </c>
      <c r="AG21" s="6" t="s">
        <v>368</v>
      </c>
      <c r="AH21" s="6">
        <v>-68</v>
      </c>
      <c r="AI21" s="7">
        <v>7.8</v>
      </c>
      <c r="AK21" s="5" t="s">
        <v>7</v>
      </c>
      <c r="AL21" s="6" t="s">
        <v>392</v>
      </c>
      <c r="AM21" s="6">
        <v>-84</v>
      </c>
      <c r="AN21" s="7">
        <v>10</v>
      </c>
    </row>
    <row r="22" spans="2:40" x14ac:dyDescent="0.35">
      <c r="B22" s="5" t="s">
        <v>7</v>
      </c>
      <c r="C22" s="6" t="s">
        <v>229</v>
      </c>
      <c r="D22" s="6">
        <v>-73</v>
      </c>
      <c r="E22" s="7">
        <v>9</v>
      </c>
      <c r="G22" s="5" t="s">
        <v>7</v>
      </c>
      <c r="H22" s="6" t="s">
        <v>253</v>
      </c>
      <c r="I22" s="6">
        <v>-67</v>
      </c>
      <c r="J22" s="7">
        <v>6.5</v>
      </c>
      <c r="L22" s="5" t="s">
        <v>7</v>
      </c>
      <c r="M22" s="6" t="s">
        <v>280</v>
      </c>
      <c r="N22" s="6">
        <v>-65</v>
      </c>
      <c r="O22" s="7">
        <v>9.5</v>
      </c>
      <c r="Q22" s="5" t="s">
        <v>7</v>
      </c>
      <c r="R22" s="6" t="s">
        <v>298</v>
      </c>
      <c r="S22" s="6">
        <v>-71</v>
      </c>
      <c r="T22" s="7">
        <v>8.1999999999999993</v>
      </c>
      <c r="V22" s="5" t="s">
        <v>7</v>
      </c>
      <c r="W22" s="6" t="s">
        <v>317</v>
      </c>
      <c r="X22" s="6">
        <v>-77</v>
      </c>
      <c r="Y22" s="7">
        <v>7.5</v>
      </c>
      <c r="AA22" s="5" t="s">
        <v>7</v>
      </c>
      <c r="AB22" s="6" t="s">
        <v>340</v>
      </c>
      <c r="AC22" s="6">
        <v>-79</v>
      </c>
      <c r="AD22" s="7">
        <v>10</v>
      </c>
      <c r="AF22" s="5" t="s">
        <v>7</v>
      </c>
      <c r="AG22" s="6" t="s">
        <v>369</v>
      </c>
      <c r="AH22" s="6">
        <v>-71</v>
      </c>
      <c r="AI22" s="7">
        <v>7.8</v>
      </c>
      <c r="AK22" s="5" t="s">
        <v>7</v>
      </c>
      <c r="AL22" s="6" t="s">
        <v>393</v>
      </c>
      <c r="AM22" s="6">
        <v>-86</v>
      </c>
      <c r="AN22" s="7">
        <v>8.1999999999999993</v>
      </c>
    </row>
    <row r="23" spans="2:40" x14ac:dyDescent="0.35">
      <c r="B23" s="5" t="s">
        <v>7</v>
      </c>
      <c r="C23" s="6" t="s">
        <v>230</v>
      </c>
      <c r="D23" s="6">
        <v>-74</v>
      </c>
      <c r="E23" s="7">
        <v>6.2</v>
      </c>
      <c r="G23" s="5" t="s">
        <v>7</v>
      </c>
      <c r="H23" s="6" t="s">
        <v>254</v>
      </c>
      <c r="I23" s="6">
        <v>-64</v>
      </c>
      <c r="J23" s="7">
        <v>9.8000000000000007</v>
      </c>
      <c r="L23" s="5" t="s">
        <v>7</v>
      </c>
      <c r="M23" s="6" t="s">
        <v>281</v>
      </c>
      <c r="N23" s="6">
        <v>-66</v>
      </c>
      <c r="O23" s="7">
        <v>9.8000000000000007</v>
      </c>
      <c r="Q23" s="5" t="s">
        <v>7</v>
      </c>
      <c r="R23" s="6" t="s">
        <v>299</v>
      </c>
      <c r="S23" s="6">
        <v>-66</v>
      </c>
      <c r="T23" s="7">
        <v>10.5</v>
      </c>
      <c r="V23" s="5" t="s">
        <v>7</v>
      </c>
      <c r="W23" s="6" t="s">
        <v>318</v>
      </c>
      <c r="X23" s="6">
        <v>-79</v>
      </c>
      <c r="Y23" s="7">
        <v>9.8000000000000007</v>
      </c>
      <c r="AA23" s="5" t="s">
        <v>7</v>
      </c>
      <c r="AB23" s="6" t="s">
        <v>341</v>
      </c>
      <c r="AC23" s="6">
        <v>-79</v>
      </c>
      <c r="AD23" s="7">
        <v>10</v>
      </c>
      <c r="AF23" s="5" t="s">
        <v>7</v>
      </c>
      <c r="AG23" s="6" t="s">
        <v>370</v>
      </c>
      <c r="AH23" s="6">
        <v>-67</v>
      </c>
      <c r="AI23" s="7">
        <v>8.1999999999999993</v>
      </c>
      <c r="AK23" s="5" t="s">
        <v>7</v>
      </c>
      <c r="AL23" s="6" t="s">
        <v>394</v>
      </c>
      <c r="AM23" s="6">
        <v>-85</v>
      </c>
      <c r="AN23" s="7">
        <v>10.199999999999999</v>
      </c>
    </row>
    <row r="24" spans="2:40" x14ac:dyDescent="0.35">
      <c r="B24" s="5" t="s">
        <v>7</v>
      </c>
      <c r="C24" s="6" t="s">
        <v>231</v>
      </c>
      <c r="D24" s="6">
        <v>-73</v>
      </c>
      <c r="E24" s="7">
        <v>8.8000000000000007</v>
      </c>
      <c r="G24" s="5" t="s">
        <v>7</v>
      </c>
      <c r="H24" s="6" t="s">
        <v>255</v>
      </c>
      <c r="I24" s="6">
        <v>-70</v>
      </c>
      <c r="J24" s="7">
        <v>10.199999999999999</v>
      </c>
      <c r="L24" s="5" t="s">
        <v>7</v>
      </c>
      <c r="M24" s="6" t="s">
        <v>282</v>
      </c>
      <c r="N24" s="6">
        <v>-65</v>
      </c>
      <c r="O24" s="7">
        <v>8.5</v>
      </c>
      <c r="Q24" s="5" t="s">
        <v>7</v>
      </c>
      <c r="R24" s="6" t="s">
        <v>300</v>
      </c>
      <c r="S24" s="6">
        <v>-71</v>
      </c>
      <c r="T24" s="7">
        <v>6.5</v>
      </c>
      <c r="V24" s="5" t="s">
        <v>7</v>
      </c>
      <c r="W24" s="6" t="s">
        <v>319</v>
      </c>
      <c r="X24" s="6">
        <v>-84</v>
      </c>
      <c r="Y24" s="7">
        <v>8.1999999999999993</v>
      </c>
      <c r="AA24" s="5" t="s">
        <v>7</v>
      </c>
      <c r="AB24" s="6" t="s">
        <v>342</v>
      </c>
      <c r="AC24" s="6">
        <v>-78</v>
      </c>
      <c r="AD24" s="7">
        <v>7.5</v>
      </c>
      <c r="AF24" s="5" t="s">
        <v>7</v>
      </c>
      <c r="AG24" s="6" t="s">
        <v>371</v>
      </c>
      <c r="AH24" s="6">
        <v>-67</v>
      </c>
      <c r="AI24" s="7">
        <v>6</v>
      </c>
      <c r="AK24" s="5" t="s">
        <v>7</v>
      </c>
      <c r="AL24" s="6" t="s">
        <v>395</v>
      </c>
      <c r="AM24" s="6">
        <v>-85</v>
      </c>
      <c r="AN24" s="7">
        <v>7.2</v>
      </c>
    </row>
    <row r="25" spans="2:40" x14ac:dyDescent="0.35">
      <c r="B25" s="5" t="s">
        <v>7</v>
      </c>
      <c r="C25" s="6" t="s">
        <v>232</v>
      </c>
      <c r="D25" s="6">
        <v>-74</v>
      </c>
      <c r="E25" s="7">
        <v>10.8</v>
      </c>
      <c r="G25" s="5" t="s">
        <v>7</v>
      </c>
      <c r="H25" s="6" t="s">
        <v>256</v>
      </c>
      <c r="I25" s="6">
        <v>-68</v>
      </c>
      <c r="J25" s="7">
        <v>9.1999999999999993</v>
      </c>
      <c r="L25" s="5" t="s">
        <v>7</v>
      </c>
      <c r="M25" s="6" t="s">
        <v>283</v>
      </c>
      <c r="N25" s="6">
        <v>-63</v>
      </c>
      <c r="O25" s="7">
        <v>6</v>
      </c>
      <c r="Q25" s="5" t="s">
        <v>7</v>
      </c>
      <c r="R25" s="6" t="s">
        <v>301</v>
      </c>
      <c r="S25" s="6">
        <v>-72</v>
      </c>
      <c r="T25" s="7">
        <v>8.5</v>
      </c>
      <c r="V25" s="5" t="s">
        <v>7</v>
      </c>
      <c r="W25" s="6" t="s">
        <v>320</v>
      </c>
      <c r="X25" s="6">
        <v>-79</v>
      </c>
      <c r="Y25" s="7">
        <v>10.5</v>
      </c>
      <c r="AA25" s="5" t="s">
        <v>7</v>
      </c>
      <c r="AB25" s="6" t="s">
        <v>343</v>
      </c>
      <c r="AC25" s="6">
        <v>-81</v>
      </c>
      <c r="AD25" s="7">
        <v>10</v>
      </c>
      <c r="AF25" s="5" t="s">
        <v>7</v>
      </c>
      <c r="AG25" s="6" t="s">
        <v>372</v>
      </c>
      <c r="AH25" s="6">
        <v>-71</v>
      </c>
      <c r="AI25" s="7">
        <v>6.8</v>
      </c>
      <c r="AK25" s="5" t="s">
        <v>7</v>
      </c>
      <c r="AL25" s="6" t="s">
        <v>396</v>
      </c>
      <c r="AM25" s="6">
        <v>-83</v>
      </c>
      <c r="AN25" s="7">
        <v>10.5</v>
      </c>
    </row>
    <row r="26" spans="2:40" x14ac:dyDescent="0.35">
      <c r="B26" s="5" t="s">
        <v>7</v>
      </c>
      <c r="C26" s="6" t="s">
        <v>233</v>
      </c>
      <c r="D26" s="6">
        <v>-71</v>
      </c>
      <c r="E26" s="7">
        <v>6.2</v>
      </c>
      <c r="G26" s="5" t="s">
        <v>7</v>
      </c>
      <c r="H26" s="6" t="s">
        <v>257</v>
      </c>
      <c r="I26" s="6">
        <v>-64</v>
      </c>
      <c r="J26" s="7">
        <v>8.5</v>
      </c>
      <c r="L26" s="5" t="s">
        <v>7</v>
      </c>
      <c r="M26" s="6" t="s">
        <v>284</v>
      </c>
      <c r="N26" s="6">
        <v>-61</v>
      </c>
      <c r="O26" s="7">
        <v>8.5</v>
      </c>
      <c r="Q26" s="5" t="s">
        <v>7</v>
      </c>
      <c r="R26" s="6" t="s">
        <v>302</v>
      </c>
      <c r="S26" s="6">
        <v>-70</v>
      </c>
      <c r="T26" s="7">
        <v>8.1999999999999993</v>
      </c>
      <c r="V26" s="5" t="s">
        <v>7</v>
      </c>
      <c r="W26" s="6" t="s">
        <v>321</v>
      </c>
      <c r="X26" s="6">
        <v>-79</v>
      </c>
      <c r="Y26" s="7">
        <v>7.2</v>
      </c>
      <c r="AA26" s="5" t="s">
        <v>7</v>
      </c>
      <c r="AB26" s="6" t="s">
        <v>344</v>
      </c>
      <c r="AC26" s="6">
        <v>-85</v>
      </c>
      <c r="AD26" s="7">
        <v>9.8000000000000007</v>
      </c>
      <c r="AF26" s="5" t="s">
        <v>7</v>
      </c>
      <c r="AG26" s="6" t="s">
        <v>373</v>
      </c>
      <c r="AH26" s="6">
        <v>-68</v>
      </c>
      <c r="AI26" s="7">
        <v>8.1999999999999993</v>
      </c>
      <c r="AK26" s="5" t="s">
        <v>7</v>
      </c>
      <c r="AL26" s="6" t="s">
        <v>397</v>
      </c>
      <c r="AM26" s="6">
        <v>-83</v>
      </c>
      <c r="AN26" s="7">
        <v>9.1999999999999993</v>
      </c>
    </row>
    <row r="27" spans="2:40" x14ac:dyDescent="0.35">
      <c r="B27" s="5" t="s">
        <v>7</v>
      </c>
      <c r="C27" s="6" t="s">
        <v>234</v>
      </c>
      <c r="D27" s="6">
        <v>-72</v>
      </c>
      <c r="E27" s="7">
        <v>9</v>
      </c>
      <c r="G27" s="5" t="s">
        <v>7</v>
      </c>
      <c r="H27" s="6" t="s">
        <v>258</v>
      </c>
      <c r="I27" s="6">
        <v>-64</v>
      </c>
      <c r="J27" s="7">
        <v>7.8</v>
      </c>
      <c r="L27" s="5" t="s">
        <v>7</v>
      </c>
      <c r="M27" s="6" t="s">
        <v>285</v>
      </c>
      <c r="N27" s="6">
        <v>-60</v>
      </c>
      <c r="O27" s="7">
        <v>10</v>
      </c>
      <c r="Q27" s="5" t="s">
        <v>7</v>
      </c>
      <c r="R27" s="6" t="s">
        <v>304</v>
      </c>
      <c r="S27" s="6">
        <v>-73</v>
      </c>
      <c r="T27" s="7">
        <v>9</v>
      </c>
      <c r="V27" s="5" t="s">
        <v>7</v>
      </c>
      <c r="W27" s="6" t="s">
        <v>322</v>
      </c>
      <c r="X27" s="6">
        <v>-72</v>
      </c>
      <c r="Y27" s="7">
        <v>6.8</v>
      </c>
      <c r="AA27" s="5" t="s">
        <v>7</v>
      </c>
      <c r="AB27" s="6" t="s">
        <v>345</v>
      </c>
      <c r="AC27" s="6">
        <v>-77</v>
      </c>
      <c r="AD27" s="7">
        <v>10</v>
      </c>
      <c r="AF27" s="5" t="s">
        <v>7</v>
      </c>
      <c r="AG27" s="6" t="s">
        <v>374</v>
      </c>
      <c r="AH27" s="6">
        <v>-73</v>
      </c>
      <c r="AI27" s="7">
        <v>9.5</v>
      </c>
      <c r="AK27" s="5" t="s">
        <v>7</v>
      </c>
      <c r="AL27" s="6" t="s">
        <v>398</v>
      </c>
      <c r="AM27" s="6">
        <v>-82</v>
      </c>
      <c r="AN27" s="7">
        <v>8.1999999999999993</v>
      </c>
    </row>
    <row r="28" spans="2:40" x14ac:dyDescent="0.35">
      <c r="B28" s="5" t="s">
        <v>7</v>
      </c>
      <c r="C28" s="6" t="s">
        <v>235</v>
      </c>
      <c r="D28" s="6">
        <v>-70</v>
      </c>
      <c r="E28" s="7">
        <v>8.1999999999999993</v>
      </c>
      <c r="G28" s="5" t="s">
        <v>7</v>
      </c>
      <c r="H28" s="6" t="s">
        <v>259</v>
      </c>
      <c r="I28" s="6">
        <v>-66</v>
      </c>
      <c r="J28" s="7">
        <v>7.8</v>
      </c>
      <c r="L28" s="5" t="s">
        <v>4</v>
      </c>
      <c r="M28" s="6" t="s">
        <v>267</v>
      </c>
      <c r="N28" s="6">
        <v>-61</v>
      </c>
      <c r="O28" s="7">
        <v>9.5</v>
      </c>
      <c r="Q28" s="5" t="s">
        <v>4</v>
      </c>
      <c r="R28" s="6" t="s">
        <v>286</v>
      </c>
      <c r="S28" s="6">
        <v>-61</v>
      </c>
      <c r="T28" s="7">
        <v>8</v>
      </c>
      <c r="V28" s="5" t="s">
        <v>7</v>
      </c>
      <c r="W28" s="6" t="s">
        <v>323</v>
      </c>
      <c r="X28" s="6">
        <v>-72</v>
      </c>
      <c r="Y28" s="7">
        <v>8.5</v>
      </c>
      <c r="AA28" s="5" t="s">
        <v>7</v>
      </c>
      <c r="AB28" s="6" t="s">
        <v>346</v>
      </c>
      <c r="AC28" s="6">
        <v>-73</v>
      </c>
      <c r="AD28" s="7">
        <v>8.5</v>
      </c>
      <c r="AF28" s="5" t="s">
        <v>7</v>
      </c>
      <c r="AG28" s="6" t="s">
        <v>375</v>
      </c>
      <c r="AH28" s="6">
        <v>-68</v>
      </c>
      <c r="AI28" s="7">
        <v>9.1999999999999993</v>
      </c>
      <c r="AK28" s="5" t="s">
        <v>7</v>
      </c>
      <c r="AL28" s="6" t="s">
        <v>399</v>
      </c>
      <c r="AM28" s="6">
        <v>-79</v>
      </c>
      <c r="AN28" s="7">
        <v>7.5</v>
      </c>
    </row>
    <row r="29" spans="2:40" x14ac:dyDescent="0.35">
      <c r="B29" s="5" t="s">
        <v>7</v>
      </c>
      <c r="C29" s="6" t="s">
        <v>236</v>
      </c>
      <c r="D29" s="6">
        <v>-74</v>
      </c>
      <c r="E29" s="7">
        <v>8.8000000000000007</v>
      </c>
      <c r="G29" s="5" t="s">
        <v>7</v>
      </c>
      <c r="H29" s="6" t="s">
        <v>260</v>
      </c>
      <c r="I29" s="6">
        <v>-63</v>
      </c>
      <c r="J29" s="7">
        <v>7.8</v>
      </c>
      <c r="L29" s="5" t="s">
        <v>4</v>
      </c>
      <c r="M29" s="6" t="s">
        <v>269</v>
      </c>
      <c r="N29" s="6">
        <v>-61</v>
      </c>
      <c r="O29" s="7">
        <v>9.5</v>
      </c>
      <c r="Q29" s="5" t="s">
        <v>4</v>
      </c>
      <c r="R29" s="6" t="s">
        <v>287</v>
      </c>
      <c r="S29" s="6">
        <v>-66</v>
      </c>
      <c r="T29" s="7">
        <v>8.8000000000000007</v>
      </c>
      <c r="V29" s="5" t="s">
        <v>7</v>
      </c>
      <c r="W29" s="6" t="s">
        <v>324</v>
      </c>
      <c r="X29" s="6">
        <v>-79</v>
      </c>
      <c r="Y29" s="7">
        <v>8.8000000000000007</v>
      </c>
      <c r="AA29" s="5" t="s">
        <v>7</v>
      </c>
      <c r="AB29" s="6" t="s">
        <v>347</v>
      </c>
      <c r="AC29" s="6">
        <v>-73</v>
      </c>
      <c r="AD29" s="7">
        <v>8</v>
      </c>
      <c r="AF29" s="5" t="s">
        <v>7</v>
      </c>
      <c r="AG29" s="6" t="s">
        <v>377</v>
      </c>
      <c r="AH29" s="6">
        <v>-71</v>
      </c>
      <c r="AI29" s="7">
        <v>9.8000000000000007</v>
      </c>
      <c r="AK29" s="5" t="s">
        <v>7</v>
      </c>
      <c r="AL29" s="6" t="s">
        <v>400</v>
      </c>
      <c r="AM29" s="6">
        <v>-87</v>
      </c>
      <c r="AN29" s="7">
        <v>9.1999999999999993</v>
      </c>
    </row>
    <row r="30" spans="2:40" x14ac:dyDescent="0.35">
      <c r="B30" s="5" t="s">
        <v>7</v>
      </c>
      <c r="C30" s="6" t="s">
        <v>237</v>
      </c>
      <c r="D30" s="6">
        <v>-72</v>
      </c>
      <c r="E30" s="7">
        <v>9.5</v>
      </c>
      <c r="G30" s="5" t="s">
        <v>7</v>
      </c>
      <c r="H30" s="6" t="s">
        <v>261</v>
      </c>
      <c r="I30" s="6">
        <v>-67</v>
      </c>
      <c r="J30" s="7">
        <v>8.8000000000000007</v>
      </c>
      <c r="L30" s="5" t="s">
        <v>4</v>
      </c>
      <c r="M30" s="6" t="s">
        <v>270</v>
      </c>
      <c r="N30" s="6">
        <v>-60</v>
      </c>
      <c r="O30" s="7">
        <v>9</v>
      </c>
      <c r="Q30" s="5" t="s">
        <v>4</v>
      </c>
      <c r="R30" s="6" t="s">
        <v>288</v>
      </c>
      <c r="S30" s="6">
        <v>-65</v>
      </c>
      <c r="T30" s="7">
        <v>8.8000000000000007</v>
      </c>
      <c r="V30" s="5" t="s">
        <v>7</v>
      </c>
      <c r="W30" s="6" t="s">
        <v>325</v>
      </c>
      <c r="X30" s="6">
        <v>-78</v>
      </c>
      <c r="Y30" s="7">
        <v>6.2</v>
      </c>
      <c r="AA30" s="5" t="s">
        <v>7</v>
      </c>
      <c r="AB30" s="6" t="s">
        <v>348</v>
      </c>
      <c r="AC30" s="6">
        <v>-77</v>
      </c>
      <c r="AD30" s="7">
        <v>9</v>
      </c>
      <c r="AF30" s="5" t="s">
        <v>7</v>
      </c>
      <c r="AG30" s="6" t="s">
        <v>378</v>
      </c>
      <c r="AH30" s="6">
        <v>-72</v>
      </c>
      <c r="AI30" s="7">
        <v>9</v>
      </c>
      <c r="AK30" s="5" t="s">
        <v>7</v>
      </c>
      <c r="AL30" s="6" t="s">
        <v>401</v>
      </c>
      <c r="AM30" s="6">
        <v>-84</v>
      </c>
      <c r="AN30" s="7">
        <v>7.5</v>
      </c>
    </row>
    <row r="31" spans="2:40" x14ac:dyDescent="0.35">
      <c r="B31" s="5" t="s">
        <v>7</v>
      </c>
      <c r="C31" s="6" t="s">
        <v>238</v>
      </c>
      <c r="D31" s="6">
        <v>-74</v>
      </c>
      <c r="E31" s="7">
        <v>7.2</v>
      </c>
      <c r="G31" s="5" t="s">
        <v>7</v>
      </c>
      <c r="H31" s="6" t="s">
        <v>262</v>
      </c>
      <c r="I31" s="6">
        <v>-72</v>
      </c>
      <c r="J31" s="7">
        <v>7.8</v>
      </c>
      <c r="L31" s="5" t="s">
        <v>4</v>
      </c>
      <c r="M31" s="6" t="s">
        <v>271</v>
      </c>
      <c r="N31" s="6">
        <v>-61</v>
      </c>
      <c r="O31" s="7">
        <v>10</v>
      </c>
      <c r="Q31" s="5" t="s">
        <v>4</v>
      </c>
      <c r="R31" s="6" t="s">
        <v>289</v>
      </c>
      <c r="S31" s="6">
        <v>-66</v>
      </c>
      <c r="T31" s="7">
        <v>10.199999999999999</v>
      </c>
      <c r="V31" s="5" t="s">
        <v>7</v>
      </c>
      <c r="W31" s="6" t="s">
        <v>326</v>
      </c>
      <c r="X31" s="6">
        <v>-77</v>
      </c>
      <c r="Y31" s="7">
        <v>7.8</v>
      </c>
      <c r="AA31" s="5" t="s">
        <v>7</v>
      </c>
      <c r="AB31" s="6" t="s">
        <v>349</v>
      </c>
      <c r="AC31" s="6">
        <v>-77</v>
      </c>
      <c r="AD31" s="7">
        <v>9</v>
      </c>
      <c r="AF31" s="5" t="s">
        <v>7</v>
      </c>
      <c r="AG31" s="6" t="s">
        <v>379</v>
      </c>
      <c r="AH31" s="6">
        <v>-68</v>
      </c>
      <c r="AI31" s="7">
        <v>6.5</v>
      </c>
      <c r="AK31" s="5" t="s">
        <v>7</v>
      </c>
      <c r="AL31" s="6" t="s">
        <v>402</v>
      </c>
      <c r="AM31" s="6">
        <v>-86</v>
      </c>
      <c r="AN31" s="7">
        <v>10.199999999999999</v>
      </c>
    </row>
    <row r="32" spans="2:40" x14ac:dyDescent="0.35">
      <c r="B32" s="5" t="s">
        <v>7</v>
      </c>
      <c r="C32" s="6" t="s">
        <v>239</v>
      </c>
      <c r="D32" s="6">
        <v>-69</v>
      </c>
      <c r="E32" s="7">
        <v>7</v>
      </c>
      <c r="G32" s="5" t="s">
        <v>7</v>
      </c>
      <c r="H32" s="6" t="s">
        <v>263</v>
      </c>
      <c r="I32" s="6">
        <v>-67</v>
      </c>
      <c r="J32" s="7">
        <v>8.8000000000000007</v>
      </c>
      <c r="L32" s="5" t="s">
        <v>4</v>
      </c>
      <c r="M32" s="6" t="s">
        <v>272</v>
      </c>
      <c r="N32" s="6">
        <v>-60</v>
      </c>
      <c r="O32" s="7">
        <v>7.5</v>
      </c>
      <c r="Q32" s="5" t="s">
        <v>4</v>
      </c>
      <c r="R32" s="6" t="s">
        <v>290</v>
      </c>
      <c r="S32" s="6">
        <v>-66</v>
      </c>
      <c r="T32" s="7">
        <v>6.2</v>
      </c>
      <c r="V32" s="5" t="s">
        <v>4</v>
      </c>
      <c r="W32" s="6" t="s">
        <v>305</v>
      </c>
      <c r="X32" s="6">
        <v>-75</v>
      </c>
      <c r="Y32" s="7">
        <v>10.199999999999999</v>
      </c>
      <c r="AA32" s="5" t="s">
        <v>7</v>
      </c>
      <c r="AB32" s="6" t="s">
        <v>350</v>
      </c>
      <c r="AC32" s="6">
        <v>-76</v>
      </c>
      <c r="AD32" s="7">
        <v>9.5</v>
      </c>
      <c r="AF32" s="5" t="s">
        <v>7</v>
      </c>
      <c r="AG32" s="6" t="s">
        <v>380</v>
      </c>
      <c r="AH32" s="6">
        <v>-72</v>
      </c>
      <c r="AI32" s="7">
        <v>8</v>
      </c>
      <c r="AK32" s="5" t="s">
        <v>7</v>
      </c>
      <c r="AL32" s="6" t="s">
        <v>403</v>
      </c>
      <c r="AM32" s="6">
        <v>-85</v>
      </c>
      <c r="AN32" s="7">
        <v>8.5</v>
      </c>
    </row>
    <row r="33" spans="2:40" x14ac:dyDescent="0.35">
      <c r="B33" s="5" t="s">
        <v>7</v>
      </c>
      <c r="C33" s="6" t="s">
        <v>240</v>
      </c>
      <c r="D33" s="6">
        <v>-73</v>
      </c>
      <c r="E33" s="7">
        <v>9.8000000000000007</v>
      </c>
      <c r="G33" s="5" t="s">
        <v>7</v>
      </c>
      <c r="H33" s="6" t="s">
        <v>264</v>
      </c>
      <c r="I33" s="6">
        <v>-68</v>
      </c>
      <c r="J33" s="7">
        <v>7.8</v>
      </c>
      <c r="L33" s="5" t="s">
        <v>4</v>
      </c>
      <c r="M33" s="6" t="s">
        <v>273</v>
      </c>
      <c r="N33" s="6">
        <v>-59</v>
      </c>
      <c r="O33" s="7">
        <v>9.1999999999999993</v>
      </c>
      <c r="Q33" s="5" t="s">
        <v>4</v>
      </c>
      <c r="R33" s="6" t="s">
        <v>291</v>
      </c>
      <c r="S33" s="6">
        <v>-60</v>
      </c>
      <c r="T33" s="7">
        <v>6.5</v>
      </c>
      <c r="V33" s="5" t="s">
        <v>4</v>
      </c>
      <c r="W33" s="6" t="s">
        <v>306</v>
      </c>
      <c r="X33" s="6">
        <v>-71</v>
      </c>
      <c r="Y33" s="7">
        <v>6.2</v>
      </c>
      <c r="AA33" s="5" t="s">
        <v>7</v>
      </c>
      <c r="AB33" s="6" t="s">
        <v>351</v>
      </c>
      <c r="AC33" s="6">
        <v>-74</v>
      </c>
      <c r="AD33" s="7">
        <v>9.1999999999999993</v>
      </c>
      <c r="AF33" s="5" t="s">
        <v>4</v>
      </c>
      <c r="AG33" s="6" t="s">
        <v>357</v>
      </c>
      <c r="AH33" s="6">
        <v>-59</v>
      </c>
      <c r="AI33" s="7">
        <v>8.5</v>
      </c>
      <c r="AK33" s="5" t="s">
        <v>7</v>
      </c>
      <c r="AL33" s="6" t="s">
        <v>404</v>
      </c>
      <c r="AM33" s="6">
        <v>-86</v>
      </c>
      <c r="AN33" s="7">
        <v>7</v>
      </c>
    </row>
    <row r="34" spans="2:40" x14ac:dyDescent="0.35">
      <c r="B34" s="5" t="s">
        <v>4</v>
      </c>
      <c r="C34" s="6" t="s">
        <v>217</v>
      </c>
      <c r="D34" s="6">
        <v>-72</v>
      </c>
      <c r="E34" s="7">
        <v>9.1999999999999993</v>
      </c>
      <c r="G34" s="5" t="s">
        <v>7</v>
      </c>
      <c r="H34" s="6" t="s">
        <v>265</v>
      </c>
      <c r="I34" s="6">
        <v>-67</v>
      </c>
      <c r="J34" s="7">
        <v>9.1999999999999993</v>
      </c>
      <c r="L34" s="5" t="s">
        <v>4</v>
      </c>
      <c r="M34" s="6" t="s">
        <v>274</v>
      </c>
      <c r="N34" s="6">
        <v>-59</v>
      </c>
      <c r="O34" s="7">
        <v>8.5</v>
      </c>
      <c r="Q34" s="5" t="s">
        <v>4</v>
      </c>
      <c r="R34" s="6" t="s">
        <v>292</v>
      </c>
      <c r="S34" s="6">
        <v>-63</v>
      </c>
      <c r="T34" s="7">
        <v>9</v>
      </c>
      <c r="V34" s="5" t="s">
        <v>4</v>
      </c>
      <c r="W34" s="6" t="s">
        <v>307</v>
      </c>
      <c r="X34" s="6">
        <v>-69</v>
      </c>
      <c r="Y34" s="7">
        <v>8.5</v>
      </c>
      <c r="AA34" s="5" t="s">
        <v>7</v>
      </c>
      <c r="AB34" s="6" t="s">
        <v>352</v>
      </c>
      <c r="AC34" s="6">
        <v>-77</v>
      </c>
      <c r="AD34" s="7">
        <v>5.8</v>
      </c>
      <c r="AF34" s="5" t="s">
        <v>4</v>
      </c>
      <c r="AG34" s="6" t="s">
        <v>358</v>
      </c>
      <c r="AH34" s="6">
        <v>-57</v>
      </c>
      <c r="AI34" s="7">
        <v>9</v>
      </c>
      <c r="AK34" s="5" t="s">
        <v>7</v>
      </c>
      <c r="AL34" s="6" t="s">
        <v>405</v>
      </c>
      <c r="AM34" s="6">
        <v>-85</v>
      </c>
      <c r="AN34" s="7">
        <v>9</v>
      </c>
    </row>
    <row r="35" spans="2:40" x14ac:dyDescent="0.35">
      <c r="B35" s="5" t="s">
        <v>4</v>
      </c>
      <c r="C35" s="6" t="s">
        <v>218</v>
      </c>
      <c r="D35" s="6">
        <v>-77</v>
      </c>
      <c r="E35" s="7">
        <v>9.5</v>
      </c>
      <c r="G35" s="5" t="s">
        <v>7</v>
      </c>
      <c r="H35" s="6" t="s">
        <v>266</v>
      </c>
      <c r="I35" s="6">
        <v>-63</v>
      </c>
      <c r="J35" s="7">
        <v>8</v>
      </c>
      <c r="L35" s="5" t="s">
        <v>4</v>
      </c>
      <c r="M35" s="6" t="s">
        <v>275</v>
      </c>
      <c r="N35" s="6">
        <v>-59</v>
      </c>
      <c r="O35" s="7">
        <v>8.5</v>
      </c>
      <c r="Q35" s="5" t="s">
        <v>4</v>
      </c>
      <c r="R35" s="6" t="s">
        <v>293</v>
      </c>
      <c r="S35" s="6">
        <v>-64</v>
      </c>
      <c r="T35" s="7">
        <v>9</v>
      </c>
      <c r="V35" s="5" t="s">
        <v>4</v>
      </c>
      <c r="W35" s="6" t="s">
        <v>308</v>
      </c>
      <c r="X35" s="6">
        <v>-69</v>
      </c>
      <c r="Y35" s="7">
        <v>10.199999999999999</v>
      </c>
      <c r="AA35" s="5" t="s">
        <v>7</v>
      </c>
      <c r="AB35" s="6" t="s">
        <v>353</v>
      </c>
      <c r="AC35" s="6">
        <v>-76</v>
      </c>
      <c r="AD35" s="7">
        <v>9.5</v>
      </c>
      <c r="AF35" s="5" t="s">
        <v>4</v>
      </c>
      <c r="AG35" s="6" t="s">
        <v>359</v>
      </c>
      <c r="AH35" s="6">
        <v>-57</v>
      </c>
      <c r="AI35" s="7">
        <v>7</v>
      </c>
      <c r="AK35" s="5" t="s">
        <v>7</v>
      </c>
      <c r="AL35" s="6" t="s">
        <v>406</v>
      </c>
      <c r="AM35" s="6">
        <v>-85</v>
      </c>
      <c r="AN35" s="7">
        <v>9.5</v>
      </c>
    </row>
    <row r="36" spans="2:40" x14ac:dyDescent="0.35">
      <c r="B36" s="5" t="s">
        <v>4</v>
      </c>
      <c r="C36" s="6" t="s">
        <v>219</v>
      </c>
      <c r="D36" s="6">
        <v>-79</v>
      </c>
      <c r="E36" s="7">
        <v>6.5</v>
      </c>
      <c r="G36" s="5" t="s">
        <v>4</v>
      </c>
      <c r="H36" s="6" t="s">
        <v>241</v>
      </c>
      <c r="I36" s="6">
        <v>-69</v>
      </c>
      <c r="J36" s="7">
        <v>10</v>
      </c>
      <c r="L36" s="5" t="s">
        <v>4</v>
      </c>
      <c r="M36" s="6" t="s">
        <v>276</v>
      </c>
      <c r="N36" s="6">
        <v>-57</v>
      </c>
      <c r="O36" s="7">
        <v>7.2</v>
      </c>
      <c r="Q36" s="5" t="s">
        <v>4</v>
      </c>
      <c r="R36" s="6" t="s">
        <v>294</v>
      </c>
      <c r="S36" s="6">
        <v>-65</v>
      </c>
      <c r="T36" s="7">
        <v>9.5</v>
      </c>
      <c r="V36" s="5" t="s">
        <v>4</v>
      </c>
      <c r="W36" s="6" t="s">
        <v>309</v>
      </c>
      <c r="X36" s="6">
        <v>-73</v>
      </c>
      <c r="Y36" s="7">
        <v>9.8000000000000007</v>
      </c>
      <c r="AA36" s="5" t="s">
        <v>7</v>
      </c>
      <c r="AB36" s="6" t="s">
        <v>354</v>
      </c>
      <c r="AC36" s="6">
        <v>-75</v>
      </c>
      <c r="AD36" s="7">
        <v>7.5</v>
      </c>
      <c r="AF36" s="5" t="s">
        <v>4</v>
      </c>
      <c r="AG36" s="6" t="s">
        <v>360</v>
      </c>
      <c r="AH36" s="6">
        <v>-57</v>
      </c>
      <c r="AI36" s="7">
        <v>9</v>
      </c>
      <c r="AK36" s="5" t="s">
        <v>7</v>
      </c>
      <c r="AL36" s="6" t="s">
        <v>407</v>
      </c>
      <c r="AM36" s="6">
        <v>-88</v>
      </c>
      <c r="AN36" s="7">
        <v>6.8</v>
      </c>
    </row>
    <row r="37" spans="2:40" x14ac:dyDescent="0.35">
      <c r="B37" s="5" t="s">
        <v>4</v>
      </c>
      <c r="C37" s="6" t="s">
        <v>220</v>
      </c>
      <c r="D37" s="6">
        <v>-75</v>
      </c>
      <c r="E37" s="7">
        <v>9</v>
      </c>
      <c r="G37" s="5" t="s">
        <v>4</v>
      </c>
      <c r="H37" s="6" t="s">
        <v>242</v>
      </c>
      <c r="I37" s="6">
        <v>-66</v>
      </c>
      <c r="J37" s="7">
        <v>10</v>
      </c>
      <c r="L37" s="5" t="s">
        <v>4</v>
      </c>
      <c r="M37" s="6" t="s">
        <v>277</v>
      </c>
      <c r="N37" s="6">
        <v>-60</v>
      </c>
      <c r="O37" s="7">
        <v>8</v>
      </c>
      <c r="Q37" s="5" t="s">
        <v>4</v>
      </c>
      <c r="R37" s="6" t="s">
        <v>295</v>
      </c>
      <c r="S37" s="6">
        <v>-60</v>
      </c>
      <c r="T37" s="7">
        <v>10</v>
      </c>
      <c r="V37" s="5" t="s">
        <v>4</v>
      </c>
      <c r="W37" s="6" t="s">
        <v>310</v>
      </c>
      <c r="X37" s="6">
        <v>-66</v>
      </c>
      <c r="Y37" s="7">
        <v>6.8</v>
      </c>
      <c r="AA37" s="5" t="s">
        <v>7</v>
      </c>
      <c r="AB37" s="6" t="s">
        <v>355</v>
      </c>
      <c r="AC37" s="6">
        <v>-76</v>
      </c>
      <c r="AD37" s="7">
        <v>8.5</v>
      </c>
      <c r="AF37" s="5" t="s">
        <v>4</v>
      </c>
      <c r="AG37" s="6" t="s">
        <v>361</v>
      </c>
      <c r="AH37" s="6">
        <v>-57</v>
      </c>
      <c r="AI37" s="7">
        <v>10.199999999999999</v>
      </c>
      <c r="AK37" s="5" t="s">
        <v>4</v>
      </c>
      <c r="AL37" s="6" t="s">
        <v>381</v>
      </c>
      <c r="AM37" s="6">
        <v>-65</v>
      </c>
      <c r="AN37" s="7">
        <v>8.8000000000000007</v>
      </c>
    </row>
    <row r="38" spans="2:40" x14ac:dyDescent="0.35">
      <c r="B38" s="5" t="s">
        <v>4</v>
      </c>
      <c r="C38" s="6" t="s">
        <v>221</v>
      </c>
      <c r="D38" s="6">
        <v>-77</v>
      </c>
      <c r="E38" s="7">
        <v>9</v>
      </c>
      <c r="G38" s="5" t="s">
        <v>4</v>
      </c>
      <c r="H38" s="6" t="s">
        <v>243</v>
      </c>
      <c r="I38" s="6">
        <v>-69</v>
      </c>
      <c r="J38" s="7">
        <v>7.2</v>
      </c>
      <c r="L38" s="5" t="s">
        <v>4</v>
      </c>
      <c r="M38" s="6" t="s">
        <v>278</v>
      </c>
      <c r="N38" s="6">
        <v>-61</v>
      </c>
      <c r="O38" s="7">
        <v>8.5</v>
      </c>
      <c r="Q38" s="5" t="s">
        <v>4</v>
      </c>
      <c r="R38" s="6" t="s">
        <v>296</v>
      </c>
      <c r="S38" s="6">
        <v>-66</v>
      </c>
      <c r="T38" s="7">
        <v>9.5</v>
      </c>
      <c r="V38" s="5" t="s">
        <v>4</v>
      </c>
      <c r="W38" s="6" t="s">
        <v>311</v>
      </c>
      <c r="X38" s="6">
        <v>-64</v>
      </c>
      <c r="Y38" s="7">
        <v>8.1999999999999993</v>
      </c>
      <c r="AA38" s="5" t="s">
        <v>7</v>
      </c>
      <c r="AB38" s="6" t="s">
        <v>356</v>
      </c>
      <c r="AC38" s="6">
        <v>-75</v>
      </c>
      <c r="AD38" s="7">
        <v>7.8</v>
      </c>
      <c r="AF38" s="5" t="s">
        <v>4</v>
      </c>
      <c r="AG38" s="6" t="s">
        <v>362</v>
      </c>
      <c r="AH38" s="6">
        <v>-55</v>
      </c>
      <c r="AI38" s="7">
        <v>8.8000000000000007</v>
      </c>
      <c r="AK38" s="5" t="s">
        <v>4</v>
      </c>
      <c r="AL38" s="6" t="s">
        <v>382</v>
      </c>
      <c r="AM38" s="6">
        <v>-60</v>
      </c>
      <c r="AN38" s="7">
        <v>9.8000000000000007</v>
      </c>
    </row>
    <row r="39" spans="2:40" x14ac:dyDescent="0.35">
      <c r="B39" s="5" t="s">
        <v>4</v>
      </c>
      <c r="C39" s="6" t="s">
        <v>222</v>
      </c>
      <c r="D39" s="6">
        <v>-81</v>
      </c>
      <c r="E39" s="7">
        <v>9</v>
      </c>
      <c r="G39" s="5" t="s">
        <v>4</v>
      </c>
      <c r="H39" s="6" t="s">
        <v>244</v>
      </c>
      <c r="I39" s="6">
        <v>-69</v>
      </c>
      <c r="J39" s="7">
        <v>7</v>
      </c>
      <c r="L39" s="5" t="s">
        <v>4</v>
      </c>
      <c r="M39" s="6" t="s">
        <v>279</v>
      </c>
      <c r="N39" s="6">
        <v>-61</v>
      </c>
      <c r="O39" s="7">
        <v>9.8000000000000007</v>
      </c>
      <c r="Q39" s="5" t="s">
        <v>4</v>
      </c>
      <c r="R39" s="6" t="s">
        <v>300</v>
      </c>
      <c r="S39" s="6">
        <v>-60</v>
      </c>
      <c r="T39" s="7">
        <v>7</v>
      </c>
      <c r="V39" s="5" t="s">
        <v>4</v>
      </c>
      <c r="W39" s="6" t="s">
        <v>312</v>
      </c>
      <c r="X39" s="6">
        <v>-72</v>
      </c>
      <c r="Y39" s="7">
        <v>9.1999999999999993</v>
      </c>
      <c r="AA39" s="5" t="s">
        <v>4</v>
      </c>
      <c r="AB39" s="6" t="s">
        <v>327</v>
      </c>
      <c r="AC39" s="6">
        <v>-65</v>
      </c>
      <c r="AD39" s="7">
        <v>7.8</v>
      </c>
      <c r="AF39" s="5" t="s">
        <v>4</v>
      </c>
      <c r="AG39" s="6" t="s">
        <v>363</v>
      </c>
      <c r="AH39" s="6">
        <v>-59</v>
      </c>
      <c r="AI39" s="7">
        <v>10.199999999999999</v>
      </c>
      <c r="AK39" s="5" t="s">
        <v>4</v>
      </c>
      <c r="AL39" s="6" t="s">
        <v>383</v>
      </c>
      <c r="AM39" s="6">
        <v>-58</v>
      </c>
      <c r="AN39" s="7">
        <v>8.5</v>
      </c>
    </row>
    <row r="40" spans="2:40" x14ac:dyDescent="0.35">
      <c r="B40" s="5" t="s">
        <v>4</v>
      </c>
      <c r="C40" s="6" t="s">
        <v>223</v>
      </c>
      <c r="D40" s="6">
        <v>-78</v>
      </c>
      <c r="E40" s="7">
        <v>6.8</v>
      </c>
      <c r="G40" s="5" t="s">
        <v>4</v>
      </c>
      <c r="H40" s="6" t="s">
        <v>247</v>
      </c>
      <c r="I40" s="6">
        <v>-73</v>
      </c>
      <c r="J40" s="7">
        <v>8.5</v>
      </c>
      <c r="L40" s="5" t="s">
        <v>4</v>
      </c>
      <c r="M40" s="6" t="s">
        <v>280</v>
      </c>
      <c r="N40" s="6">
        <v>-60</v>
      </c>
      <c r="O40" s="7">
        <v>9</v>
      </c>
      <c r="Q40" s="5" t="s">
        <v>4</v>
      </c>
      <c r="R40" s="6" t="s">
        <v>301</v>
      </c>
      <c r="S40" s="6">
        <v>-61</v>
      </c>
      <c r="T40" s="7">
        <v>10</v>
      </c>
      <c r="V40" s="5" t="s">
        <v>4</v>
      </c>
      <c r="W40" s="6" t="s">
        <v>313</v>
      </c>
      <c r="X40" s="6">
        <v>-72</v>
      </c>
      <c r="Y40" s="7">
        <v>10.5</v>
      </c>
      <c r="AA40" s="5" t="s">
        <v>4</v>
      </c>
      <c r="AB40" s="6" t="s">
        <v>328</v>
      </c>
      <c r="AC40" s="6">
        <v>-69</v>
      </c>
      <c r="AD40" s="7">
        <v>9</v>
      </c>
      <c r="AF40" s="5" t="s">
        <v>4</v>
      </c>
      <c r="AG40" s="6" t="s">
        <v>364</v>
      </c>
      <c r="AH40" s="6">
        <v>-55</v>
      </c>
      <c r="AI40" s="7">
        <v>8.5</v>
      </c>
      <c r="AK40" s="5" t="s">
        <v>4</v>
      </c>
      <c r="AL40" s="6" t="s">
        <v>384</v>
      </c>
      <c r="AM40" s="6">
        <v>-63</v>
      </c>
      <c r="AN40" s="7">
        <v>8.8000000000000007</v>
      </c>
    </row>
    <row r="41" spans="2:40" x14ac:dyDescent="0.35">
      <c r="B41" s="5" t="s">
        <v>4</v>
      </c>
      <c r="C41" s="6" t="s">
        <v>224</v>
      </c>
      <c r="D41" s="6">
        <v>-77</v>
      </c>
      <c r="E41" s="7">
        <v>8.1999999999999993</v>
      </c>
      <c r="G41" s="5" t="s">
        <v>4</v>
      </c>
      <c r="H41" s="6" t="s">
        <v>252</v>
      </c>
      <c r="I41" s="6">
        <v>-79</v>
      </c>
      <c r="J41" s="7">
        <v>9</v>
      </c>
      <c r="L41" s="5" t="s">
        <v>4</v>
      </c>
      <c r="M41" s="6" t="s">
        <v>281</v>
      </c>
      <c r="N41" s="6">
        <v>-59</v>
      </c>
      <c r="O41" s="7">
        <v>8</v>
      </c>
      <c r="Q41" s="5" t="s">
        <v>4</v>
      </c>
      <c r="R41" s="6" t="s">
        <v>303</v>
      </c>
      <c r="S41" s="6">
        <v>-63</v>
      </c>
      <c r="T41" s="7">
        <v>10.5</v>
      </c>
      <c r="V41" s="5" t="s">
        <v>4</v>
      </c>
      <c r="W41" s="6" t="s">
        <v>314</v>
      </c>
      <c r="X41" s="6">
        <v>-72</v>
      </c>
      <c r="Y41" s="7">
        <v>9.8000000000000007</v>
      </c>
      <c r="AA41" s="5" t="s">
        <v>4</v>
      </c>
      <c r="AB41" s="6" t="s">
        <v>329</v>
      </c>
      <c r="AC41" s="6">
        <v>-65</v>
      </c>
      <c r="AD41" s="7">
        <v>8.1999999999999993</v>
      </c>
      <c r="AF41" s="5" t="s">
        <v>4</v>
      </c>
      <c r="AG41" s="6" t="s">
        <v>365</v>
      </c>
      <c r="AH41" s="6">
        <v>-57</v>
      </c>
      <c r="AI41" s="7">
        <v>8.1999999999999993</v>
      </c>
      <c r="AK41" s="5" t="s">
        <v>4</v>
      </c>
      <c r="AL41" s="6" t="s">
        <v>385</v>
      </c>
      <c r="AM41" s="6">
        <v>-65</v>
      </c>
      <c r="AN41" s="7">
        <v>7</v>
      </c>
    </row>
    <row r="42" spans="2:40" x14ac:dyDescent="0.35">
      <c r="B42" s="5" t="s">
        <v>4</v>
      </c>
      <c r="C42" s="6" t="s">
        <v>225</v>
      </c>
      <c r="D42" s="6">
        <v>-79</v>
      </c>
      <c r="E42" s="7">
        <v>10.199999999999999</v>
      </c>
      <c r="G42" s="5" t="s">
        <v>4</v>
      </c>
      <c r="H42" s="6" t="s">
        <v>253</v>
      </c>
      <c r="I42" s="6">
        <v>-77</v>
      </c>
      <c r="J42" s="7">
        <v>7.2</v>
      </c>
      <c r="L42" s="5" t="s">
        <v>4</v>
      </c>
      <c r="M42" s="6" t="s">
        <v>282</v>
      </c>
      <c r="N42" s="6">
        <v>-61</v>
      </c>
      <c r="O42" s="7">
        <v>9.5</v>
      </c>
      <c r="Q42" s="5" t="s">
        <v>4</v>
      </c>
      <c r="R42" s="6" t="s">
        <v>304</v>
      </c>
      <c r="S42" s="6">
        <v>-60</v>
      </c>
      <c r="T42" s="7">
        <v>8</v>
      </c>
      <c r="V42" s="5" t="s">
        <v>4</v>
      </c>
      <c r="W42" s="6" t="s">
        <v>315</v>
      </c>
      <c r="X42" s="6">
        <v>-70</v>
      </c>
      <c r="Y42" s="7">
        <v>6.5</v>
      </c>
      <c r="AA42" s="5" t="s">
        <v>4</v>
      </c>
      <c r="AB42" s="6" t="s">
        <v>330</v>
      </c>
      <c r="AC42" s="6">
        <v>-64</v>
      </c>
      <c r="AD42" s="7">
        <v>8</v>
      </c>
      <c r="AF42" s="5" t="s">
        <v>4</v>
      </c>
      <c r="AG42" s="6" t="s">
        <v>366</v>
      </c>
      <c r="AH42" s="6">
        <v>-55</v>
      </c>
      <c r="AI42" s="7">
        <v>9.8000000000000007</v>
      </c>
      <c r="AK42" s="5" t="s">
        <v>4</v>
      </c>
      <c r="AL42" s="6" t="s">
        <v>386</v>
      </c>
      <c r="AM42" s="6">
        <v>-63</v>
      </c>
      <c r="AN42" s="7">
        <v>7.5</v>
      </c>
    </row>
    <row r="43" spans="2:40" x14ac:dyDescent="0.35">
      <c r="B43" s="5" t="s">
        <v>4</v>
      </c>
      <c r="C43" s="6" t="s">
        <v>226</v>
      </c>
      <c r="D43" s="6">
        <v>-78</v>
      </c>
      <c r="E43" s="7">
        <v>8.8000000000000007</v>
      </c>
      <c r="G43" s="5" t="s">
        <v>4</v>
      </c>
      <c r="H43" s="6" t="s">
        <v>254</v>
      </c>
      <c r="I43" s="6">
        <v>-79</v>
      </c>
      <c r="J43" s="7">
        <v>10.5</v>
      </c>
      <c r="L43" s="5" t="s">
        <v>4</v>
      </c>
      <c r="M43" s="6" t="s">
        <v>283</v>
      </c>
      <c r="N43" s="6">
        <v>-59</v>
      </c>
      <c r="O43" s="7">
        <v>7.2</v>
      </c>
      <c r="Q43" s="5" t="s">
        <v>6</v>
      </c>
      <c r="R43" s="6" t="s">
        <v>286</v>
      </c>
      <c r="S43" s="6">
        <v>-50</v>
      </c>
      <c r="T43" s="7">
        <v>9.1999999999999993</v>
      </c>
      <c r="V43" s="5" t="s">
        <v>4</v>
      </c>
      <c r="W43" s="6" t="s">
        <v>316</v>
      </c>
      <c r="X43" s="6">
        <v>-71</v>
      </c>
      <c r="Y43" s="7">
        <v>8.5</v>
      </c>
      <c r="AA43" s="5" t="s">
        <v>4</v>
      </c>
      <c r="AB43" s="6" t="s">
        <v>331</v>
      </c>
      <c r="AC43" s="6">
        <v>-71</v>
      </c>
      <c r="AD43" s="7">
        <v>8.8000000000000007</v>
      </c>
      <c r="AF43" s="5" t="s">
        <v>4</v>
      </c>
      <c r="AG43" s="6" t="s">
        <v>367</v>
      </c>
      <c r="AH43" s="6">
        <v>-60</v>
      </c>
      <c r="AI43" s="7">
        <v>8.1999999999999993</v>
      </c>
      <c r="AK43" s="5" t="s">
        <v>4</v>
      </c>
      <c r="AL43" s="6" t="s">
        <v>387</v>
      </c>
      <c r="AM43" s="6">
        <v>-63</v>
      </c>
      <c r="AN43" s="7">
        <v>9.1999999999999993</v>
      </c>
    </row>
    <row r="44" spans="2:40" x14ac:dyDescent="0.35">
      <c r="B44" s="5" t="s">
        <v>4</v>
      </c>
      <c r="C44" s="6" t="s">
        <v>227</v>
      </c>
      <c r="D44" s="6">
        <v>-77</v>
      </c>
      <c r="E44" s="7">
        <v>9.5</v>
      </c>
      <c r="G44" s="5" t="s">
        <v>4</v>
      </c>
      <c r="H44" s="6" t="s">
        <v>255</v>
      </c>
      <c r="I44" s="6">
        <v>-87</v>
      </c>
      <c r="J44" s="7">
        <v>10.5</v>
      </c>
      <c r="L44" s="5" t="s">
        <v>4</v>
      </c>
      <c r="M44" s="6" t="s">
        <v>284</v>
      </c>
      <c r="N44" s="6">
        <v>-58</v>
      </c>
      <c r="O44" s="7">
        <v>8.1999999999999993</v>
      </c>
      <c r="Q44" s="5" t="s">
        <v>6</v>
      </c>
      <c r="R44" s="6" t="s">
        <v>287</v>
      </c>
      <c r="S44" s="6">
        <v>-53</v>
      </c>
      <c r="T44" s="7">
        <v>8</v>
      </c>
      <c r="V44" s="5" t="s">
        <v>4</v>
      </c>
      <c r="W44" s="6" t="s">
        <v>317</v>
      </c>
      <c r="X44" s="6">
        <v>-65</v>
      </c>
      <c r="Y44" s="7">
        <v>6.2</v>
      </c>
      <c r="AA44" s="5" t="s">
        <v>4</v>
      </c>
      <c r="AB44" s="6" t="s">
        <v>332</v>
      </c>
      <c r="AC44" s="6">
        <v>-72</v>
      </c>
      <c r="AD44" s="7">
        <v>9.5</v>
      </c>
      <c r="AF44" s="5" t="s">
        <v>4</v>
      </c>
      <c r="AG44" s="6" t="s">
        <v>368</v>
      </c>
      <c r="AH44" s="6">
        <v>-55</v>
      </c>
      <c r="AI44" s="7">
        <v>7</v>
      </c>
      <c r="AK44" s="5" t="s">
        <v>4</v>
      </c>
      <c r="AL44" s="6" t="s">
        <v>388</v>
      </c>
      <c r="AM44" s="6">
        <v>-65</v>
      </c>
      <c r="AN44" s="7">
        <v>11</v>
      </c>
    </row>
    <row r="45" spans="2:40" x14ac:dyDescent="0.35">
      <c r="B45" s="5" t="s">
        <v>4</v>
      </c>
      <c r="C45" s="6" t="s">
        <v>228</v>
      </c>
      <c r="D45" s="6">
        <v>-81</v>
      </c>
      <c r="E45" s="7">
        <v>8.8000000000000007</v>
      </c>
      <c r="G45" s="5" t="s">
        <v>4</v>
      </c>
      <c r="H45" s="6" t="s">
        <v>256</v>
      </c>
      <c r="I45" s="6">
        <v>-72</v>
      </c>
      <c r="J45" s="7">
        <v>10</v>
      </c>
      <c r="L45" s="5" t="s">
        <v>4</v>
      </c>
      <c r="M45" s="6" t="s">
        <v>285</v>
      </c>
      <c r="N45" s="6">
        <v>-58</v>
      </c>
      <c r="O45" s="7">
        <v>9.1999999999999993</v>
      </c>
      <c r="Q45" s="5" t="s">
        <v>6</v>
      </c>
      <c r="R45" s="6" t="s">
        <v>288</v>
      </c>
      <c r="S45" s="6">
        <v>-54</v>
      </c>
      <c r="T45" s="7">
        <v>8.1999999999999993</v>
      </c>
      <c r="V45" s="5" t="s">
        <v>4</v>
      </c>
      <c r="W45" s="6" t="s">
        <v>318</v>
      </c>
      <c r="X45" s="6">
        <v>-73</v>
      </c>
      <c r="Y45" s="7">
        <v>9.5</v>
      </c>
      <c r="AA45" s="5" t="s">
        <v>4</v>
      </c>
      <c r="AB45" s="6" t="s">
        <v>333</v>
      </c>
      <c r="AC45" s="6">
        <v>-68</v>
      </c>
      <c r="AD45" s="7">
        <v>6.2</v>
      </c>
      <c r="AF45" s="5" t="s">
        <v>4</v>
      </c>
      <c r="AG45" s="6" t="s">
        <v>369</v>
      </c>
      <c r="AH45" s="6">
        <v>-55</v>
      </c>
      <c r="AI45" s="7">
        <v>6.5</v>
      </c>
      <c r="AK45" s="5" t="s">
        <v>4</v>
      </c>
      <c r="AL45" s="6" t="s">
        <v>389</v>
      </c>
      <c r="AM45" s="6">
        <v>-63</v>
      </c>
      <c r="AN45" s="7">
        <v>8.1999999999999993</v>
      </c>
    </row>
    <row r="46" spans="2:40" x14ac:dyDescent="0.35">
      <c r="B46" s="5" t="s">
        <v>4</v>
      </c>
      <c r="C46" s="6" t="s">
        <v>229</v>
      </c>
      <c r="D46" s="6">
        <v>-78</v>
      </c>
      <c r="E46" s="7">
        <v>9.1999999999999993</v>
      </c>
      <c r="G46" s="5" t="s">
        <v>4</v>
      </c>
      <c r="H46" s="6" t="s">
        <v>257</v>
      </c>
      <c r="I46" s="6">
        <v>-78</v>
      </c>
      <c r="J46" s="7">
        <v>10.199999999999999</v>
      </c>
      <c r="L46" s="5" t="s">
        <v>6</v>
      </c>
      <c r="M46" s="6" t="s">
        <v>267</v>
      </c>
      <c r="N46" s="6">
        <v>-56</v>
      </c>
      <c r="O46" s="7">
        <v>9.5</v>
      </c>
      <c r="Q46" s="5" t="s">
        <v>6</v>
      </c>
      <c r="R46" s="6" t="s">
        <v>289</v>
      </c>
      <c r="S46" s="6">
        <v>-54</v>
      </c>
      <c r="T46" s="7">
        <v>10</v>
      </c>
      <c r="V46" s="5" t="s">
        <v>4</v>
      </c>
      <c r="W46" s="6" t="s">
        <v>319</v>
      </c>
      <c r="X46" s="6">
        <v>-72</v>
      </c>
      <c r="Y46" s="7">
        <v>9</v>
      </c>
      <c r="AA46" s="5" t="s">
        <v>4</v>
      </c>
      <c r="AB46" s="6" t="s">
        <v>334</v>
      </c>
      <c r="AC46" s="6">
        <v>-67</v>
      </c>
      <c r="AD46" s="7">
        <v>9</v>
      </c>
      <c r="AF46" s="5" t="s">
        <v>4</v>
      </c>
      <c r="AG46" s="6" t="s">
        <v>370</v>
      </c>
      <c r="AH46" s="6">
        <v>-59</v>
      </c>
      <c r="AI46" s="7">
        <v>11.2</v>
      </c>
      <c r="AK46" s="5" t="s">
        <v>4</v>
      </c>
      <c r="AL46" s="6" t="s">
        <v>390</v>
      </c>
      <c r="AM46" s="6">
        <v>-63</v>
      </c>
      <c r="AN46" s="7">
        <v>7.2</v>
      </c>
    </row>
    <row r="47" spans="2:40" x14ac:dyDescent="0.35">
      <c r="B47" s="5" t="s">
        <v>4</v>
      </c>
      <c r="C47" s="6" t="s">
        <v>230</v>
      </c>
      <c r="D47" s="6">
        <v>-78</v>
      </c>
      <c r="E47" s="7">
        <v>6.5</v>
      </c>
      <c r="G47" s="5" t="s">
        <v>4</v>
      </c>
      <c r="H47" s="6" t="s">
        <v>258</v>
      </c>
      <c r="I47" s="6">
        <v>-93</v>
      </c>
      <c r="J47" s="7">
        <v>8.5</v>
      </c>
      <c r="L47" s="5" t="s">
        <v>6</v>
      </c>
      <c r="M47" s="6" t="s">
        <v>268</v>
      </c>
      <c r="N47" s="6">
        <v>-55</v>
      </c>
      <c r="O47" s="7">
        <v>8.8000000000000007</v>
      </c>
      <c r="Q47" s="5" t="s">
        <v>6</v>
      </c>
      <c r="R47" s="6" t="s">
        <v>290</v>
      </c>
      <c r="S47" s="6">
        <v>-52</v>
      </c>
      <c r="T47" s="7">
        <v>6.5</v>
      </c>
      <c r="V47" s="5" t="s">
        <v>4</v>
      </c>
      <c r="W47" s="6" t="s">
        <v>320</v>
      </c>
      <c r="X47" s="6">
        <v>-70</v>
      </c>
      <c r="Y47" s="7">
        <v>10</v>
      </c>
      <c r="AA47" s="5" t="s">
        <v>4</v>
      </c>
      <c r="AB47" s="6" t="s">
        <v>335</v>
      </c>
      <c r="AC47" s="6">
        <v>-73</v>
      </c>
      <c r="AD47" s="7">
        <v>9.8000000000000007</v>
      </c>
      <c r="AF47" s="5" t="s">
        <v>4</v>
      </c>
      <c r="AG47" s="6" t="s">
        <v>371</v>
      </c>
      <c r="AH47" s="6">
        <v>-57</v>
      </c>
      <c r="AI47" s="7">
        <v>6.8</v>
      </c>
      <c r="AK47" s="5" t="s">
        <v>4</v>
      </c>
      <c r="AL47" s="6" t="s">
        <v>391</v>
      </c>
      <c r="AM47" s="6">
        <v>-65</v>
      </c>
      <c r="AN47" s="7">
        <v>9.8000000000000007</v>
      </c>
    </row>
    <row r="48" spans="2:40" x14ac:dyDescent="0.35">
      <c r="B48" s="5" t="s">
        <v>4</v>
      </c>
      <c r="C48" s="6" t="s">
        <v>231</v>
      </c>
      <c r="D48" s="6">
        <v>-77</v>
      </c>
      <c r="E48" s="7">
        <v>9.5</v>
      </c>
      <c r="G48" s="5" t="s">
        <v>4</v>
      </c>
      <c r="H48" s="6" t="s">
        <v>259</v>
      </c>
      <c r="I48" s="6">
        <v>-77</v>
      </c>
      <c r="J48" s="7">
        <v>8</v>
      </c>
      <c r="L48" s="5" t="s">
        <v>6</v>
      </c>
      <c r="M48" s="6" t="s">
        <v>269</v>
      </c>
      <c r="N48" s="6">
        <v>-56</v>
      </c>
      <c r="O48" s="7">
        <v>9</v>
      </c>
      <c r="Q48" s="5" t="s">
        <v>6</v>
      </c>
      <c r="R48" s="6" t="s">
        <v>291</v>
      </c>
      <c r="S48" s="6">
        <v>-53</v>
      </c>
      <c r="T48" s="7">
        <v>6.8</v>
      </c>
      <c r="V48" s="5" t="s">
        <v>4</v>
      </c>
      <c r="W48" s="6" t="s">
        <v>321</v>
      </c>
      <c r="X48" s="6">
        <v>-72</v>
      </c>
      <c r="Y48" s="7">
        <v>7.2</v>
      </c>
      <c r="AA48" s="5" t="s">
        <v>4</v>
      </c>
      <c r="AB48" s="6" t="s">
        <v>336</v>
      </c>
      <c r="AC48" s="6">
        <v>-73</v>
      </c>
      <c r="AD48" s="7">
        <v>9.8000000000000007</v>
      </c>
      <c r="AF48" s="5" t="s">
        <v>4</v>
      </c>
      <c r="AG48" s="6" t="s">
        <v>372</v>
      </c>
      <c r="AH48" s="6">
        <v>-54</v>
      </c>
      <c r="AI48" s="7">
        <v>6</v>
      </c>
      <c r="AK48" s="5" t="s">
        <v>4</v>
      </c>
      <c r="AL48" s="6" t="s">
        <v>392</v>
      </c>
      <c r="AM48" s="6">
        <v>-65</v>
      </c>
      <c r="AN48" s="7">
        <v>10.5</v>
      </c>
    </row>
    <row r="49" spans="2:40" x14ac:dyDescent="0.35">
      <c r="B49" s="5" t="s">
        <v>4</v>
      </c>
      <c r="C49" s="6" t="s">
        <v>232</v>
      </c>
      <c r="D49" s="6">
        <v>-77</v>
      </c>
      <c r="E49" s="7">
        <v>10.5</v>
      </c>
      <c r="G49" s="5" t="s">
        <v>4</v>
      </c>
      <c r="H49" s="6" t="s">
        <v>260</v>
      </c>
      <c r="I49" s="6">
        <v>-81</v>
      </c>
      <c r="J49" s="7">
        <v>9.8000000000000007</v>
      </c>
      <c r="L49" s="5" t="s">
        <v>6</v>
      </c>
      <c r="M49" s="6" t="s">
        <v>270</v>
      </c>
      <c r="N49" s="6">
        <v>-54</v>
      </c>
      <c r="O49" s="7">
        <v>10.5</v>
      </c>
      <c r="Q49" s="5" t="s">
        <v>6</v>
      </c>
      <c r="R49" s="6" t="s">
        <v>292</v>
      </c>
      <c r="S49" s="6">
        <v>-53</v>
      </c>
      <c r="T49" s="7">
        <v>8.5</v>
      </c>
      <c r="V49" s="5" t="s">
        <v>4</v>
      </c>
      <c r="W49" s="6" t="s">
        <v>322</v>
      </c>
      <c r="X49" s="6">
        <v>-71</v>
      </c>
      <c r="Y49" s="7">
        <v>7.5</v>
      </c>
      <c r="AA49" s="5" t="s">
        <v>4</v>
      </c>
      <c r="AB49" s="6" t="s">
        <v>337</v>
      </c>
      <c r="AC49" s="6">
        <v>-79</v>
      </c>
      <c r="AD49" s="7">
        <v>9</v>
      </c>
      <c r="AF49" s="5" t="s">
        <v>4</v>
      </c>
      <c r="AG49" s="6" t="s">
        <v>373</v>
      </c>
      <c r="AH49" s="6">
        <v>-57</v>
      </c>
      <c r="AI49" s="7">
        <v>8.1999999999999993</v>
      </c>
      <c r="AK49" s="5" t="s">
        <v>4</v>
      </c>
      <c r="AL49" s="6" t="s">
        <v>393</v>
      </c>
      <c r="AM49" s="6">
        <v>-61</v>
      </c>
      <c r="AN49" s="7">
        <v>8</v>
      </c>
    </row>
    <row r="50" spans="2:40" x14ac:dyDescent="0.35">
      <c r="B50" s="5" t="s">
        <v>4</v>
      </c>
      <c r="C50" s="6" t="s">
        <v>233</v>
      </c>
      <c r="D50" s="6">
        <v>-77</v>
      </c>
      <c r="E50" s="7">
        <v>7.2</v>
      </c>
      <c r="G50" s="5" t="s">
        <v>4</v>
      </c>
      <c r="H50" s="6" t="s">
        <v>261</v>
      </c>
      <c r="I50" s="6">
        <v>-81</v>
      </c>
      <c r="J50" s="7">
        <v>10.199999999999999</v>
      </c>
      <c r="L50" s="5" t="s">
        <v>6</v>
      </c>
      <c r="M50" s="6" t="s">
        <v>271</v>
      </c>
      <c r="N50" s="6">
        <v>-56</v>
      </c>
      <c r="O50" s="7">
        <v>9.8000000000000007</v>
      </c>
      <c r="Q50" s="5" t="s">
        <v>6</v>
      </c>
      <c r="R50" s="6" t="s">
        <v>293</v>
      </c>
      <c r="S50" s="6">
        <v>-55</v>
      </c>
      <c r="T50" s="7">
        <v>8.1999999999999993</v>
      </c>
      <c r="V50" s="5" t="s">
        <v>4</v>
      </c>
      <c r="W50" s="6" t="s">
        <v>323</v>
      </c>
      <c r="X50" s="6">
        <v>-69</v>
      </c>
      <c r="Y50" s="7">
        <v>8</v>
      </c>
      <c r="AA50" s="5" t="s">
        <v>4</v>
      </c>
      <c r="AB50" s="6" t="s">
        <v>338</v>
      </c>
      <c r="AC50" s="6">
        <v>-77</v>
      </c>
      <c r="AD50" s="7">
        <v>7</v>
      </c>
      <c r="AF50" s="5" t="s">
        <v>4</v>
      </c>
      <c r="AG50" s="6" t="s">
        <v>374</v>
      </c>
      <c r="AH50" s="6">
        <v>-55</v>
      </c>
      <c r="AI50" s="7">
        <v>8.5</v>
      </c>
      <c r="AK50" s="5" t="s">
        <v>4</v>
      </c>
      <c r="AL50" s="6" t="s">
        <v>394</v>
      </c>
      <c r="AM50" s="6">
        <v>-65</v>
      </c>
      <c r="AN50" s="7">
        <v>10.5</v>
      </c>
    </row>
    <row r="51" spans="2:40" x14ac:dyDescent="0.35">
      <c r="B51" s="5" t="s">
        <v>4</v>
      </c>
      <c r="C51" s="6" t="s">
        <v>234</v>
      </c>
      <c r="D51" s="6">
        <v>-76</v>
      </c>
      <c r="E51" s="7">
        <v>8.5</v>
      </c>
      <c r="G51" s="5" t="s">
        <v>4</v>
      </c>
      <c r="H51" s="6" t="s">
        <v>262</v>
      </c>
      <c r="I51" s="6">
        <v>-78</v>
      </c>
      <c r="J51" s="7">
        <v>7.2</v>
      </c>
      <c r="L51" s="5" t="s">
        <v>6</v>
      </c>
      <c r="M51" s="6" t="s">
        <v>272</v>
      </c>
      <c r="N51" s="6">
        <v>-51</v>
      </c>
      <c r="O51" s="7">
        <v>7.5</v>
      </c>
      <c r="Q51" s="5" t="s">
        <v>6</v>
      </c>
      <c r="R51" s="6" t="s">
        <v>294</v>
      </c>
      <c r="S51" s="6">
        <v>-54</v>
      </c>
      <c r="T51" s="7">
        <v>9.8000000000000007</v>
      </c>
      <c r="V51" s="5" t="s">
        <v>4</v>
      </c>
      <c r="W51" s="6" t="s">
        <v>324</v>
      </c>
      <c r="X51" s="6">
        <v>-75</v>
      </c>
      <c r="Y51" s="7">
        <v>8.8000000000000007</v>
      </c>
      <c r="AA51" s="5" t="s">
        <v>4</v>
      </c>
      <c r="AB51" s="6" t="s">
        <v>339</v>
      </c>
      <c r="AC51" s="6">
        <v>-75</v>
      </c>
      <c r="AD51" s="7">
        <v>9.5</v>
      </c>
      <c r="AF51" s="5" t="s">
        <v>4</v>
      </c>
      <c r="AG51" s="6" t="s">
        <v>375</v>
      </c>
      <c r="AH51" s="6">
        <v>-59</v>
      </c>
      <c r="AI51" s="7">
        <v>9.5</v>
      </c>
      <c r="AK51" s="5" t="s">
        <v>4</v>
      </c>
      <c r="AL51" s="6" t="s">
        <v>395</v>
      </c>
      <c r="AM51" s="6">
        <v>-65</v>
      </c>
      <c r="AN51" s="7">
        <v>7.5</v>
      </c>
    </row>
    <row r="52" spans="2:40" x14ac:dyDescent="0.35">
      <c r="B52" s="5" t="s">
        <v>4</v>
      </c>
      <c r="C52" s="6" t="s">
        <v>235</v>
      </c>
      <c r="D52" s="6">
        <v>-77</v>
      </c>
      <c r="E52" s="7">
        <v>11.2</v>
      </c>
      <c r="G52" s="5" t="s">
        <v>4</v>
      </c>
      <c r="H52" s="6" t="s">
        <v>263</v>
      </c>
      <c r="I52" s="6">
        <v>-77</v>
      </c>
      <c r="J52" s="7">
        <v>8.8000000000000007</v>
      </c>
      <c r="L52" s="5" t="s">
        <v>6</v>
      </c>
      <c r="M52" s="6" t="s">
        <v>273</v>
      </c>
      <c r="N52" s="6">
        <v>-52</v>
      </c>
      <c r="O52" s="7">
        <v>10</v>
      </c>
      <c r="Q52" s="5" t="s">
        <v>6</v>
      </c>
      <c r="R52" s="6" t="s">
        <v>295</v>
      </c>
      <c r="S52" s="6">
        <v>-55</v>
      </c>
      <c r="T52" s="7">
        <v>9.5</v>
      </c>
      <c r="V52" s="5" t="s">
        <v>4</v>
      </c>
      <c r="W52" s="6" t="s">
        <v>325</v>
      </c>
      <c r="X52" s="6">
        <v>-75</v>
      </c>
      <c r="Y52" s="7">
        <v>6.8</v>
      </c>
      <c r="AA52" s="5" t="s">
        <v>4</v>
      </c>
      <c r="AB52" s="6" t="s">
        <v>340</v>
      </c>
      <c r="AC52" s="6">
        <v>-81</v>
      </c>
      <c r="AD52" s="7">
        <v>10</v>
      </c>
      <c r="AF52" s="5" t="s">
        <v>4</v>
      </c>
      <c r="AG52" s="6" t="s">
        <v>376</v>
      </c>
      <c r="AH52" s="6">
        <v>-57</v>
      </c>
      <c r="AI52" s="7">
        <v>10.5</v>
      </c>
      <c r="AK52" s="5" t="s">
        <v>4</v>
      </c>
      <c r="AL52" s="6" t="s">
        <v>396</v>
      </c>
      <c r="AM52" s="6">
        <v>-66</v>
      </c>
      <c r="AN52" s="7">
        <v>10.199999999999999</v>
      </c>
    </row>
    <row r="53" spans="2:40" x14ac:dyDescent="0.35">
      <c r="B53" s="5" t="s">
        <v>4</v>
      </c>
      <c r="C53" s="6" t="s">
        <v>236</v>
      </c>
      <c r="D53" s="6">
        <v>-77</v>
      </c>
      <c r="E53" s="7">
        <v>9.5</v>
      </c>
      <c r="G53" s="5" t="s">
        <v>4</v>
      </c>
      <c r="H53" s="6" t="s">
        <v>264</v>
      </c>
      <c r="I53" s="6">
        <v>-95</v>
      </c>
      <c r="J53" s="7">
        <v>6.8</v>
      </c>
      <c r="L53" s="5" t="s">
        <v>6</v>
      </c>
      <c r="M53" s="6" t="s">
        <v>274</v>
      </c>
      <c r="N53" s="6">
        <v>-48</v>
      </c>
      <c r="O53" s="7">
        <v>9.5</v>
      </c>
      <c r="Q53" s="5" t="s">
        <v>6</v>
      </c>
      <c r="R53" s="6" t="s">
        <v>296</v>
      </c>
      <c r="S53" s="6">
        <v>-55</v>
      </c>
      <c r="T53" s="7">
        <v>9.8000000000000007</v>
      </c>
      <c r="V53" s="5" t="s">
        <v>4</v>
      </c>
      <c r="W53" s="6" t="s">
        <v>326</v>
      </c>
      <c r="X53" s="6">
        <v>-72</v>
      </c>
      <c r="Y53" s="7">
        <v>7.2</v>
      </c>
      <c r="AA53" s="5" t="s">
        <v>4</v>
      </c>
      <c r="AB53" s="6" t="s">
        <v>341</v>
      </c>
      <c r="AC53" s="6">
        <v>-75</v>
      </c>
      <c r="AD53" s="7">
        <v>8.8000000000000007</v>
      </c>
      <c r="AF53" s="5" t="s">
        <v>4</v>
      </c>
      <c r="AG53" s="6" t="s">
        <v>377</v>
      </c>
      <c r="AH53" s="6">
        <v>-57</v>
      </c>
      <c r="AI53" s="7">
        <v>9</v>
      </c>
      <c r="AK53" s="5" t="s">
        <v>4</v>
      </c>
      <c r="AL53" s="6" t="s">
        <v>397</v>
      </c>
      <c r="AM53" s="6">
        <v>-60</v>
      </c>
      <c r="AN53" s="7">
        <v>9.1999999999999993</v>
      </c>
    </row>
    <row r="54" spans="2:40" x14ac:dyDescent="0.35">
      <c r="B54" s="5" t="s">
        <v>4</v>
      </c>
      <c r="C54" s="6" t="s">
        <v>237</v>
      </c>
      <c r="D54" s="6">
        <v>-75</v>
      </c>
      <c r="E54" s="7">
        <v>9.5</v>
      </c>
      <c r="G54" s="5" t="s">
        <v>4</v>
      </c>
      <c r="H54" s="6" t="s">
        <v>265</v>
      </c>
      <c r="I54" s="6">
        <v>-75</v>
      </c>
      <c r="J54" s="7">
        <v>7.5</v>
      </c>
      <c r="L54" s="5" t="s">
        <v>6</v>
      </c>
      <c r="M54" s="6" t="s">
        <v>275</v>
      </c>
      <c r="N54" s="6">
        <v>-52</v>
      </c>
      <c r="O54" s="7">
        <v>8.5</v>
      </c>
      <c r="Q54" s="5" t="s">
        <v>6</v>
      </c>
      <c r="R54" s="6" t="s">
        <v>297</v>
      </c>
      <c r="S54" s="6">
        <v>-59</v>
      </c>
      <c r="T54" s="7">
        <v>6.5</v>
      </c>
      <c r="V54" s="5" t="s">
        <v>6</v>
      </c>
      <c r="W54" s="6" t="s">
        <v>305</v>
      </c>
      <c r="X54" s="6">
        <v>-66</v>
      </c>
      <c r="Y54" s="7">
        <v>10.199999999999999</v>
      </c>
      <c r="AA54" s="5" t="s">
        <v>4</v>
      </c>
      <c r="AB54" s="6" t="s">
        <v>342</v>
      </c>
      <c r="AC54" s="6">
        <v>-77</v>
      </c>
      <c r="AD54" s="7">
        <v>7.2</v>
      </c>
      <c r="AF54" s="5" t="s">
        <v>4</v>
      </c>
      <c r="AG54" s="6" t="s">
        <v>378</v>
      </c>
      <c r="AH54" s="6">
        <v>-59</v>
      </c>
      <c r="AI54" s="7">
        <v>9.1999999999999993</v>
      </c>
      <c r="AK54" s="5" t="s">
        <v>4</v>
      </c>
      <c r="AL54" s="6" t="s">
        <v>398</v>
      </c>
      <c r="AM54" s="6">
        <v>-64</v>
      </c>
      <c r="AN54" s="7">
        <v>8.5</v>
      </c>
    </row>
    <row r="55" spans="2:40" x14ac:dyDescent="0.35">
      <c r="B55" s="5" t="s">
        <v>4</v>
      </c>
      <c r="C55" s="6" t="s">
        <v>238</v>
      </c>
      <c r="D55" s="6">
        <v>-75</v>
      </c>
      <c r="E55" s="7">
        <v>6</v>
      </c>
      <c r="G55" s="5" t="s">
        <v>4</v>
      </c>
      <c r="H55" s="6" t="s">
        <v>266</v>
      </c>
      <c r="I55" s="6">
        <v>-77</v>
      </c>
      <c r="J55" s="7">
        <v>10.5</v>
      </c>
      <c r="L55" s="5" t="s">
        <v>6</v>
      </c>
      <c r="M55" s="6" t="s">
        <v>276</v>
      </c>
      <c r="N55" s="6">
        <v>-52</v>
      </c>
      <c r="O55" s="7">
        <v>9</v>
      </c>
      <c r="Q55" s="5" t="s">
        <v>6</v>
      </c>
      <c r="R55" s="6" t="s">
        <v>298</v>
      </c>
      <c r="S55" s="6">
        <v>-54</v>
      </c>
      <c r="T55" s="7">
        <v>8.1999999999999993</v>
      </c>
      <c r="V55" s="5" t="s">
        <v>6</v>
      </c>
      <c r="W55" s="6" t="s">
        <v>306</v>
      </c>
      <c r="X55" s="6">
        <v>-65</v>
      </c>
      <c r="Y55" s="7">
        <v>6.8</v>
      </c>
      <c r="AA55" s="5" t="s">
        <v>4</v>
      </c>
      <c r="AB55" s="6" t="s">
        <v>343</v>
      </c>
      <c r="AC55" s="6">
        <v>-75</v>
      </c>
      <c r="AD55" s="7">
        <v>10</v>
      </c>
      <c r="AF55" s="5" t="s">
        <v>4</v>
      </c>
      <c r="AG55" s="6" t="s">
        <v>379</v>
      </c>
      <c r="AH55" s="6">
        <v>-57</v>
      </c>
      <c r="AI55" s="7">
        <v>6.5</v>
      </c>
      <c r="AK55" s="5" t="s">
        <v>4</v>
      </c>
      <c r="AL55" s="6" t="s">
        <v>399</v>
      </c>
      <c r="AM55" s="6">
        <v>-63</v>
      </c>
      <c r="AN55" s="7">
        <v>7.2</v>
      </c>
    </row>
    <row r="56" spans="2:40" x14ac:dyDescent="0.35">
      <c r="B56" s="5" t="s">
        <v>4</v>
      </c>
      <c r="C56" s="6" t="s">
        <v>239</v>
      </c>
      <c r="D56" s="6">
        <v>-71</v>
      </c>
      <c r="E56" s="7">
        <v>8</v>
      </c>
      <c r="G56" s="5" t="s">
        <v>6</v>
      </c>
      <c r="H56" s="6" t="s">
        <v>241</v>
      </c>
      <c r="I56" s="6">
        <v>-40</v>
      </c>
      <c r="J56" s="7">
        <v>9.8000000000000007</v>
      </c>
      <c r="L56" s="5" t="s">
        <v>6</v>
      </c>
      <c r="M56" s="6" t="s">
        <v>277</v>
      </c>
      <c r="N56" s="6">
        <v>-53</v>
      </c>
      <c r="O56" s="7">
        <v>9</v>
      </c>
      <c r="Q56" s="5" t="s">
        <v>6</v>
      </c>
      <c r="R56" s="6" t="s">
        <v>299</v>
      </c>
      <c r="S56" s="6">
        <v>-56</v>
      </c>
      <c r="T56" s="7">
        <v>9.1999999999999993</v>
      </c>
      <c r="V56" s="5" t="s">
        <v>6</v>
      </c>
      <c r="W56" s="6" t="s">
        <v>308</v>
      </c>
      <c r="X56" s="6">
        <v>-63</v>
      </c>
      <c r="Y56" s="7">
        <v>8.1999999999999993</v>
      </c>
      <c r="AA56" s="5" t="s">
        <v>4</v>
      </c>
      <c r="AB56" s="6" t="s">
        <v>344</v>
      </c>
      <c r="AC56" s="6">
        <v>-83</v>
      </c>
      <c r="AD56" s="7">
        <v>9.8000000000000007</v>
      </c>
      <c r="AF56" s="5" t="s">
        <v>4</v>
      </c>
      <c r="AG56" s="6" t="s">
        <v>380</v>
      </c>
      <c r="AH56" s="6">
        <v>-59</v>
      </c>
      <c r="AI56" s="7">
        <v>9.8000000000000007</v>
      </c>
      <c r="AK56" s="5" t="s">
        <v>4</v>
      </c>
      <c r="AL56" s="6" t="s">
        <v>400</v>
      </c>
      <c r="AM56" s="6">
        <v>-66</v>
      </c>
      <c r="AN56" s="7">
        <v>8.5</v>
      </c>
    </row>
    <row r="57" spans="2:40" x14ac:dyDescent="0.35">
      <c r="B57" s="5" t="s">
        <v>4</v>
      </c>
      <c r="C57" s="6" t="s">
        <v>240</v>
      </c>
      <c r="D57" s="6">
        <v>-71</v>
      </c>
      <c r="E57" s="7">
        <v>9.8000000000000007</v>
      </c>
      <c r="G57" s="5" t="s">
        <v>6</v>
      </c>
      <c r="H57" s="6" t="s">
        <v>242</v>
      </c>
      <c r="I57" s="6">
        <v>-40</v>
      </c>
      <c r="J57" s="7">
        <v>9.1999999999999993</v>
      </c>
      <c r="L57" s="5" t="s">
        <v>6</v>
      </c>
      <c r="M57" s="6" t="s">
        <v>278</v>
      </c>
      <c r="N57" s="6">
        <v>-52</v>
      </c>
      <c r="O57" s="7">
        <v>8.8000000000000007</v>
      </c>
      <c r="Q57" s="5" t="s">
        <v>6</v>
      </c>
      <c r="R57" s="6" t="s">
        <v>300</v>
      </c>
      <c r="S57" s="6">
        <v>-52</v>
      </c>
      <c r="T57" s="7">
        <v>5.8</v>
      </c>
      <c r="V57" s="5" t="s">
        <v>6</v>
      </c>
      <c r="W57" s="6" t="s">
        <v>309</v>
      </c>
      <c r="X57" s="6">
        <v>-62</v>
      </c>
      <c r="Y57" s="7">
        <v>8.1999999999999993</v>
      </c>
      <c r="AA57" s="5" t="s">
        <v>4</v>
      </c>
      <c r="AB57" s="6" t="s">
        <v>345</v>
      </c>
      <c r="AC57" s="6">
        <v>-83</v>
      </c>
      <c r="AD57" s="7">
        <v>9.5</v>
      </c>
      <c r="AF57" s="5" t="s">
        <v>6</v>
      </c>
      <c r="AG57" s="6" t="s">
        <v>357</v>
      </c>
      <c r="AH57" s="6">
        <v>-72</v>
      </c>
      <c r="AI57" s="7">
        <v>8</v>
      </c>
      <c r="AK57" s="5" t="s">
        <v>4</v>
      </c>
      <c r="AL57" s="6" t="s">
        <v>401</v>
      </c>
      <c r="AM57" s="6">
        <v>-60</v>
      </c>
      <c r="AN57" s="7">
        <v>7.5</v>
      </c>
    </row>
    <row r="58" spans="2:40" x14ac:dyDescent="0.35">
      <c r="B58" s="5" t="s">
        <v>6</v>
      </c>
      <c r="C58" s="6" t="s">
        <v>217</v>
      </c>
      <c r="D58" s="6">
        <v>-36</v>
      </c>
      <c r="E58" s="7">
        <v>10.199999999999999</v>
      </c>
      <c r="G58" s="5" t="s">
        <v>6</v>
      </c>
      <c r="H58" s="6" t="s">
        <v>243</v>
      </c>
      <c r="I58" s="6">
        <v>-41</v>
      </c>
      <c r="J58" s="7">
        <v>9.1999999999999993</v>
      </c>
      <c r="L58" s="5" t="s">
        <v>6</v>
      </c>
      <c r="M58" s="6" t="s">
        <v>279</v>
      </c>
      <c r="N58" s="6">
        <v>-54</v>
      </c>
      <c r="O58" s="7">
        <v>9.1999999999999993</v>
      </c>
      <c r="Q58" s="5" t="s">
        <v>6</v>
      </c>
      <c r="R58" s="6" t="s">
        <v>301</v>
      </c>
      <c r="S58" s="6">
        <v>-54</v>
      </c>
      <c r="T58" s="7">
        <v>8.5</v>
      </c>
      <c r="V58" s="5" t="s">
        <v>6</v>
      </c>
      <c r="W58" s="6" t="s">
        <v>310</v>
      </c>
      <c r="X58" s="6">
        <v>-62</v>
      </c>
      <c r="Y58" s="7">
        <v>6.5</v>
      </c>
      <c r="AA58" s="5" t="s">
        <v>4</v>
      </c>
      <c r="AB58" s="6" t="s">
        <v>346</v>
      </c>
      <c r="AC58" s="6">
        <v>-76</v>
      </c>
      <c r="AD58" s="7">
        <v>8</v>
      </c>
      <c r="AF58" s="5" t="s">
        <v>6</v>
      </c>
      <c r="AG58" s="6" t="s">
        <v>358</v>
      </c>
      <c r="AH58" s="6">
        <v>-71</v>
      </c>
      <c r="AI58" s="7">
        <v>8.1999999999999993</v>
      </c>
      <c r="AK58" s="5" t="s">
        <v>4</v>
      </c>
      <c r="AL58" s="6" t="s">
        <v>402</v>
      </c>
      <c r="AM58" s="6">
        <v>-65</v>
      </c>
      <c r="AN58" s="7">
        <v>9.8000000000000007</v>
      </c>
    </row>
    <row r="59" spans="2:40" x14ac:dyDescent="0.35">
      <c r="B59" s="5" t="s">
        <v>6</v>
      </c>
      <c r="C59" s="6" t="s">
        <v>218</v>
      </c>
      <c r="D59" s="6">
        <v>-37</v>
      </c>
      <c r="E59" s="7">
        <v>10</v>
      </c>
      <c r="G59" s="5" t="s">
        <v>6</v>
      </c>
      <c r="H59" s="6" t="s">
        <v>244</v>
      </c>
      <c r="I59" s="6">
        <v>-40</v>
      </c>
      <c r="J59" s="7">
        <v>6.5</v>
      </c>
      <c r="L59" s="5" t="s">
        <v>6</v>
      </c>
      <c r="M59" s="6" t="s">
        <v>280</v>
      </c>
      <c r="N59" s="6">
        <v>-52</v>
      </c>
      <c r="O59" s="7">
        <v>9.5</v>
      </c>
      <c r="Q59" s="5" t="s">
        <v>6</v>
      </c>
      <c r="R59" s="6" t="s">
        <v>303</v>
      </c>
      <c r="S59" s="6">
        <v>-57</v>
      </c>
      <c r="T59" s="7">
        <v>10</v>
      </c>
      <c r="V59" s="5" t="s">
        <v>6</v>
      </c>
      <c r="W59" s="6" t="s">
        <v>311</v>
      </c>
      <c r="X59" s="6">
        <v>-60</v>
      </c>
      <c r="Y59" s="7">
        <v>9.1999999999999993</v>
      </c>
      <c r="AA59" s="5" t="s">
        <v>4</v>
      </c>
      <c r="AB59" s="6" t="s">
        <v>347</v>
      </c>
      <c r="AC59" s="6">
        <v>-78</v>
      </c>
      <c r="AD59" s="7">
        <v>9</v>
      </c>
      <c r="AF59" s="5" t="s">
        <v>6</v>
      </c>
      <c r="AG59" s="6" t="s">
        <v>359</v>
      </c>
      <c r="AH59" s="6">
        <v>-72</v>
      </c>
      <c r="AI59" s="7">
        <v>7</v>
      </c>
      <c r="AK59" s="5" t="s">
        <v>4</v>
      </c>
      <c r="AL59" s="6" t="s">
        <v>403</v>
      </c>
      <c r="AM59" s="6">
        <v>-61</v>
      </c>
      <c r="AN59" s="7">
        <v>7.2</v>
      </c>
    </row>
    <row r="60" spans="2:40" x14ac:dyDescent="0.35">
      <c r="B60" s="5" t="s">
        <v>6</v>
      </c>
      <c r="C60" s="6" t="s">
        <v>219</v>
      </c>
      <c r="D60" s="6">
        <v>-33</v>
      </c>
      <c r="E60" s="7">
        <v>6.5</v>
      </c>
      <c r="G60" s="5" t="s">
        <v>6</v>
      </c>
      <c r="H60" s="6" t="s">
        <v>245</v>
      </c>
      <c r="I60" s="6">
        <v>-42</v>
      </c>
      <c r="J60" s="7">
        <v>7.8</v>
      </c>
      <c r="L60" s="5" t="s">
        <v>6</v>
      </c>
      <c r="M60" s="6" t="s">
        <v>281</v>
      </c>
      <c r="N60" s="6">
        <v>-53</v>
      </c>
      <c r="O60" s="7">
        <v>8.1999999999999993</v>
      </c>
      <c r="Q60" s="8" t="s">
        <v>6</v>
      </c>
      <c r="R60" s="9" t="s">
        <v>304</v>
      </c>
      <c r="S60" s="9">
        <v>-54</v>
      </c>
      <c r="T60" s="10">
        <v>7.5</v>
      </c>
      <c r="V60" s="5" t="s">
        <v>6</v>
      </c>
      <c r="W60" s="6" t="s">
        <v>312</v>
      </c>
      <c r="X60" s="6">
        <v>-60</v>
      </c>
      <c r="Y60" s="7">
        <v>10.199999999999999</v>
      </c>
      <c r="AA60" s="5" t="s">
        <v>4</v>
      </c>
      <c r="AB60" s="6" t="s">
        <v>348</v>
      </c>
      <c r="AC60" s="6">
        <v>-75</v>
      </c>
      <c r="AD60" s="7">
        <v>8.8000000000000007</v>
      </c>
      <c r="AF60" s="5" t="s">
        <v>6</v>
      </c>
      <c r="AG60" s="6" t="s">
        <v>360</v>
      </c>
      <c r="AH60" s="6">
        <v>-72</v>
      </c>
      <c r="AI60" s="7">
        <v>9.5</v>
      </c>
      <c r="AK60" s="5" t="s">
        <v>4</v>
      </c>
      <c r="AL60" s="6" t="s">
        <v>404</v>
      </c>
      <c r="AM60" s="6">
        <v>-65</v>
      </c>
      <c r="AN60" s="7">
        <v>6.8</v>
      </c>
    </row>
    <row r="61" spans="2:40" x14ac:dyDescent="0.35">
      <c r="B61" s="5" t="s">
        <v>6</v>
      </c>
      <c r="C61" s="6" t="s">
        <v>220</v>
      </c>
      <c r="D61" s="6">
        <v>-36</v>
      </c>
      <c r="E61" s="7">
        <v>10</v>
      </c>
      <c r="G61" s="5" t="s">
        <v>6</v>
      </c>
      <c r="H61" s="6" t="s">
        <v>246</v>
      </c>
      <c r="I61" s="6">
        <v>-46</v>
      </c>
      <c r="J61" s="7">
        <v>8.8000000000000007</v>
      </c>
      <c r="L61" s="5" t="s">
        <v>6</v>
      </c>
      <c r="M61" s="6" t="s">
        <v>282</v>
      </c>
      <c r="N61" s="6">
        <v>-52</v>
      </c>
      <c r="O61" s="7">
        <v>9</v>
      </c>
      <c r="V61" s="5" t="s">
        <v>6</v>
      </c>
      <c r="W61" s="6" t="s">
        <v>313</v>
      </c>
      <c r="X61" s="6">
        <v>-65</v>
      </c>
      <c r="Y61" s="7">
        <v>10</v>
      </c>
      <c r="AA61" s="5" t="s">
        <v>4</v>
      </c>
      <c r="AB61" s="6" t="s">
        <v>349</v>
      </c>
      <c r="AC61" s="6">
        <v>-73</v>
      </c>
      <c r="AD61" s="7">
        <v>7.5</v>
      </c>
      <c r="AF61" s="5" t="s">
        <v>6</v>
      </c>
      <c r="AG61" s="6" t="s">
        <v>361</v>
      </c>
      <c r="AH61" s="6">
        <v>-71</v>
      </c>
      <c r="AI61" s="7">
        <v>10</v>
      </c>
      <c r="AK61" s="5" t="s">
        <v>4</v>
      </c>
      <c r="AL61" s="6" t="s">
        <v>405</v>
      </c>
      <c r="AM61" s="6">
        <v>-61</v>
      </c>
      <c r="AN61" s="7">
        <v>7.5</v>
      </c>
    </row>
    <row r="62" spans="2:40" x14ac:dyDescent="0.35">
      <c r="B62" s="5" t="s">
        <v>6</v>
      </c>
      <c r="C62" s="6" t="s">
        <v>221</v>
      </c>
      <c r="D62" s="6">
        <v>-35</v>
      </c>
      <c r="E62" s="7">
        <v>8.8000000000000007</v>
      </c>
      <c r="G62" s="5" t="s">
        <v>6</v>
      </c>
      <c r="H62" s="6" t="s">
        <v>247</v>
      </c>
      <c r="I62" s="6">
        <v>-41</v>
      </c>
      <c r="J62" s="7">
        <v>9</v>
      </c>
      <c r="L62" s="5" t="s">
        <v>6</v>
      </c>
      <c r="M62" s="6" t="s">
        <v>283</v>
      </c>
      <c r="N62" s="6">
        <v>-55</v>
      </c>
      <c r="O62" s="7">
        <v>6.8</v>
      </c>
      <c r="V62" s="5" t="s">
        <v>6</v>
      </c>
      <c r="W62" s="6" t="s">
        <v>314</v>
      </c>
      <c r="X62" s="6">
        <v>-61</v>
      </c>
      <c r="Y62" s="7">
        <v>8.5</v>
      </c>
      <c r="AA62" s="5" t="s">
        <v>4</v>
      </c>
      <c r="AB62" s="6" t="s">
        <v>350</v>
      </c>
      <c r="AC62" s="6">
        <v>-75</v>
      </c>
      <c r="AD62" s="7">
        <v>9.5</v>
      </c>
      <c r="AF62" s="5" t="s">
        <v>6</v>
      </c>
      <c r="AG62" s="6" t="s">
        <v>362</v>
      </c>
      <c r="AH62" s="6">
        <v>-72</v>
      </c>
      <c r="AI62" s="7">
        <v>8.5</v>
      </c>
      <c r="AK62" s="5" t="s">
        <v>4</v>
      </c>
      <c r="AL62" s="6" t="s">
        <v>406</v>
      </c>
      <c r="AM62" s="6">
        <v>-65</v>
      </c>
      <c r="AN62" s="7">
        <v>10.8</v>
      </c>
    </row>
    <row r="63" spans="2:40" x14ac:dyDescent="0.35">
      <c r="B63" s="5" t="s">
        <v>6</v>
      </c>
      <c r="C63" s="6" t="s">
        <v>222</v>
      </c>
      <c r="D63" s="6">
        <v>-37</v>
      </c>
      <c r="E63" s="7">
        <v>9</v>
      </c>
      <c r="G63" s="5" t="s">
        <v>6</v>
      </c>
      <c r="H63" s="6" t="s">
        <v>248</v>
      </c>
      <c r="I63" s="6">
        <v>-42</v>
      </c>
      <c r="J63" s="7">
        <v>10</v>
      </c>
      <c r="L63" s="5" t="s">
        <v>6</v>
      </c>
      <c r="M63" s="6" t="s">
        <v>284</v>
      </c>
      <c r="N63" s="6">
        <v>-54</v>
      </c>
      <c r="O63" s="7">
        <v>8.5</v>
      </c>
      <c r="V63" s="5" t="s">
        <v>6</v>
      </c>
      <c r="W63" s="6" t="s">
        <v>315</v>
      </c>
      <c r="X63" s="6">
        <v>-60</v>
      </c>
      <c r="Y63" s="7">
        <v>6.5</v>
      </c>
      <c r="AA63" s="5" t="s">
        <v>4</v>
      </c>
      <c r="AB63" s="6" t="s">
        <v>352</v>
      </c>
      <c r="AC63" s="6">
        <v>-83</v>
      </c>
      <c r="AD63" s="7">
        <v>7.2</v>
      </c>
      <c r="AF63" s="5" t="s">
        <v>6</v>
      </c>
      <c r="AG63" s="6" t="s">
        <v>363</v>
      </c>
      <c r="AH63" s="6">
        <v>-78</v>
      </c>
      <c r="AI63" s="7">
        <v>10.5</v>
      </c>
      <c r="AK63" s="5" t="s">
        <v>4</v>
      </c>
      <c r="AL63" s="6" t="s">
        <v>407</v>
      </c>
      <c r="AM63" s="6">
        <v>-65</v>
      </c>
      <c r="AN63" s="7">
        <v>6.5</v>
      </c>
    </row>
    <row r="64" spans="2:40" x14ac:dyDescent="0.35">
      <c r="B64" s="5" t="s">
        <v>6</v>
      </c>
      <c r="C64" s="6" t="s">
        <v>223</v>
      </c>
      <c r="D64" s="6">
        <v>-35</v>
      </c>
      <c r="E64" s="7">
        <v>6.8</v>
      </c>
      <c r="G64" s="5" t="s">
        <v>6</v>
      </c>
      <c r="H64" s="6" t="s">
        <v>249</v>
      </c>
      <c r="I64" s="6">
        <v>-41</v>
      </c>
      <c r="J64" s="7">
        <v>9.5</v>
      </c>
      <c r="L64" s="8" t="s">
        <v>6</v>
      </c>
      <c r="M64" s="9" t="s">
        <v>285</v>
      </c>
      <c r="N64" s="9">
        <v>-54</v>
      </c>
      <c r="O64" s="10">
        <v>9</v>
      </c>
      <c r="V64" s="5" t="s">
        <v>6</v>
      </c>
      <c r="W64" s="6" t="s">
        <v>316</v>
      </c>
      <c r="X64" s="6">
        <v>-62</v>
      </c>
      <c r="Y64" s="7">
        <v>8.5</v>
      </c>
      <c r="AA64" s="5" t="s">
        <v>4</v>
      </c>
      <c r="AB64" s="6" t="s">
        <v>353</v>
      </c>
      <c r="AC64" s="6">
        <v>-73</v>
      </c>
      <c r="AD64" s="7">
        <v>7.5</v>
      </c>
      <c r="AF64" s="5" t="s">
        <v>6</v>
      </c>
      <c r="AG64" s="6" t="s">
        <v>364</v>
      </c>
      <c r="AH64" s="6">
        <v>-90</v>
      </c>
      <c r="AI64" s="7">
        <v>9.8000000000000007</v>
      </c>
      <c r="AK64" s="5" t="s">
        <v>6</v>
      </c>
      <c r="AL64" s="6" t="s">
        <v>381</v>
      </c>
      <c r="AM64" s="6">
        <v>-66</v>
      </c>
      <c r="AN64" s="7">
        <v>8.8000000000000007</v>
      </c>
    </row>
    <row r="65" spans="2:40" x14ac:dyDescent="0.35">
      <c r="B65" s="5" t="s">
        <v>6</v>
      </c>
      <c r="C65" s="6" t="s">
        <v>224</v>
      </c>
      <c r="D65" s="6">
        <v>-36</v>
      </c>
      <c r="E65" s="7">
        <v>9.1999999999999993</v>
      </c>
      <c r="G65" s="5" t="s">
        <v>6</v>
      </c>
      <c r="H65" s="6" t="s">
        <v>250</v>
      </c>
      <c r="I65" s="6">
        <v>-42</v>
      </c>
      <c r="J65" s="7">
        <v>10</v>
      </c>
      <c r="V65" s="5" t="s">
        <v>6</v>
      </c>
      <c r="W65" s="6" t="s">
        <v>317</v>
      </c>
      <c r="X65" s="6">
        <v>-62</v>
      </c>
      <c r="Y65" s="7">
        <v>7.2</v>
      </c>
      <c r="AA65" s="5" t="s">
        <v>4</v>
      </c>
      <c r="AB65" s="6" t="s">
        <v>354</v>
      </c>
      <c r="AC65" s="6">
        <v>-91</v>
      </c>
      <c r="AD65" s="7">
        <v>6.8</v>
      </c>
      <c r="AF65" s="5" t="s">
        <v>6</v>
      </c>
      <c r="AG65" s="6" t="s">
        <v>365</v>
      </c>
      <c r="AH65" s="6">
        <v>-75</v>
      </c>
      <c r="AI65" s="7">
        <v>6.8</v>
      </c>
      <c r="AK65" s="5" t="s">
        <v>6</v>
      </c>
      <c r="AL65" s="6" t="s">
        <v>382</v>
      </c>
      <c r="AM65" s="6">
        <v>-66</v>
      </c>
      <c r="AN65" s="7">
        <v>11</v>
      </c>
    </row>
    <row r="66" spans="2:40" x14ac:dyDescent="0.35">
      <c r="B66" s="5" t="s">
        <v>6</v>
      </c>
      <c r="C66" s="6" t="s">
        <v>225</v>
      </c>
      <c r="D66" s="6">
        <v>-36</v>
      </c>
      <c r="E66" s="7">
        <v>10.5</v>
      </c>
      <c r="G66" s="5" t="s">
        <v>6</v>
      </c>
      <c r="H66" s="6" t="s">
        <v>251</v>
      </c>
      <c r="I66" s="6">
        <v>-41</v>
      </c>
      <c r="J66" s="7">
        <v>6.5</v>
      </c>
      <c r="V66" s="5" t="s">
        <v>6</v>
      </c>
      <c r="W66" s="6" t="s">
        <v>318</v>
      </c>
      <c r="X66" s="6">
        <v>-65</v>
      </c>
      <c r="Y66" s="7">
        <v>10</v>
      </c>
      <c r="AA66" s="5" t="s">
        <v>4</v>
      </c>
      <c r="AB66" s="6" t="s">
        <v>355</v>
      </c>
      <c r="AC66" s="6">
        <v>-77</v>
      </c>
      <c r="AD66" s="7">
        <v>10.5</v>
      </c>
      <c r="AF66" s="5" t="s">
        <v>6</v>
      </c>
      <c r="AG66" s="6" t="s">
        <v>366</v>
      </c>
      <c r="AH66" s="6">
        <v>-71</v>
      </c>
      <c r="AI66" s="7">
        <v>9.8000000000000007</v>
      </c>
      <c r="AK66" s="5" t="s">
        <v>6</v>
      </c>
      <c r="AL66" s="6" t="s">
        <v>383</v>
      </c>
      <c r="AM66" s="6">
        <v>-65</v>
      </c>
      <c r="AN66" s="7">
        <v>8.1999999999999993</v>
      </c>
    </row>
    <row r="67" spans="2:40" x14ac:dyDescent="0.35">
      <c r="B67" s="5" t="s">
        <v>6</v>
      </c>
      <c r="C67" s="6" t="s">
        <v>226</v>
      </c>
      <c r="D67" s="6">
        <v>-35</v>
      </c>
      <c r="E67" s="7">
        <v>8.5</v>
      </c>
      <c r="G67" s="5" t="s">
        <v>6</v>
      </c>
      <c r="H67" s="6" t="s">
        <v>252</v>
      </c>
      <c r="I67" s="6">
        <v>-42</v>
      </c>
      <c r="J67" s="7">
        <v>7.5</v>
      </c>
      <c r="V67" s="5" t="s">
        <v>6</v>
      </c>
      <c r="W67" s="6" t="s">
        <v>319</v>
      </c>
      <c r="X67" s="6">
        <v>-60</v>
      </c>
      <c r="Y67" s="7">
        <v>9.5</v>
      </c>
      <c r="AA67" s="5" t="s">
        <v>4</v>
      </c>
      <c r="AB67" s="6" t="s">
        <v>356</v>
      </c>
      <c r="AC67" s="6">
        <v>-78</v>
      </c>
      <c r="AD67" s="7">
        <v>8.5</v>
      </c>
      <c r="AF67" s="5" t="s">
        <v>6</v>
      </c>
      <c r="AG67" s="6" t="s">
        <v>367</v>
      </c>
      <c r="AH67" s="6">
        <v>-69</v>
      </c>
      <c r="AI67" s="7">
        <v>7.2</v>
      </c>
      <c r="AK67" s="5" t="s">
        <v>6</v>
      </c>
      <c r="AL67" s="6" t="s">
        <v>384</v>
      </c>
      <c r="AM67" s="6">
        <v>-60</v>
      </c>
      <c r="AN67" s="7">
        <v>10</v>
      </c>
    </row>
    <row r="68" spans="2:40" x14ac:dyDescent="0.35">
      <c r="B68" s="5" t="s">
        <v>6</v>
      </c>
      <c r="C68" s="6" t="s">
        <v>227</v>
      </c>
      <c r="D68" s="6">
        <v>-35</v>
      </c>
      <c r="E68" s="7">
        <v>9</v>
      </c>
      <c r="G68" s="5" t="s">
        <v>6</v>
      </c>
      <c r="H68" s="6" t="s">
        <v>253</v>
      </c>
      <c r="I68" s="6">
        <v>-42</v>
      </c>
      <c r="J68" s="7">
        <v>6</v>
      </c>
      <c r="V68" s="5" t="s">
        <v>6</v>
      </c>
      <c r="W68" s="6" t="s">
        <v>320</v>
      </c>
      <c r="X68" s="6">
        <v>-60</v>
      </c>
      <c r="Y68" s="7">
        <v>9.5</v>
      </c>
      <c r="AA68" s="5" t="s">
        <v>6</v>
      </c>
      <c r="AB68" s="6" t="s">
        <v>327</v>
      </c>
      <c r="AC68" s="6">
        <v>-69</v>
      </c>
      <c r="AD68" s="7">
        <v>9.8000000000000007</v>
      </c>
      <c r="AF68" s="5" t="s">
        <v>6</v>
      </c>
      <c r="AG68" s="6" t="s">
        <v>368</v>
      </c>
      <c r="AH68" s="6">
        <v>-70</v>
      </c>
      <c r="AI68" s="7">
        <v>7.2</v>
      </c>
      <c r="AK68" s="5" t="s">
        <v>6</v>
      </c>
      <c r="AL68" s="6" t="s">
        <v>385</v>
      </c>
      <c r="AM68" s="6">
        <v>-65</v>
      </c>
      <c r="AN68" s="7">
        <v>7</v>
      </c>
    </row>
    <row r="69" spans="2:40" x14ac:dyDescent="0.35">
      <c r="B69" s="5" t="s">
        <v>6</v>
      </c>
      <c r="C69" s="6" t="s">
        <v>228</v>
      </c>
      <c r="D69" s="6">
        <v>-37</v>
      </c>
      <c r="E69" s="7">
        <v>9.1999999999999993</v>
      </c>
      <c r="G69" s="5" t="s">
        <v>6</v>
      </c>
      <c r="H69" s="6" t="s">
        <v>254</v>
      </c>
      <c r="I69" s="6">
        <v>-41</v>
      </c>
      <c r="J69" s="7">
        <v>9.1999999999999993</v>
      </c>
      <c r="V69" s="5" t="s">
        <v>6</v>
      </c>
      <c r="W69" s="6" t="s">
        <v>321</v>
      </c>
      <c r="X69" s="6">
        <v>-65</v>
      </c>
      <c r="Y69" s="7">
        <v>7.5</v>
      </c>
      <c r="AA69" s="5" t="s">
        <v>6</v>
      </c>
      <c r="AB69" s="6" t="s">
        <v>328</v>
      </c>
      <c r="AC69" s="6">
        <v>-65</v>
      </c>
      <c r="AD69" s="7">
        <v>8</v>
      </c>
      <c r="AF69" s="5" t="s">
        <v>6</v>
      </c>
      <c r="AG69" s="6" t="s">
        <v>369</v>
      </c>
      <c r="AH69" s="6">
        <v>-69</v>
      </c>
      <c r="AI69" s="7">
        <v>6.2</v>
      </c>
      <c r="AK69" s="5" t="s">
        <v>6</v>
      </c>
      <c r="AL69" s="6" t="s">
        <v>386</v>
      </c>
      <c r="AM69" s="6">
        <v>-65</v>
      </c>
      <c r="AN69" s="7">
        <v>6.5</v>
      </c>
    </row>
    <row r="70" spans="2:40" x14ac:dyDescent="0.35">
      <c r="B70" s="5" t="s">
        <v>6</v>
      </c>
      <c r="C70" s="6" t="s">
        <v>229</v>
      </c>
      <c r="D70" s="6">
        <v>-34</v>
      </c>
      <c r="E70" s="7">
        <v>8.5</v>
      </c>
      <c r="G70" s="5" t="s">
        <v>6</v>
      </c>
      <c r="H70" s="6" t="s">
        <v>255</v>
      </c>
      <c r="I70" s="6">
        <v>-43</v>
      </c>
      <c r="J70" s="7">
        <v>9.1999999999999993</v>
      </c>
      <c r="V70" s="5" t="s">
        <v>6</v>
      </c>
      <c r="W70" s="6" t="s">
        <v>322</v>
      </c>
      <c r="X70" s="6">
        <v>-59</v>
      </c>
      <c r="Y70" s="7">
        <v>6.8</v>
      </c>
      <c r="AA70" s="5" t="s">
        <v>6</v>
      </c>
      <c r="AB70" s="6" t="s">
        <v>329</v>
      </c>
      <c r="AC70" s="6">
        <v>-71</v>
      </c>
      <c r="AD70" s="7">
        <v>10.5</v>
      </c>
      <c r="AF70" s="5" t="s">
        <v>6</v>
      </c>
      <c r="AG70" s="6" t="s">
        <v>370</v>
      </c>
      <c r="AH70" s="6">
        <v>-82</v>
      </c>
      <c r="AI70" s="7">
        <v>11</v>
      </c>
      <c r="AK70" s="5" t="s">
        <v>6</v>
      </c>
      <c r="AL70" s="6" t="s">
        <v>387</v>
      </c>
      <c r="AM70" s="6">
        <v>-65</v>
      </c>
      <c r="AN70" s="7">
        <v>8.8000000000000007</v>
      </c>
    </row>
    <row r="71" spans="2:40" x14ac:dyDescent="0.35">
      <c r="B71" s="5" t="s">
        <v>6</v>
      </c>
      <c r="C71" s="6" t="s">
        <v>230</v>
      </c>
      <c r="D71" s="6">
        <v>-35</v>
      </c>
      <c r="E71" s="7">
        <v>6.2</v>
      </c>
      <c r="G71" s="5" t="s">
        <v>6</v>
      </c>
      <c r="H71" s="6" t="s">
        <v>256</v>
      </c>
      <c r="I71" s="6">
        <v>-41</v>
      </c>
      <c r="J71" s="7">
        <v>9.5</v>
      </c>
      <c r="V71" s="5" t="s">
        <v>6</v>
      </c>
      <c r="W71" s="6" t="s">
        <v>323</v>
      </c>
      <c r="X71" s="6">
        <v>-59</v>
      </c>
      <c r="Y71" s="7">
        <v>8.1999999999999993</v>
      </c>
      <c r="AA71" s="5" t="s">
        <v>6</v>
      </c>
      <c r="AB71" s="6" t="s">
        <v>330</v>
      </c>
      <c r="AC71" s="6">
        <v>-62</v>
      </c>
      <c r="AD71" s="7">
        <v>9.1999999999999993</v>
      </c>
      <c r="AF71" s="5" t="s">
        <v>6</v>
      </c>
      <c r="AG71" s="6" t="s">
        <v>371</v>
      </c>
      <c r="AH71" s="6">
        <v>-80</v>
      </c>
      <c r="AI71" s="7">
        <v>6.5</v>
      </c>
      <c r="AK71" s="5" t="s">
        <v>6</v>
      </c>
      <c r="AL71" s="6" t="s">
        <v>388</v>
      </c>
      <c r="AM71" s="6">
        <v>-68</v>
      </c>
      <c r="AN71" s="7">
        <v>10.8</v>
      </c>
    </row>
    <row r="72" spans="2:40" x14ac:dyDescent="0.35">
      <c r="B72" s="5" t="s">
        <v>6</v>
      </c>
      <c r="C72" s="6" t="s">
        <v>231</v>
      </c>
      <c r="D72" s="6">
        <v>-36</v>
      </c>
      <c r="E72" s="7">
        <v>9.8000000000000007</v>
      </c>
      <c r="G72" s="5" t="s">
        <v>6</v>
      </c>
      <c r="H72" s="6" t="s">
        <v>257</v>
      </c>
      <c r="I72" s="6">
        <v>-42</v>
      </c>
      <c r="J72" s="7">
        <v>10.5</v>
      </c>
      <c r="V72" s="5" t="s">
        <v>6</v>
      </c>
      <c r="W72" s="6" t="s">
        <v>324</v>
      </c>
      <c r="X72" s="6">
        <v>-63</v>
      </c>
      <c r="Y72" s="7">
        <v>9.1999999999999993</v>
      </c>
      <c r="AA72" s="5" t="s">
        <v>6</v>
      </c>
      <c r="AB72" s="6" t="s">
        <v>331</v>
      </c>
      <c r="AC72" s="6">
        <v>-67</v>
      </c>
      <c r="AD72" s="7">
        <v>8.8000000000000007</v>
      </c>
      <c r="AF72" s="5" t="s">
        <v>6</v>
      </c>
      <c r="AG72" s="6" t="s">
        <v>372</v>
      </c>
      <c r="AH72" s="6">
        <v>-76</v>
      </c>
      <c r="AI72" s="7">
        <v>7</v>
      </c>
      <c r="AK72" s="5" t="s">
        <v>6</v>
      </c>
      <c r="AL72" s="6" t="s">
        <v>389</v>
      </c>
      <c r="AM72" s="6">
        <v>-66</v>
      </c>
      <c r="AN72" s="7">
        <v>7.5</v>
      </c>
    </row>
    <row r="73" spans="2:40" x14ac:dyDescent="0.35">
      <c r="B73" s="5" t="s">
        <v>6</v>
      </c>
      <c r="C73" s="6" t="s">
        <v>232</v>
      </c>
      <c r="D73" s="6">
        <v>-36</v>
      </c>
      <c r="E73" s="7">
        <v>9.8000000000000007</v>
      </c>
      <c r="G73" s="5" t="s">
        <v>6</v>
      </c>
      <c r="H73" s="6" t="s">
        <v>258</v>
      </c>
      <c r="I73" s="6">
        <v>-42</v>
      </c>
      <c r="J73" s="7">
        <v>9.1999999999999993</v>
      </c>
      <c r="V73" s="5" t="s">
        <v>6</v>
      </c>
      <c r="W73" s="6" t="s">
        <v>325</v>
      </c>
      <c r="X73" s="6">
        <v>-67</v>
      </c>
      <c r="Y73" s="7">
        <v>6.5</v>
      </c>
      <c r="AA73" s="5" t="s">
        <v>6</v>
      </c>
      <c r="AB73" s="6" t="s">
        <v>332</v>
      </c>
      <c r="AC73" s="6">
        <v>-69</v>
      </c>
      <c r="AD73" s="7">
        <v>9</v>
      </c>
      <c r="AF73" s="5" t="s">
        <v>6</v>
      </c>
      <c r="AG73" s="6" t="s">
        <v>373</v>
      </c>
      <c r="AH73" s="6">
        <v>-75</v>
      </c>
      <c r="AI73" s="7">
        <v>8.1999999999999993</v>
      </c>
      <c r="AK73" s="5" t="s">
        <v>6</v>
      </c>
      <c r="AL73" s="6" t="s">
        <v>390</v>
      </c>
      <c r="AM73" s="6">
        <v>-64</v>
      </c>
      <c r="AN73" s="7">
        <v>6.8</v>
      </c>
    </row>
    <row r="74" spans="2:40" x14ac:dyDescent="0.35">
      <c r="B74" s="5" t="s">
        <v>6</v>
      </c>
      <c r="C74" s="6" t="s">
        <v>233</v>
      </c>
      <c r="D74" s="6">
        <v>-35</v>
      </c>
      <c r="E74" s="7">
        <v>6.5</v>
      </c>
      <c r="G74" s="5" t="s">
        <v>6</v>
      </c>
      <c r="H74" s="6" t="s">
        <v>259</v>
      </c>
      <c r="I74" s="6">
        <v>-42</v>
      </c>
      <c r="J74" s="7">
        <v>9</v>
      </c>
      <c r="V74" s="8" t="s">
        <v>6</v>
      </c>
      <c r="W74" s="9" t="s">
        <v>326</v>
      </c>
      <c r="X74" s="9">
        <v>-60</v>
      </c>
      <c r="Y74" s="10">
        <v>7</v>
      </c>
      <c r="AA74" s="5" t="s">
        <v>6</v>
      </c>
      <c r="AB74" s="6" t="s">
        <v>333</v>
      </c>
      <c r="AC74" s="6">
        <v>-60</v>
      </c>
      <c r="AD74" s="7">
        <v>6.2</v>
      </c>
      <c r="AF74" s="5" t="s">
        <v>6</v>
      </c>
      <c r="AG74" s="6" t="s">
        <v>374</v>
      </c>
      <c r="AH74" s="6">
        <v>-74</v>
      </c>
      <c r="AI74" s="7">
        <v>9</v>
      </c>
      <c r="AK74" s="5" t="s">
        <v>6</v>
      </c>
      <c r="AL74" s="6" t="s">
        <v>391</v>
      </c>
      <c r="AM74" s="6">
        <v>-65</v>
      </c>
      <c r="AN74" s="7">
        <v>8.1999999999999993</v>
      </c>
    </row>
    <row r="75" spans="2:40" x14ac:dyDescent="0.35">
      <c r="B75" s="5" t="s">
        <v>6</v>
      </c>
      <c r="C75" s="6" t="s">
        <v>234</v>
      </c>
      <c r="D75" s="6">
        <v>-35</v>
      </c>
      <c r="E75" s="7">
        <v>8.8000000000000007</v>
      </c>
      <c r="G75" s="5" t="s">
        <v>6</v>
      </c>
      <c r="H75" s="6" t="s">
        <v>260</v>
      </c>
      <c r="I75" s="6">
        <v>-42</v>
      </c>
      <c r="J75" s="7">
        <v>9.5</v>
      </c>
      <c r="AA75" s="5" t="s">
        <v>6</v>
      </c>
      <c r="AB75" s="6" t="s">
        <v>334</v>
      </c>
      <c r="AC75" s="6">
        <v>-62</v>
      </c>
      <c r="AD75" s="7">
        <v>8.1999999999999993</v>
      </c>
      <c r="AF75" s="5" t="s">
        <v>6</v>
      </c>
      <c r="AG75" s="6" t="s">
        <v>375</v>
      </c>
      <c r="AH75" s="6">
        <v>-73</v>
      </c>
      <c r="AI75" s="7">
        <v>8.5</v>
      </c>
      <c r="AK75" s="5" t="s">
        <v>6</v>
      </c>
      <c r="AL75" s="6" t="s">
        <v>392</v>
      </c>
      <c r="AM75" s="6">
        <v>-65</v>
      </c>
      <c r="AN75" s="7">
        <v>8.8000000000000007</v>
      </c>
    </row>
    <row r="76" spans="2:40" x14ac:dyDescent="0.35">
      <c r="B76" s="5" t="s">
        <v>6</v>
      </c>
      <c r="C76" s="6" t="s">
        <v>235</v>
      </c>
      <c r="D76" s="6">
        <v>-35</v>
      </c>
      <c r="E76" s="7">
        <v>9</v>
      </c>
      <c r="G76" s="5" t="s">
        <v>6</v>
      </c>
      <c r="H76" s="6" t="s">
        <v>261</v>
      </c>
      <c r="I76" s="6">
        <v>-40</v>
      </c>
      <c r="J76" s="7">
        <v>8.1999999999999993</v>
      </c>
      <c r="AA76" s="5" t="s">
        <v>6</v>
      </c>
      <c r="AB76" s="6" t="s">
        <v>335</v>
      </c>
      <c r="AC76" s="6">
        <v>-76</v>
      </c>
      <c r="AD76" s="7">
        <v>10</v>
      </c>
      <c r="AF76" s="5" t="s">
        <v>6</v>
      </c>
      <c r="AG76" s="6" t="s">
        <v>376</v>
      </c>
      <c r="AH76" s="6">
        <v>-71</v>
      </c>
      <c r="AI76" s="7">
        <v>10</v>
      </c>
      <c r="AK76" s="5" t="s">
        <v>6</v>
      </c>
      <c r="AL76" s="6" t="s">
        <v>393</v>
      </c>
      <c r="AM76" s="6">
        <v>-64</v>
      </c>
      <c r="AN76" s="7">
        <v>10</v>
      </c>
    </row>
    <row r="77" spans="2:40" x14ac:dyDescent="0.35">
      <c r="B77" s="5" t="s">
        <v>6</v>
      </c>
      <c r="C77" s="6" t="s">
        <v>236</v>
      </c>
      <c r="D77" s="6">
        <v>-36</v>
      </c>
      <c r="E77" s="7">
        <v>8.8000000000000007</v>
      </c>
      <c r="G77" s="5" t="s">
        <v>6</v>
      </c>
      <c r="H77" s="6" t="s">
        <v>262</v>
      </c>
      <c r="I77" s="6">
        <v>-42</v>
      </c>
      <c r="J77" s="7">
        <v>7</v>
      </c>
      <c r="AA77" s="5" t="s">
        <v>6</v>
      </c>
      <c r="AB77" s="6" t="s">
        <v>336</v>
      </c>
      <c r="AC77" s="6">
        <v>-76</v>
      </c>
      <c r="AD77" s="7">
        <v>9.8000000000000007</v>
      </c>
      <c r="AF77" s="5" t="s">
        <v>6</v>
      </c>
      <c r="AG77" s="6" t="s">
        <v>377</v>
      </c>
      <c r="AH77" s="6">
        <v>-76</v>
      </c>
      <c r="AI77" s="7">
        <v>10</v>
      </c>
      <c r="AK77" s="5" t="s">
        <v>6</v>
      </c>
      <c r="AL77" s="6" t="s">
        <v>394</v>
      </c>
      <c r="AM77" s="6">
        <v>-65</v>
      </c>
      <c r="AN77" s="7">
        <v>9.5</v>
      </c>
    </row>
    <row r="78" spans="2:40" x14ac:dyDescent="0.35">
      <c r="B78" s="5" t="s">
        <v>6</v>
      </c>
      <c r="C78" s="6" t="s">
        <v>238</v>
      </c>
      <c r="D78" s="6">
        <v>-35</v>
      </c>
      <c r="E78" s="7">
        <v>6.5</v>
      </c>
      <c r="G78" s="5" t="s">
        <v>6</v>
      </c>
      <c r="H78" s="6" t="s">
        <v>263</v>
      </c>
      <c r="I78" s="6">
        <v>-42</v>
      </c>
      <c r="J78" s="7">
        <v>9</v>
      </c>
      <c r="AA78" s="5" t="s">
        <v>6</v>
      </c>
      <c r="AB78" s="6" t="s">
        <v>337</v>
      </c>
      <c r="AC78" s="6">
        <v>-82</v>
      </c>
      <c r="AD78" s="7">
        <v>10</v>
      </c>
      <c r="AF78" s="5" t="s">
        <v>6</v>
      </c>
      <c r="AG78" s="6" t="s">
        <v>378</v>
      </c>
      <c r="AH78" s="6">
        <v>-89</v>
      </c>
      <c r="AI78" s="7">
        <v>8</v>
      </c>
      <c r="AK78" s="5" t="s">
        <v>6</v>
      </c>
      <c r="AL78" s="6" t="s">
        <v>395</v>
      </c>
      <c r="AM78" s="6">
        <v>-66</v>
      </c>
      <c r="AN78" s="7">
        <v>7.2</v>
      </c>
    </row>
    <row r="79" spans="2:40" x14ac:dyDescent="0.35">
      <c r="B79" s="5" t="s">
        <v>6</v>
      </c>
      <c r="C79" s="6" t="s">
        <v>239</v>
      </c>
      <c r="D79" s="6">
        <v>-34</v>
      </c>
      <c r="E79" s="7">
        <v>7</v>
      </c>
      <c r="G79" s="5" t="s">
        <v>6</v>
      </c>
      <c r="H79" s="6" t="s">
        <v>264</v>
      </c>
      <c r="I79" s="6">
        <v>-43</v>
      </c>
      <c r="J79" s="7">
        <v>8.8000000000000007</v>
      </c>
      <c r="AA79" s="5" t="s">
        <v>6</v>
      </c>
      <c r="AB79" s="6" t="s">
        <v>338</v>
      </c>
      <c r="AC79" s="6">
        <v>-78</v>
      </c>
      <c r="AD79" s="7">
        <v>6.5</v>
      </c>
      <c r="AF79" s="5" t="s">
        <v>6</v>
      </c>
      <c r="AG79" s="6" t="s">
        <v>379</v>
      </c>
      <c r="AH79" s="6">
        <v>-77</v>
      </c>
      <c r="AI79" s="7">
        <v>6.8</v>
      </c>
      <c r="AK79" s="5" t="s">
        <v>6</v>
      </c>
      <c r="AL79" s="6" t="s">
        <v>396</v>
      </c>
      <c r="AM79" s="6">
        <v>-64</v>
      </c>
      <c r="AN79" s="7">
        <v>8.8000000000000007</v>
      </c>
    </row>
    <row r="80" spans="2:40" x14ac:dyDescent="0.35">
      <c r="B80" s="8" t="s">
        <v>6</v>
      </c>
      <c r="C80" s="9" t="s">
        <v>240</v>
      </c>
      <c r="D80" s="9">
        <v>-36</v>
      </c>
      <c r="E80" s="10">
        <v>9.8000000000000007</v>
      </c>
      <c r="G80" s="5" t="s">
        <v>6</v>
      </c>
      <c r="H80" s="6" t="s">
        <v>265</v>
      </c>
      <c r="I80" s="6">
        <v>-40</v>
      </c>
      <c r="J80" s="7">
        <v>8.1999999999999993</v>
      </c>
      <c r="AA80" s="5" t="s">
        <v>6</v>
      </c>
      <c r="AB80" s="6" t="s">
        <v>339</v>
      </c>
      <c r="AC80" s="6">
        <v>-76</v>
      </c>
      <c r="AD80" s="7">
        <v>8.5</v>
      </c>
      <c r="AF80" s="8" t="s">
        <v>6</v>
      </c>
      <c r="AG80" s="9" t="s">
        <v>380</v>
      </c>
      <c r="AH80" s="9">
        <v>-72</v>
      </c>
      <c r="AI80" s="10">
        <v>7.8</v>
      </c>
      <c r="AK80" s="5" t="s">
        <v>6</v>
      </c>
      <c r="AL80" s="6" t="s">
        <v>397</v>
      </c>
      <c r="AM80" s="6">
        <v>-62</v>
      </c>
      <c r="AN80" s="7">
        <v>8.1999999999999993</v>
      </c>
    </row>
    <row r="81" spans="7:40" x14ac:dyDescent="0.35">
      <c r="G81" s="8" t="s">
        <v>6</v>
      </c>
      <c r="H81" s="9" t="s">
        <v>266</v>
      </c>
      <c r="I81" s="9">
        <v>-42</v>
      </c>
      <c r="J81" s="10">
        <v>10.8</v>
      </c>
      <c r="AA81" s="5" t="s">
        <v>6</v>
      </c>
      <c r="AB81" s="6" t="s">
        <v>340</v>
      </c>
      <c r="AC81" s="6">
        <v>-73</v>
      </c>
      <c r="AD81" s="7">
        <v>9.5</v>
      </c>
      <c r="AK81" s="5" t="s">
        <v>6</v>
      </c>
      <c r="AL81" s="6" t="s">
        <v>398</v>
      </c>
      <c r="AM81" s="6">
        <v>-65</v>
      </c>
      <c r="AN81" s="7">
        <v>8.8000000000000007</v>
      </c>
    </row>
    <row r="82" spans="7:40" x14ac:dyDescent="0.35">
      <c r="AA82" s="5" t="s">
        <v>6</v>
      </c>
      <c r="AB82" s="6" t="s">
        <v>341</v>
      </c>
      <c r="AC82" s="6">
        <v>-71</v>
      </c>
      <c r="AD82" s="7">
        <v>10</v>
      </c>
      <c r="AK82" s="5" t="s">
        <v>6</v>
      </c>
      <c r="AL82" s="6" t="s">
        <v>399</v>
      </c>
      <c r="AM82" s="6">
        <v>-63</v>
      </c>
      <c r="AN82" s="7">
        <v>7</v>
      </c>
    </row>
    <row r="83" spans="7:40" x14ac:dyDescent="0.35">
      <c r="AA83" s="5" t="s">
        <v>6</v>
      </c>
      <c r="AB83" s="6" t="s">
        <v>342</v>
      </c>
      <c r="AC83" s="6">
        <v>-71</v>
      </c>
      <c r="AD83" s="7">
        <v>7</v>
      </c>
      <c r="AK83" s="5" t="s">
        <v>6</v>
      </c>
      <c r="AL83" s="6" t="s">
        <v>400</v>
      </c>
      <c r="AM83" s="6">
        <v>-65</v>
      </c>
      <c r="AN83" s="7">
        <v>7.2</v>
      </c>
    </row>
    <row r="84" spans="7:40" x14ac:dyDescent="0.35">
      <c r="AA84" s="5" t="s">
        <v>6</v>
      </c>
      <c r="AB84" s="6" t="s">
        <v>343</v>
      </c>
      <c r="AC84" s="6">
        <v>-71</v>
      </c>
      <c r="AD84" s="7">
        <v>9.5</v>
      </c>
      <c r="AK84" s="5" t="s">
        <v>6</v>
      </c>
      <c r="AL84" s="6" t="s">
        <v>401</v>
      </c>
      <c r="AM84" s="6">
        <v>-64</v>
      </c>
      <c r="AN84" s="7">
        <v>7</v>
      </c>
    </row>
    <row r="85" spans="7:40" x14ac:dyDescent="0.35">
      <c r="AA85" s="5" t="s">
        <v>6</v>
      </c>
      <c r="AB85" s="6" t="s">
        <v>344</v>
      </c>
      <c r="AC85" s="6">
        <v>-70</v>
      </c>
      <c r="AD85" s="7">
        <v>10.199999999999999</v>
      </c>
      <c r="AK85" s="5" t="s">
        <v>6</v>
      </c>
      <c r="AL85" s="6" t="s">
        <v>402</v>
      </c>
      <c r="AM85" s="6">
        <v>-60</v>
      </c>
      <c r="AN85" s="7">
        <v>10</v>
      </c>
    </row>
    <row r="86" spans="7:40" x14ac:dyDescent="0.35">
      <c r="AA86" s="5" t="s">
        <v>6</v>
      </c>
      <c r="AB86" s="6" t="s">
        <v>345</v>
      </c>
      <c r="AC86" s="6">
        <v>-68</v>
      </c>
      <c r="AD86" s="7">
        <v>10</v>
      </c>
      <c r="AK86" s="5" t="s">
        <v>6</v>
      </c>
      <c r="AL86" s="6" t="s">
        <v>403</v>
      </c>
      <c r="AM86" s="6">
        <v>-65</v>
      </c>
      <c r="AN86" s="7">
        <v>8.1999999999999993</v>
      </c>
    </row>
    <row r="87" spans="7:40" x14ac:dyDescent="0.35">
      <c r="AA87" s="5" t="s">
        <v>6</v>
      </c>
      <c r="AB87" s="6" t="s">
        <v>346</v>
      </c>
      <c r="AC87" s="6">
        <v>-71</v>
      </c>
      <c r="AD87" s="7">
        <v>8.8000000000000007</v>
      </c>
      <c r="AK87" s="5" t="s">
        <v>6</v>
      </c>
      <c r="AL87" s="6" t="s">
        <v>404</v>
      </c>
      <c r="AM87" s="6">
        <v>-64</v>
      </c>
      <c r="AN87" s="7">
        <v>7.2</v>
      </c>
    </row>
    <row r="88" spans="7:40" x14ac:dyDescent="0.35">
      <c r="AA88" s="5" t="s">
        <v>6</v>
      </c>
      <c r="AB88" s="6" t="s">
        <v>347</v>
      </c>
      <c r="AC88" s="6">
        <v>-80</v>
      </c>
      <c r="AD88" s="7">
        <v>9.1999999999999993</v>
      </c>
      <c r="AK88" s="5" t="s">
        <v>6</v>
      </c>
      <c r="AL88" s="6" t="s">
        <v>405</v>
      </c>
      <c r="AM88" s="6">
        <v>-66</v>
      </c>
      <c r="AN88" s="7">
        <v>10.199999999999999</v>
      </c>
    </row>
    <row r="89" spans="7:40" x14ac:dyDescent="0.35">
      <c r="AA89" s="5" t="s">
        <v>6</v>
      </c>
      <c r="AB89" s="6" t="s">
        <v>348</v>
      </c>
      <c r="AC89" s="6">
        <v>-74</v>
      </c>
      <c r="AD89" s="7">
        <v>7.2</v>
      </c>
      <c r="AK89" s="5" t="s">
        <v>6</v>
      </c>
      <c r="AL89" s="6" t="s">
        <v>406</v>
      </c>
      <c r="AM89" s="6">
        <v>-66</v>
      </c>
      <c r="AN89" s="7">
        <v>8.8000000000000007</v>
      </c>
    </row>
    <row r="90" spans="7:40" x14ac:dyDescent="0.35">
      <c r="AA90" s="5" t="s">
        <v>6</v>
      </c>
      <c r="AB90" s="6" t="s">
        <v>349</v>
      </c>
      <c r="AC90" s="6">
        <v>-86</v>
      </c>
      <c r="AD90" s="7">
        <v>8.8000000000000007</v>
      </c>
      <c r="AK90" s="8" t="s">
        <v>6</v>
      </c>
      <c r="AL90" s="9" t="s">
        <v>407</v>
      </c>
      <c r="AM90" s="9">
        <v>-66</v>
      </c>
      <c r="AN90" s="10">
        <v>7</v>
      </c>
    </row>
    <row r="91" spans="7:40" x14ac:dyDescent="0.35">
      <c r="AA91" s="5" t="s">
        <v>6</v>
      </c>
      <c r="AB91" s="6" t="s">
        <v>350</v>
      </c>
      <c r="AC91" s="6">
        <v>-85</v>
      </c>
      <c r="AD91" s="7">
        <v>8.1999999999999993</v>
      </c>
    </row>
    <row r="92" spans="7:40" x14ac:dyDescent="0.35">
      <c r="AA92" s="5" t="s">
        <v>6</v>
      </c>
      <c r="AB92" s="6" t="s">
        <v>351</v>
      </c>
      <c r="AC92" s="6">
        <v>-76</v>
      </c>
      <c r="AD92" s="7">
        <v>8</v>
      </c>
    </row>
    <row r="93" spans="7:40" x14ac:dyDescent="0.35">
      <c r="AA93" s="5" t="s">
        <v>6</v>
      </c>
      <c r="AB93" s="6" t="s">
        <v>352</v>
      </c>
      <c r="AC93" s="6">
        <v>-75</v>
      </c>
      <c r="AD93" s="7">
        <v>7.2</v>
      </c>
    </row>
    <row r="94" spans="7:40" x14ac:dyDescent="0.35">
      <c r="AA94" s="5" t="s">
        <v>6</v>
      </c>
      <c r="AB94" s="6" t="s">
        <v>354</v>
      </c>
      <c r="AC94" s="6">
        <v>-72</v>
      </c>
      <c r="AD94" s="7">
        <v>7</v>
      </c>
    </row>
    <row r="95" spans="7:40" x14ac:dyDescent="0.35">
      <c r="AA95" s="5" t="s">
        <v>6</v>
      </c>
      <c r="AB95" s="6" t="s">
        <v>355</v>
      </c>
      <c r="AC95" s="6">
        <v>-76</v>
      </c>
      <c r="AD95" s="7">
        <v>8</v>
      </c>
    </row>
    <row r="96" spans="7:40" x14ac:dyDescent="0.35">
      <c r="AA96" s="8" t="s">
        <v>6</v>
      </c>
      <c r="AB96" s="9" t="s">
        <v>356</v>
      </c>
      <c r="AC96" s="9">
        <v>-68</v>
      </c>
      <c r="AD96" s="10">
        <v>8.5</v>
      </c>
    </row>
  </sheetData>
  <mergeCells count="8">
    <mergeCell ref="L2:O2"/>
    <mergeCell ref="G2:J2"/>
    <mergeCell ref="B2:E2"/>
    <mergeCell ref="AK2:AN2"/>
    <mergeCell ref="AF2:AI2"/>
    <mergeCell ref="AA2:AD2"/>
    <mergeCell ref="V2:Y2"/>
    <mergeCell ref="Q2:T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"/>
  <sheetViews>
    <sheetView zoomScale="70" zoomScaleNormal="70" workbookViewId="0">
      <selection activeCell="E52" sqref="E5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6"/>
  <sheetViews>
    <sheetView topLeftCell="B1" zoomScale="40" zoomScaleNormal="40" workbookViewId="0">
      <selection activeCell="AL101" sqref="AL101"/>
    </sheetView>
  </sheetViews>
  <sheetFormatPr defaultRowHeight="14.5" x14ac:dyDescent="0.35"/>
  <cols>
    <col min="2" max="2" width="13.453125" customWidth="1"/>
    <col min="3" max="3" width="16" bestFit="1" customWidth="1"/>
    <col min="4" max="4" width="8" customWidth="1"/>
    <col min="5" max="5" width="24" bestFit="1" customWidth="1"/>
    <col min="6" max="6" width="12.36328125" bestFit="1" customWidth="1"/>
    <col min="7" max="7" width="23.7265625" customWidth="1"/>
    <col min="8" max="8" width="16.90625" bestFit="1" customWidth="1"/>
    <col min="9" max="9" width="41.26953125" bestFit="1" customWidth="1"/>
    <col min="10" max="10" width="19.54296875" bestFit="1" customWidth="1"/>
    <col min="11" max="11" width="25.81640625" bestFit="1" customWidth="1"/>
    <col min="20" max="20" width="12.1796875" bestFit="1" customWidth="1"/>
    <col min="21" max="21" width="7.6328125" bestFit="1" customWidth="1"/>
    <col min="22" max="22" width="19.1796875" bestFit="1" customWidth="1"/>
    <col min="23" max="23" width="7.81640625" customWidth="1"/>
    <col min="24" max="24" width="18.08984375" bestFit="1" customWidth="1"/>
    <col min="25" max="25" width="14" bestFit="1" customWidth="1"/>
    <col min="26" max="26" width="24.1796875" bestFit="1" customWidth="1"/>
    <col min="27" max="27" width="16.90625" bestFit="1" customWidth="1"/>
    <col min="28" max="28" width="19.6328125" bestFit="1" customWidth="1"/>
    <col min="38" max="38" width="12.1796875" bestFit="1" customWidth="1"/>
    <col min="39" max="39" width="7.6328125" bestFit="1" customWidth="1"/>
    <col min="40" max="40" width="19.1796875" bestFit="1" customWidth="1"/>
    <col min="41" max="41" width="7.81640625" bestFit="1" customWidth="1"/>
    <col min="42" max="42" width="18.08984375" bestFit="1" customWidth="1"/>
    <col min="43" max="43" width="14" bestFit="1" customWidth="1"/>
    <col min="44" max="44" width="24.1796875" bestFit="1" customWidth="1"/>
    <col min="45" max="45" width="16.90625" bestFit="1" customWidth="1"/>
    <col min="46" max="46" width="19.6328125" bestFit="1" customWidth="1"/>
    <col min="47" max="47" width="9.1796875" customWidth="1"/>
    <col min="56" max="56" width="12.1796875" bestFit="1" customWidth="1"/>
    <col min="57" max="57" width="7.6328125" bestFit="1" customWidth="1"/>
    <col min="58" max="58" width="19.1796875" bestFit="1" customWidth="1"/>
    <col min="59" max="59" width="16.7265625" style="36" customWidth="1"/>
    <col min="60" max="60" width="18.08984375" bestFit="1" customWidth="1"/>
    <col min="61" max="61" width="11.90625" bestFit="1" customWidth="1"/>
    <col min="62" max="62" width="35.81640625" bestFit="1" customWidth="1"/>
    <col min="63" max="63" width="16.90625" bestFit="1" customWidth="1"/>
    <col min="64" max="64" width="13.54296875" bestFit="1" customWidth="1"/>
  </cols>
  <sheetData>
    <row r="1" spans="1:64" ht="15" thickBot="1" x14ac:dyDescent="0.4"/>
    <row r="2" spans="1:64" ht="26" x14ac:dyDescent="0.6">
      <c r="A2" s="156" t="s">
        <v>2</v>
      </c>
      <c r="B2" s="157"/>
      <c r="C2" s="64" t="s">
        <v>468</v>
      </c>
      <c r="D2" s="64" t="s">
        <v>544</v>
      </c>
      <c r="E2" s="64" t="s">
        <v>545</v>
      </c>
      <c r="F2" s="64" t="s">
        <v>546</v>
      </c>
      <c r="G2" s="64" t="s">
        <v>601</v>
      </c>
      <c r="H2" s="64" t="s">
        <v>468</v>
      </c>
      <c r="I2" s="64" t="s">
        <v>602</v>
      </c>
      <c r="J2" s="64" t="s">
        <v>603</v>
      </c>
      <c r="K2" s="65" t="s">
        <v>604</v>
      </c>
      <c r="R2" s="156" t="s">
        <v>1</v>
      </c>
      <c r="S2" s="157"/>
      <c r="T2" s="40" t="s">
        <v>535</v>
      </c>
      <c r="U2" s="64" t="s">
        <v>409</v>
      </c>
      <c r="V2" s="64" t="s">
        <v>536</v>
      </c>
      <c r="W2" s="64" t="s">
        <v>537</v>
      </c>
      <c r="X2" s="64" t="s">
        <v>540</v>
      </c>
      <c r="Y2" s="64" t="s">
        <v>541</v>
      </c>
      <c r="Z2" s="64" t="s">
        <v>543</v>
      </c>
      <c r="AA2" s="64" t="s">
        <v>538</v>
      </c>
      <c r="AB2" s="41" t="s">
        <v>542</v>
      </c>
      <c r="AJ2" s="156" t="s">
        <v>0</v>
      </c>
      <c r="AK2" s="157"/>
      <c r="AL2" s="64" t="s">
        <v>535</v>
      </c>
      <c r="AM2" s="64" t="s">
        <v>409</v>
      </c>
      <c r="AN2" s="64" t="s">
        <v>536</v>
      </c>
      <c r="AO2" s="64" t="s">
        <v>537</v>
      </c>
      <c r="AP2" s="64" t="s">
        <v>540</v>
      </c>
      <c r="AQ2" s="64" t="s">
        <v>448</v>
      </c>
      <c r="AR2" s="64" t="s">
        <v>543</v>
      </c>
      <c r="AS2" s="64" t="s">
        <v>538</v>
      </c>
      <c r="AT2" s="65" t="s">
        <v>542</v>
      </c>
      <c r="BB2" s="156" t="s">
        <v>3</v>
      </c>
      <c r="BC2" s="158"/>
      <c r="BD2" s="64" t="s">
        <v>535</v>
      </c>
      <c r="BE2" s="64" t="s">
        <v>409</v>
      </c>
      <c r="BF2" s="64" t="s">
        <v>536</v>
      </c>
      <c r="BG2" s="64" t="s">
        <v>537</v>
      </c>
      <c r="BH2" s="64" t="s">
        <v>540</v>
      </c>
      <c r="BI2" s="64" t="s">
        <v>448</v>
      </c>
      <c r="BJ2" s="64" t="s">
        <v>588</v>
      </c>
      <c r="BK2" s="64" t="s">
        <v>538</v>
      </c>
      <c r="BL2" s="65" t="s">
        <v>589</v>
      </c>
    </row>
    <row r="3" spans="1:64" ht="26.5" thickBot="1" x14ac:dyDescent="0.65">
      <c r="A3" s="159" t="s">
        <v>597</v>
      </c>
      <c r="B3" s="160"/>
      <c r="C3" s="93">
        <v>6.9710060249579477</v>
      </c>
      <c r="D3" s="3">
        <v>-36</v>
      </c>
      <c r="E3" s="93">
        <f xml:space="preserve"> 10^((-25.21 - D3)/(10*2.8))</f>
        <v>2.4286064430456169</v>
      </c>
      <c r="F3" s="93">
        <f>C3-E3</f>
        <v>4.5423995819123313</v>
      </c>
      <c r="G3" s="94">
        <f>F3^2</f>
        <v>20.633393961757321</v>
      </c>
      <c r="H3" s="93">
        <v>6.9710060249579477</v>
      </c>
      <c r="I3" s="93">
        <f>AVERAGE($E$3:$E$25)</f>
        <v>2.3256216773689924</v>
      </c>
      <c r="J3" s="93">
        <f>_xlfn.STDEV.P($D$3:$D$25)</f>
        <v>0.97025711323571262</v>
      </c>
      <c r="K3" s="94">
        <f>_xlfn.STDEV.P($E$3:$E$25)</f>
        <v>0.18298480598049546</v>
      </c>
      <c r="R3" s="159" t="s">
        <v>598</v>
      </c>
      <c r="S3" s="160"/>
      <c r="T3" s="93">
        <v>2.9880389890361196</v>
      </c>
      <c r="U3" s="3">
        <v>-34</v>
      </c>
      <c r="V3" s="93">
        <f t="shared" ref="V3:V66" si="0" xml:space="preserve"> 10^((-25.21 - U3)/(10*2.8))</f>
        <v>2.0602910285875451</v>
      </c>
      <c r="W3" s="93">
        <f t="shared" ref="W3:W66" si="1">T3-V3</f>
        <v>0.92774796044857455</v>
      </c>
      <c r="X3" s="94">
        <f t="shared" ref="X3:X66" si="2">W3^2</f>
        <v>0.86071627811648987</v>
      </c>
      <c r="Y3" s="2">
        <v>2.9880389890361196</v>
      </c>
      <c r="Z3" s="93">
        <f>AVERAGE(V3:V23)</f>
        <v>2.2813997949578542</v>
      </c>
      <c r="AA3" s="93">
        <f>_xlfn.STDEV.P(V3:V23)</f>
        <v>0.20443535576886604</v>
      </c>
      <c r="AB3" s="94">
        <f>_xlfn.STDEV.P(U3:U23)</f>
        <v>1.0962728031639366</v>
      </c>
      <c r="AJ3" s="159" t="s">
        <v>599</v>
      </c>
      <c r="AK3" s="160"/>
      <c r="AL3" s="93">
        <v>11.062381750780434</v>
      </c>
      <c r="AM3" s="3">
        <v>-52</v>
      </c>
      <c r="AN3" s="93">
        <f xml:space="preserve"> 10^((-25.21 - AM3)/(10*2.8))</f>
        <v>9.052858126213243</v>
      </c>
      <c r="AO3" s="93">
        <f>AL3-AN3</f>
        <v>2.0095236245671906</v>
      </c>
      <c r="AP3" s="94">
        <f>AO3^2</f>
        <v>4.0381851976936591</v>
      </c>
      <c r="AQ3" s="2">
        <v>11.062381750780434</v>
      </c>
      <c r="AR3" s="93">
        <f>AVERAGE(AN3:AN17)</f>
        <v>12.267915142209601</v>
      </c>
      <c r="AS3" s="93">
        <f>_xlfn.STDEV.P(AO3:AO17)</f>
        <v>7.028398764749169</v>
      </c>
      <c r="AT3" s="94">
        <f>_xlfn.STDEV.P(AP3:AP17)</f>
        <v>92.838898081692022</v>
      </c>
      <c r="BB3" s="159" t="s">
        <v>600</v>
      </c>
      <c r="BC3" s="160"/>
      <c r="BD3" s="93">
        <v>8.8585065332707185</v>
      </c>
      <c r="BE3" s="93">
        <v>-30</v>
      </c>
      <c r="BF3" s="93">
        <f xml:space="preserve"> 10^((-25.21 - BE3)/(10*2.8))</f>
        <v>1.4827619354872632</v>
      </c>
      <c r="BG3" s="93">
        <f>BD3-BF3</f>
        <v>7.3757445977834557</v>
      </c>
      <c r="BH3" s="94">
        <f>BG3^2</f>
        <v>54.401608371731832</v>
      </c>
      <c r="BI3" s="92">
        <v>8.8585065332707185</v>
      </c>
      <c r="BJ3" s="93">
        <f>AVERAGE(BF3:BF22)</f>
        <v>2.0549649551797105</v>
      </c>
      <c r="BK3" s="93">
        <f>_xlfn.STDEV.P(BF3:BF22)</f>
        <v>0.32224654552533394</v>
      </c>
      <c r="BL3" s="94">
        <f>_xlfn.STDEV.P(BE3:BE22)</f>
        <v>2.0880613017821101</v>
      </c>
    </row>
    <row r="4" spans="1:64" x14ac:dyDescent="0.35">
      <c r="C4" s="95">
        <v>6.9710060249579477</v>
      </c>
      <c r="D4" s="6">
        <v>-37</v>
      </c>
      <c r="E4" s="33">
        <f t="shared" ref="E4:E67" si="3" xml:space="preserve"> 10^((-25.21 - D4)/(10*2.8))</f>
        <v>2.6367650198664618</v>
      </c>
      <c r="F4" s="33">
        <f t="shared" ref="F4:F67" si="4">C4-E4</f>
        <v>4.3342410050914859</v>
      </c>
      <c r="G4" s="52">
        <f t="shared" ref="G4:G67" si="5">F4^2</f>
        <v>18.785645090216455</v>
      </c>
      <c r="H4" s="33">
        <v>6.1636885060814022</v>
      </c>
      <c r="I4" s="33">
        <f>AVERAGE($E$26:$E$51)</f>
        <v>3.8751359039147841</v>
      </c>
      <c r="J4" s="33">
        <f>_xlfn.STDEV.P($D$26:$D$51)</f>
        <v>1.2427303401079624</v>
      </c>
      <c r="K4" s="52">
        <f>_xlfn.STDEV.P($E$26:$E$51)</f>
        <v>0.42833235745020365</v>
      </c>
      <c r="R4" s="36"/>
      <c r="S4" s="36"/>
      <c r="T4" s="95">
        <v>2.9880389890361196</v>
      </c>
      <c r="U4" s="6">
        <v>-35</v>
      </c>
      <c r="V4" s="33">
        <f t="shared" si="0"/>
        <v>2.2368808789421024</v>
      </c>
      <c r="W4" s="33">
        <f t="shared" si="1"/>
        <v>0.75115811009401723</v>
      </c>
      <c r="X4" s="52">
        <f t="shared" si="2"/>
        <v>0.56423850636001571</v>
      </c>
      <c r="Y4" s="5">
        <v>20.778334798534747</v>
      </c>
      <c r="Z4" s="33">
        <f>AVERAGE(V24:V46)</f>
        <v>19.02651229924853</v>
      </c>
      <c r="AA4" s="33">
        <f>_xlfn.STDEV.P(V24:V46)</f>
        <v>9.4879709698223493</v>
      </c>
      <c r="AB4" s="52">
        <f>_xlfn.STDEV.P(U24:U46)</f>
        <v>5.0416038495880926</v>
      </c>
      <c r="AJ4" s="36"/>
      <c r="AK4" s="36"/>
      <c r="AL4" s="95">
        <v>11.062381750780434</v>
      </c>
      <c r="AM4" s="6">
        <v>-50</v>
      </c>
      <c r="AN4" s="33">
        <f t="shared" ref="AN4:AN67" si="6" xml:space="preserve"> 10^((-25.21 - AM4)/(10*2.8))</f>
        <v>7.6799279001841452</v>
      </c>
      <c r="AO4" s="33">
        <f t="shared" ref="AO4:AO67" si="7">AL4-AN4</f>
        <v>3.3824538505962884</v>
      </c>
      <c r="AP4" s="52">
        <f t="shared" ref="AP4:AP67" si="8">AO4^2</f>
        <v>11.440994051413659</v>
      </c>
      <c r="AQ4" s="5">
        <v>14.296178860101046</v>
      </c>
      <c r="AR4" s="33">
        <f>AVERAGE(AN18:AN32)</f>
        <v>3.1527067744312904</v>
      </c>
      <c r="AS4" s="33">
        <f>_xlfn.STDEV.P(AN18:AN32)</f>
        <v>0.62886972946084951</v>
      </c>
      <c r="AT4" s="52">
        <f>_xlfn.STDEV.P(AO18:AO32)</f>
        <v>0.62886972946084807</v>
      </c>
      <c r="BB4" s="36"/>
      <c r="BC4" s="36"/>
      <c r="BD4" s="95">
        <v>8.8585065332707185</v>
      </c>
      <c r="BE4" s="33">
        <v>-36</v>
      </c>
      <c r="BF4" s="33">
        <f t="shared" ref="BF4:BF67" si="9" xml:space="preserve"> 10^((-25.21 - BE4)/(10*2.8))</f>
        <v>2.4286064430456169</v>
      </c>
      <c r="BG4" s="33">
        <f t="shared" ref="BG4:BG67" si="10">BD4-BF4</f>
        <v>6.429900090225102</v>
      </c>
      <c r="BH4" s="52">
        <f t="shared" ref="BH4:BH67" si="11">BG4^2</f>
        <v>41.343615170276777</v>
      </c>
      <c r="BI4" s="95">
        <v>6.5641198191379786</v>
      </c>
      <c r="BJ4" s="33">
        <f>AVERAGE(BD23:BD40)</f>
        <v>6.5641198191379759</v>
      </c>
      <c r="BK4" s="33">
        <f>_xlfn.STDEV.P(BE23:BE40)</f>
        <v>1.7364999564541985</v>
      </c>
      <c r="BL4" s="52">
        <f>_xlfn.STDEV.P(BE23:BE40)</f>
        <v>1.7364999564541985</v>
      </c>
    </row>
    <row r="5" spans="1:64" x14ac:dyDescent="0.35">
      <c r="C5" s="95">
        <v>6.9710060249579477</v>
      </c>
      <c r="D5" s="6">
        <v>-33</v>
      </c>
      <c r="E5" s="33">
        <f t="shared" si="3"/>
        <v>1.8976420078684906</v>
      </c>
      <c r="F5" s="33">
        <f t="shared" si="4"/>
        <v>5.0733640170894567</v>
      </c>
      <c r="G5" s="52">
        <f t="shared" si="5"/>
        <v>25.739022449898069</v>
      </c>
      <c r="H5" s="33">
        <v>23.371156667995702</v>
      </c>
      <c r="I5" s="33">
        <f>AVERAGE($E$52:$E$70)</f>
        <v>10.127446050743284</v>
      </c>
      <c r="J5" s="33">
        <f>_xlfn.STDEV.P($D$52:$D$70)</f>
        <v>1.9622475665586572</v>
      </c>
      <c r="K5" s="52">
        <f>_xlfn.STDEV.P($E$52:$E$70)</f>
        <v>1.5698182122896116</v>
      </c>
      <c r="R5" s="36"/>
      <c r="S5" s="36"/>
      <c r="T5" s="95">
        <v>2.9880389890361196</v>
      </c>
      <c r="U5" s="6">
        <v>-33</v>
      </c>
      <c r="V5" s="33">
        <f t="shared" si="0"/>
        <v>1.8976420078684906</v>
      </c>
      <c r="W5" s="33">
        <f t="shared" si="1"/>
        <v>1.0903969811676291</v>
      </c>
      <c r="X5" s="52">
        <f t="shared" si="2"/>
        <v>1.1889655765394789</v>
      </c>
      <c r="Y5" s="5">
        <v>19.641641988387839</v>
      </c>
      <c r="Z5" s="33">
        <f>AVERAGE(V47:V72)</f>
        <v>9.1966565908892157</v>
      </c>
      <c r="AA5" s="33">
        <f>_xlfn.STDEV.P(V47:V72)</f>
        <v>1.7820220556426418</v>
      </c>
      <c r="AB5" s="52">
        <f>_xlfn.STDEV.P(U47:U72)</f>
        <v>2.3774706862347066</v>
      </c>
      <c r="AJ5" s="36"/>
      <c r="AK5" s="36"/>
      <c r="AL5" s="95">
        <v>11.062381750780434</v>
      </c>
      <c r="AM5" s="6">
        <v>-54</v>
      </c>
      <c r="AN5" s="33">
        <f t="shared" si="6"/>
        <v>10.67122521441642</v>
      </c>
      <c r="AO5" s="33">
        <f t="shared" si="7"/>
        <v>0.39115653636401326</v>
      </c>
      <c r="AP5" s="52">
        <f t="shared" si="8"/>
        <v>0.15300343594029164</v>
      </c>
      <c r="AQ5" s="5">
        <v>1.8929999999999998</v>
      </c>
      <c r="AR5" s="33">
        <f>AVERAGE(AN33:AN47)</f>
        <v>1.6904184072133588</v>
      </c>
      <c r="AS5" s="33">
        <f>_xlfn.STDEV.P(AO33:AO47)</f>
        <v>0.171373608595945</v>
      </c>
      <c r="AT5" s="52">
        <f>_xlfn.STDEV.P(AP33:AP47)</f>
        <v>5.8222610864397062E-2</v>
      </c>
      <c r="BB5" s="36"/>
      <c r="BC5" s="36"/>
      <c r="BD5" s="95">
        <v>8.8585065332707185</v>
      </c>
      <c r="BE5" s="33">
        <v>-35</v>
      </c>
      <c r="BF5" s="33">
        <f t="shared" si="9"/>
        <v>2.2368808789421024</v>
      </c>
      <c r="BG5" s="33">
        <f t="shared" si="10"/>
        <v>6.6216256543286161</v>
      </c>
      <c r="BH5" s="52">
        <f t="shared" si="11"/>
        <v>43.845926306062871</v>
      </c>
      <c r="BI5" s="95">
        <v>6.1509688667721285</v>
      </c>
      <c r="BJ5" s="33">
        <f>AVERAGE(BD41:BD60)</f>
        <v>6.1509688667721303</v>
      </c>
      <c r="BK5" s="33">
        <f>_xlfn.STDEV.P(BF41:BF60)</f>
        <v>0.16462445172652085</v>
      </c>
      <c r="BL5" s="52">
        <f>_xlfn.STDEV.P(BE41:BE60)</f>
        <v>0.83666002653407556</v>
      </c>
    </row>
    <row r="6" spans="1:64" x14ac:dyDescent="0.35">
      <c r="C6" s="95">
        <v>6.9710060249579477</v>
      </c>
      <c r="D6" s="6">
        <v>-36</v>
      </c>
      <c r="E6" s="33">
        <f t="shared" si="3"/>
        <v>2.4286064430456169</v>
      </c>
      <c r="F6" s="33">
        <f t="shared" si="4"/>
        <v>4.5423995819123313</v>
      </c>
      <c r="G6" s="52">
        <f t="shared" si="5"/>
        <v>20.633393961757321</v>
      </c>
      <c r="H6" s="33">
        <v>10.153971833721029</v>
      </c>
      <c r="I6" s="33">
        <f>AVERAGE($E$71:$E$103)</f>
        <v>16.379612024313367</v>
      </c>
      <c r="J6" s="33">
        <f>_xlfn.STDEV.P($E$71:$E$103)</f>
        <v>6.8541646084147114</v>
      </c>
      <c r="K6" s="52">
        <f>_xlfn.STDEV.P($E$71:$E$103)</f>
        <v>6.8541646084147114</v>
      </c>
      <c r="R6" s="36"/>
      <c r="S6" s="36"/>
      <c r="T6" s="95">
        <v>2.9880389890361196</v>
      </c>
      <c r="U6" s="6">
        <v>-35</v>
      </c>
      <c r="V6" s="33">
        <f t="shared" si="0"/>
        <v>2.2368808789421024</v>
      </c>
      <c r="W6" s="33">
        <f t="shared" si="1"/>
        <v>0.75115811009401723</v>
      </c>
      <c r="X6" s="52">
        <f t="shared" si="2"/>
        <v>0.56423850636001571</v>
      </c>
      <c r="Y6" s="5">
        <v>23.491828898576628</v>
      </c>
      <c r="Z6" s="33">
        <f>AVERAGE(V73:V92)</f>
        <v>24.725841794336116</v>
      </c>
      <c r="AA6" s="33">
        <f>_xlfn.STDEV.P(V73:V92)</f>
        <v>5.1253081865467811</v>
      </c>
      <c r="AB6" s="52">
        <f>_xlfn.STDEV.P(U73:U92)</f>
        <v>2.5782746168707473</v>
      </c>
      <c r="AJ6" s="36"/>
      <c r="AK6" s="36"/>
      <c r="AL6" s="95">
        <v>11.062381750780434</v>
      </c>
      <c r="AM6" s="6">
        <v>-52</v>
      </c>
      <c r="AN6" s="33">
        <f t="shared" si="6"/>
        <v>9.052858126213243</v>
      </c>
      <c r="AO6" s="33">
        <f t="shared" si="7"/>
        <v>2.0095236245671906</v>
      </c>
      <c r="AP6" s="52">
        <f t="shared" si="8"/>
        <v>4.0381851976936591</v>
      </c>
      <c r="AQ6" s="8">
        <v>1</v>
      </c>
      <c r="AR6" s="96">
        <f>AVERAGE(AN48:AN92)</f>
        <v>5.6494772987912105</v>
      </c>
      <c r="AS6" s="96">
        <f>_xlfn.STDEV.P(AO48:AO92)</f>
        <v>5.8995651599839976</v>
      </c>
      <c r="AT6" s="53">
        <f>_xlfn.STDEV.P(AP48:AP92)</f>
        <v>146.0194170212456</v>
      </c>
      <c r="BB6" s="36"/>
      <c r="BC6" s="36"/>
      <c r="BD6" s="95">
        <v>8.8585065332707185</v>
      </c>
      <c r="BE6" s="33">
        <v>-30</v>
      </c>
      <c r="BF6" s="33">
        <f t="shared" si="9"/>
        <v>1.4827619354872632</v>
      </c>
      <c r="BG6" s="33">
        <f t="shared" si="10"/>
        <v>7.3757445977834557</v>
      </c>
      <c r="BH6" s="52">
        <f t="shared" si="11"/>
        <v>54.401608371731832</v>
      </c>
      <c r="BI6" s="95">
        <v>11.162138728756242</v>
      </c>
      <c r="BJ6" s="33">
        <f>AVERAGE(BD61:BD78)</f>
        <v>11.162138728756245</v>
      </c>
      <c r="BK6" s="33">
        <f>_xlfn.STDEV.P(BE61:BE78)</f>
        <v>3.593976442141305</v>
      </c>
      <c r="BL6" s="52">
        <f>_xlfn.STDEV.P(BE61:BE78)</f>
        <v>3.593976442141305</v>
      </c>
    </row>
    <row r="7" spans="1:64" x14ac:dyDescent="0.35">
      <c r="C7" s="95">
        <v>6.9710060249579477</v>
      </c>
      <c r="D7" s="6">
        <v>-35</v>
      </c>
      <c r="E7" s="33">
        <f t="shared" si="3"/>
        <v>2.2368808789421024</v>
      </c>
      <c r="F7" s="33">
        <f t="shared" si="4"/>
        <v>4.7341251460158453</v>
      </c>
      <c r="G7" s="52">
        <f t="shared" si="5"/>
        <v>22.411940898139548</v>
      </c>
      <c r="H7" s="33">
        <v>18.618711018757448</v>
      </c>
      <c r="I7" s="33">
        <f>AVERAGE($E$71:$E$103)</f>
        <v>16.379612024313367</v>
      </c>
      <c r="J7" s="33">
        <f>_xlfn.STDEV.P($E$71:$E$103)</f>
        <v>6.8541646084147114</v>
      </c>
      <c r="K7" s="52">
        <f>_xlfn.STDEV.P($E$71:$E$103)</f>
        <v>6.8541646084147114</v>
      </c>
      <c r="R7" s="36"/>
      <c r="S7" s="36"/>
      <c r="T7" s="95">
        <v>2.9880389890361196</v>
      </c>
      <c r="U7" s="6">
        <v>-35</v>
      </c>
      <c r="V7" s="33">
        <f t="shared" si="0"/>
        <v>2.2368808789421024</v>
      </c>
      <c r="W7" s="33">
        <f t="shared" si="1"/>
        <v>0.75115811009401723</v>
      </c>
      <c r="X7" s="52">
        <f t="shared" si="2"/>
        <v>0.56423850636001571</v>
      </c>
      <c r="Y7" s="5">
        <v>28.641261319990782</v>
      </c>
      <c r="Z7" s="33">
        <f>AVERAGE(V93:V121)</f>
        <v>28.571915171658141</v>
      </c>
      <c r="AA7" s="33">
        <f>_xlfn.STDEV.P(V93:V121)</f>
        <v>5.4257739213895588</v>
      </c>
      <c r="AB7" s="52">
        <f>_xlfn.STDEV.P(U93:U121)</f>
        <v>2.3142016186982777</v>
      </c>
      <c r="AJ7" s="36"/>
      <c r="AK7" s="36"/>
      <c r="AL7" s="95">
        <v>11.062381750780434</v>
      </c>
      <c r="AM7" s="6">
        <v>-55</v>
      </c>
      <c r="AN7" s="33">
        <f t="shared" si="6"/>
        <v>11.585867872937076</v>
      </c>
      <c r="AO7" s="33">
        <f t="shared" si="7"/>
        <v>-0.52348612215664225</v>
      </c>
      <c r="AP7" s="52">
        <f t="shared" si="8"/>
        <v>0.27403772009059896</v>
      </c>
      <c r="AQ7" s="36"/>
      <c r="AR7" s="36"/>
      <c r="AS7" s="36"/>
      <c r="AT7" s="36"/>
      <c r="BB7" s="36"/>
      <c r="BC7" s="36"/>
      <c r="BD7" s="95">
        <v>8.8585065332707185</v>
      </c>
      <c r="BE7" s="33">
        <v>-36</v>
      </c>
      <c r="BF7" s="33">
        <f t="shared" si="9"/>
        <v>2.4286064430456169</v>
      </c>
      <c r="BG7" s="33">
        <f t="shared" si="10"/>
        <v>6.429900090225102</v>
      </c>
      <c r="BH7" s="52">
        <f t="shared" si="11"/>
        <v>41.343615170276777</v>
      </c>
      <c r="BI7" s="95">
        <v>1</v>
      </c>
      <c r="BJ7" s="33">
        <f>AVERAGE(BF79:BF163)</f>
        <v>0.84887725888346122</v>
      </c>
      <c r="BK7" s="33">
        <f>_xlfn.STDEV.P(BG79:BG163)</f>
        <v>0.68916443147024342</v>
      </c>
      <c r="BL7" s="52">
        <f>_xlfn.STDEV.P(BE79:BE163)</f>
        <v>7.6966176906114105</v>
      </c>
    </row>
    <row r="8" spans="1:64" x14ac:dyDescent="0.35">
      <c r="C8" s="95">
        <v>6.9710060249579477</v>
      </c>
      <c r="D8" s="6">
        <v>-37</v>
      </c>
      <c r="E8" s="33">
        <f t="shared" si="3"/>
        <v>2.6367650198664618</v>
      </c>
      <c r="F8" s="33">
        <f t="shared" si="4"/>
        <v>4.3342410050914859</v>
      </c>
      <c r="G8" s="52">
        <f t="shared" si="5"/>
        <v>18.785645090216455</v>
      </c>
      <c r="H8" s="33">
        <v>22.587064306810657</v>
      </c>
      <c r="I8" s="33">
        <f>AVERAGE($E$125:$E$153)</f>
        <v>55.528930058627843</v>
      </c>
      <c r="J8" s="33">
        <f>_xlfn.STDEV.P($E$125:$E$153)</f>
        <v>31.102793223127915</v>
      </c>
      <c r="K8" s="52">
        <f>_xlfn.STDEV.P($E$125:$E$153)</f>
        <v>31.102793223127915</v>
      </c>
      <c r="R8" s="36"/>
      <c r="S8" s="36"/>
      <c r="T8" s="95">
        <v>2.9880389890361196</v>
      </c>
      <c r="U8" s="6">
        <v>-37</v>
      </c>
      <c r="V8" s="33">
        <f t="shared" si="0"/>
        <v>2.6367650198664618</v>
      </c>
      <c r="W8" s="33">
        <f t="shared" si="1"/>
        <v>0.35127396916965781</v>
      </c>
      <c r="X8" s="52">
        <f t="shared" si="2"/>
        <v>0.12339340141620571</v>
      </c>
      <c r="Y8" s="5">
        <v>18.356476895090736</v>
      </c>
      <c r="Z8" s="33">
        <f>AVERAGE(V122:V170)</f>
        <v>22.692172019572368</v>
      </c>
      <c r="AA8" s="33">
        <f>_xlfn.STDEV.P(V122:V170)</f>
        <v>8.565688446120884</v>
      </c>
      <c r="AB8" s="52">
        <f>_xlfn.STDEV.P(U122:U170)</f>
        <v>5.0263777351282757</v>
      </c>
      <c r="AJ8" s="36"/>
      <c r="AK8" s="36"/>
      <c r="AL8" s="95">
        <v>11.062381750780434</v>
      </c>
      <c r="AM8" s="6">
        <v>-58</v>
      </c>
      <c r="AN8" s="33">
        <f t="shared" si="6"/>
        <v>14.827619354872633</v>
      </c>
      <c r="AO8" s="33">
        <f t="shared" si="7"/>
        <v>-3.7652376040921993</v>
      </c>
      <c r="AP8" s="52">
        <f t="shared" si="8"/>
        <v>14.177014215269965</v>
      </c>
      <c r="AQ8" s="36"/>
      <c r="AR8" s="36"/>
      <c r="AS8" s="36"/>
      <c r="AT8" s="36"/>
      <c r="BB8" s="36"/>
      <c r="BC8" s="36"/>
      <c r="BD8" s="95">
        <v>8.8585065332707185</v>
      </c>
      <c r="BE8" s="33">
        <v>-35</v>
      </c>
      <c r="BF8" s="33">
        <f t="shared" si="9"/>
        <v>2.2368808789421024</v>
      </c>
      <c r="BG8" s="33">
        <f t="shared" si="10"/>
        <v>6.6216256543286161</v>
      </c>
      <c r="BH8" s="52">
        <f t="shared" si="11"/>
        <v>43.845926306062871</v>
      </c>
      <c r="BI8" s="95">
        <v>10.491940621257825</v>
      </c>
      <c r="BJ8" s="33">
        <f>AVERAGE(BF164:BF183)</f>
        <v>13.883309523771805</v>
      </c>
      <c r="BK8" s="33">
        <f>_xlfn.STDEV.P(BG164:BG183)</f>
        <v>3.8424432429394009</v>
      </c>
      <c r="BL8" s="52">
        <f>_xlfn.STDEV.P(BH164:BH183)</f>
        <v>54.421358027721297</v>
      </c>
    </row>
    <row r="9" spans="1:64" ht="15" thickBot="1" x14ac:dyDescent="0.4">
      <c r="C9" s="95">
        <v>6.9710060249579477</v>
      </c>
      <c r="D9" s="6">
        <v>-35</v>
      </c>
      <c r="E9" s="33">
        <f t="shared" si="3"/>
        <v>2.2368808789421024</v>
      </c>
      <c r="F9" s="33">
        <f t="shared" si="4"/>
        <v>4.7341251460158453</v>
      </c>
      <c r="G9" s="52">
        <f t="shared" si="5"/>
        <v>22.411940898139548</v>
      </c>
      <c r="H9" s="33">
        <v>23.341731919461331</v>
      </c>
      <c r="I9" s="33">
        <f>AVERAGE($E$154:$E$177)</f>
        <v>67.38829595231995</v>
      </c>
      <c r="J9" s="33">
        <f>_xlfn.STDEV.P($E$154:$E$177)</f>
        <v>42.823984872246278</v>
      </c>
      <c r="K9" s="52">
        <f>_xlfn.STDEV.P($E$154:$E$177)</f>
        <v>42.823984872246278</v>
      </c>
      <c r="R9" s="36"/>
      <c r="S9" s="36"/>
      <c r="T9" s="95">
        <v>2.9880389890361196</v>
      </c>
      <c r="U9" s="6">
        <v>-35</v>
      </c>
      <c r="V9" s="33">
        <f t="shared" si="0"/>
        <v>2.2368808789421024</v>
      </c>
      <c r="W9" s="33">
        <f t="shared" si="1"/>
        <v>0.75115811009401723</v>
      </c>
      <c r="X9" s="52">
        <f t="shared" si="2"/>
        <v>0.56423850636001571</v>
      </c>
      <c r="Y9" s="5">
        <v>13.518558059201434</v>
      </c>
      <c r="Z9" s="33">
        <f>AVERAGE(V171:V192)</f>
        <v>13.490028128472822</v>
      </c>
      <c r="AA9" s="33">
        <f>_xlfn.STDEV.P(V171:V192)</f>
        <v>4.5221891655211719</v>
      </c>
      <c r="AB9" s="52">
        <f>_xlfn.STDEV.P(U171:U192)</f>
        <v>3.4030249062263267</v>
      </c>
      <c r="AJ9" s="36"/>
      <c r="AK9" s="36"/>
      <c r="AL9" s="95">
        <v>11.062381750780434</v>
      </c>
      <c r="AM9" s="6">
        <v>-65</v>
      </c>
      <c r="AN9" s="33">
        <f t="shared" si="6"/>
        <v>26.367650198664627</v>
      </c>
      <c r="AO9" s="33">
        <f t="shared" si="7"/>
        <v>-15.305268447884194</v>
      </c>
      <c r="AP9" s="52">
        <f t="shared" si="8"/>
        <v>234.25124226179943</v>
      </c>
      <c r="AQ9" s="36"/>
      <c r="AR9" s="36"/>
      <c r="AS9" s="36"/>
      <c r="AT9" s="36"/>
      <c r="BB9" s="36"/>
      <c r="BC9" s="36"/>
      <c r="BD9" s="95">
        <v>8.8585065332707185</v>
      </c>
      <c r="BE9" s="33">
        <v>-34</v>
      </c>
      <c r="BF9" s="33">
        <f t="shared" si="9"/>
        <v>2.0602910285875451</v>
      </c>
      <c r="BG9" s="33">
        <f t="shared" si="10"/>
        <v>6.7982155046831734</v>
      </c>
      <c r="BH9" s="52">
        <f t="shared" si="11"/>
        <v>46.21573404811469</v>
      </c>
      <c r="BI9" s="99">
        <v>17.739325466319176</v>
      </c>
      <c r="BJ9" s="96">
        <f>AVERAGE(BF184:BF203)</f>
        <v>14.432717604766378</v>
      </c>
      <c r="BK9" s="96">
        <f>_xlfn.STDEV.P(BG184:BG203)</f>
        <v>2.0569269931908152</v>
      </c>
      <c r="BL9" s="53">
        <f>_xlfn.STDEV.P(BH184:BH203)</f>
        <v>12.883134115639185</v>
      </c>
    </row>
    <row r="10" spans="1:64" ht="15" thickBot="1" x14ac:dyDescent="0.4">
      <c r="C10" s="95">
        <v>6.9710060249579477</v>
      </c>
      <c r="D10" s="6">
        <v>-36</v>
      </c>
      <c r="E10" s="33">
        <f t="shared" si="3"/>
        <v>2.4286064430456169</v>
      </c>
      <c r="F10" s="33">
        <f t="shared" si="4"/>
        <v>4.5423995819123313</v>
      </c>
      <c r="G10" s="52">
        <f t="shared" si="5"/>
        <v>20.633393961757321</v>
      </c>
      <c r="H10" s="33">
        <v>18.731375523436608</v>
      </c>
      <c r="I10" s="33">
        <f>AVERAGE($E$178:$E$204)</f>
        <v>25.821264542857332</v>
      </c>
      <c r="J10" s="33">
        <f>_xlfn.STDEV.P($E$178:$E$204)</f>
        <v>3.3941750901687908</v>
      </c>
      <c r="K10" s="52">
        <f>_xlfn.STDEV.P($E$178:$E$204)</f>
        <v>3.3941750901687908</v>
      </c>
      <c r="R10" s="36"/>
      <c r="S10" s="36"/>
      <c r="T10" s="95">
        <v>2.9880389890361196</v>
      </c>
      <c r="U10" s="6">
        <v>-37</v>
      </c>
      <c r="V10" s="33">
        <f t="shared" si="0"/>
        <v>2.6367650198664618</v>
      </c>
      <c r="W10" s="33">
        <f t="shared" si="1"/>
        <v>0.35127396916965781</v>
      </c>
      <c r="X10" s="52">
        <f t="shared" si="2"/>
        <v>0.12339340141620571</v>
      </c>
      <c r="Y10" s="8">
        <v>1</v>
      </c>
      <c r="Z10" s="96">
        <f>AVERAGE(V193:V233)</f>
        <v>0.83450528834725157</v>
      </c>
      <c r="AA10" s="96">
        <f>_xlfn.STDEV.P(V193:V233)</f>
        <v>1.0660600198103851</v>
      </c>
      <c r="AB10" s="53">
        <f>_xlfn.STDEV.P(U193:U233)</f>
        <v>7.5545999870087153</v>
      </c>
      <c r="AJ10" s="36"/>
      <c r="AK10" s="36"/>
      <c r="AL10" s="95">
        <v>11.062381750780434</v>
      </c>
      <c r="AM10" s="6">
        <v>-55</v>
      </c>
      <c r="AN10" s="33">
        <f t="shared" si="6"/>
        <v>11.585867872937076</v>
      </c>
      <c r="AO10" s="33">
        <f t="shared" si="7"/>
        <v>-0.52348612215664225</v>
      </c>
      <c r="AP10" s="52">
        <f t="shared" si="8"/>
        <v>0.27403772009059896</v>
      </c>
      <c r="AQ10" s="36"/>
      <c r="AR10" s="56" t="s">
        <v>567</v>
      </c>
      <c r="AS10" s="97">
        <f>(AVERAGE(AS3:AS6))^2</f>
        <v>11.778979665632441</v>
      </c>
      <c r="AT10" s="36"/>
      <c r="BB10" s="36"/>
      <c r="BC10" s="36"/>
      <c r="BD10" s="95">
        <v>8.8585065332707185</v>
      </c>
      <c r="BE10" s="33">
        <v>-36</v>
      </c>
      <c r="BF10" s="33">
        <f t="shared" si="9"/>
        <v>2.4286064430456169</v>
      </c>
      <c r="BG10" s="33">
        <f t="shared" si="10"/>
        <v>6.429900090225102</v>
      </c>
      <c r="BH10" s="52">
        <f t="shared" si="11"/>
        <v>41.343615170276777</v>
      </c>
      <c r="BI10" s="36"/>
      <c r="BJ10" s="36"/>
      <c r="BK10" s="36"/>
      <c r="BL10" s="36"/>
    </row>
    <row r="11" spans="1:64" ht="15" thickBot="1" x14ac:dyDescent="0.4">
      <c r="C11" s="95">
        <v>6.9710060249579477</v>
      </c>
      <c r="D11" s="6">
        <v>-36</v>
      </c>
      <c r="E11" s="33">
        <f t="shared" si="3"/>
        <v>2.4286064430456169</v>
      </c>
      <c r="F11" s="33">
        <f t="shared" si="4"/>
        <v>4.5423995819123313</v>
      </c>
      <c r="G11" s="52">
        <f t="shared" si="5"/>
        <v>20.633393961757321</v>
      </c>
      <c r="H11" s="96">
        <v>1</v>
      </c>
      <c r="I11" s="96">
        <f>AVERAGE($E$205:$E$246)</f>
        <v>1.2665272299390762</v>
      </c>
      <c r="J11" s="96">
        <f>_xlfn.STDEV.P($E$205:$E$246)</f>
        <v>0.73029774032762274</v>
      </c>
      <c r="K11" s="53">
        <f>_xlfn.STDEV.P($E$205:$E$246)</f>
        <v>0.73029774032762274</v>
      </c>
      <c r="R11" s="36"/>
      <c r="S11" s="36"/>
      <c r="T11" s="95">
        <v>2.9880389890361196</v>
      </c>
      <c r="U11" s="6">
        <v>-35</v>
      </c>
      <c r="V11" s="33">
        <f t="shared" si="0"/>
        <v>2.2368808789421024</v>
      </c>
      <c r="W11" s="33">
        <f t="shared" si="1"/>
        <v>0.75115811009401723</v>
      </c>
      <c r="X11" s="52">
        <f t="shared" si="2"/>
        <v>0.56423850636001571</v>
      </c>
      <c r="Y11" s="36"/>
      <c r="Z11" s="36"/>
      <c r="AA11" s="36"/>
      <c r="AB11" s="36"/>
      <c r="AJ11" s="36"/>
      <c r="AK11" s="36"/>
      <c r="AL11" s="95">
        <v>11.062381750780434</v>
      </c>
      <c r="AM11" s="6">
        <v>-53</v>
      </c>
      <c r="AN11" s="33"/>
      <c r="AO11" s="33">
        <f t="shared" si="7"/>
        <v>11.062381750780434</v>
      </c>
      <c r="AP11" s="52">
        <f t="shared" si="8"/>
        <v>122.37628999999997</v>
      </c>
      <c r="AQ11" s="36"/>
      <c r="AR11" s="90" t="s">
        <v>539</v>
      </c>
      <c r="AS11" s="91">
        <f>SQRT(AVERAGE(AP3:AP92))</f>
        <v>7.5659220547890609</v>
      </c>
      <c r="AT11" s="36"/>
      <c r="BB11" s="36"/>
      <c r="BC11" s="36"/>
      <c r="BD11" s="95">
        <v>8.8585065332707185</v>
      </c>
      <c r="BE11" s="33">
        <v>-31</v>
      </c>
      <c r="BF11" s="33">
        <f t="shared" si="9"/>
        <v>1.6098511207848556</v>
      </c>
      <c r="BG11" s="33">
        <f t="shared" si="10"/>
        <v>7.2486554124858626</v>
      </c>
      <c r="BH11" s="52">
        <f t="shared" si="11"/>
        <v>52.543005288960593</v>
      </c>
      <c r="BI11" s="36"/>
      <c r="BJ11" s="56" t="s">
        <v>567</v>
      </c>
      <c r="BK11" s="97">
        <f>(AVERAGE(BK3:BK8))^2</f>
        <v>2.9750241957277255</v>
      </c>
      <c r="BL11" s="36"/>
    </row>
    <row r="12" spans="1:64" ht="15" thickBot="1" x14ac:dyDescent="0.4">
      <c r="C12" s="95">
        <v>6.9710060249579477</v>
      </c>
      <c r="D12" s="6">
        <v>-35</v>
      </c>
      <c r="E12" s="33">
        <f t="shared" si="3"/>
        <v>2.2368808789421024</v>
      </c>
      <c r="F12" s="33">
        <f t="shared" si="4"/>
        <v>4.7341251460158453</v>
      </c>
      <c r="G12" s="52">
        <f t="shared" si="5"/>
        <v>22.411940898139548</v>
      </c>
      <c r="R12" s="36"/>
      <c r="S12" s="36"/>
      <c r="T12" s="95">
        <v>2.9880389890361196</v>
      </c>
      <c r="U12" s="6">
        <v>-35</v>
      </c>
      <c r="V12" s="33">
        <f t="shared" si="0"/>
        <v>2.2368808789421024</v>
      </c>
      <c r="W12" s="33">
        <f t="shared" si="1"/>
        <v>0.75115811009401723</v>
      </c>
      <c r="X12" s="52">
        <f t="shared" si="2"/>
        <v>0.56423850636001571</v>
      </c>
      <c r="Y12" s="36"/>
      <c r="Z12" s="36"/>
      <c r="AA12" s="36"/>
      <c r="AB12" s="36"/>
      <c r="AJ12" s="36"/>
      <c r="AK12" s="36"/>
      <c r="AL12" s="95">
        <v>11.062381750780434</v>
      </c>
      <c r="AM12" s="6">
        <v>-66</v>
      </c>
      <c r="AN12" s="33">
        <f t="shared" si="6"/>
        <v>28.62765101319793</v>
      </c>
      <c r="AO12" s="33">
        <f t="shared" si="7"/>
        <v>-17.565269262417495</v>
      </c>
      <c r="AP12" s="52">
        <f t="shared" si="8"/>
        <v>308.53868426122881</v>
      </c>
      <c r="AQ12" s="36"/>
      <c r="AR12" s="36"/>
      <c r="AS12" s="36"/>
      <c r="AT12" s="36"/>
      <c r="BB12" s="36"/>
      <c r="BC12" s="36"/>
      <c r="BD12" s="95">
        <v>8.8585065332707185</v>
      </c>
      <c r="BE12" s="33">
        <v>-33</v>
      </c>
      <c r="BF12" s="33">
        <f t="shared" si="9"/>
        <v>1.8976420078684906</v>
      </c>
      <c r="BG12" s="33">
        <f t="shared" si="10"/>
        <v>6.9608645254022274</v>
      </c>
      <c r="BH12" s="52">
        <f t="shared" si="11"/>
        <v>48.45363494100318</v>
      </c>
      <c r="BI12" s="36"/>
      <c r="BJ12" s="90" t="s">
        <v>539</v>
      </c>
      <c r="BK12" s="91">
        <f>SQRT(AVERAGE(BH3:BH203))</f>
        <v>3.7309930160329854</v>
      </c>
      <c r="BL12" s="36"/>
    </row>
    <row r="13" spans="1:64" x14ac:dyDescent="0.35">
      <c r="C13" s="95">
        <v>6.9710060249579477</v>
      </c>
      <c r="D13" s="6">
        <v>-35</v>
      </c>
      <c r="E13" s="33">
        <f t="shared" si="3"/>
        <v>2.2368808789421024</v>
      </c>
      <c r="F13" s="33">
        <f t="shared" si="4"/>
        <v>4.7341251460158453</v>
      </c>
      <c r="G13" s="52">
        <f t="shared" si="5"/>
        <v>22.411940898139548</v>
      </c>
      <c r="I13" s="56" t="s">
        <v>567</v>
      </c>
      <c r="J13" s="97">
        <f>(AVERAGE(J3:J11))^2</f>
        <v>113.62331802818126</v>
      </c>
      <c r="R13" s="36"/>
      <c r="S13" s="36"/>
      <c r="T13" s="95">
        <v>2.9880389890361196</v>
      </c>
      <c r="U13" s="6">
        <v>-34</v>
      </c>
      <c r="V13" s="33">
        <f t="shared" si="0"/>
        <v>2.0602910285875451</v>
      </c>
      <c r="W13" s="33">
        <f t="shared" si="1"/>
        <v>0.92774796044857455</v>
      </c>
      <c r="X13" s="52">
        <f t="shared" si="2"/>
        <v>0.86071627811648987</v>
      </c>
      <c r="Y13" s="36"/>
      <c r="Z13" s="56" t="s">
        <v>567</v>
      </c>
      <c r="AA13" s="97">
        <f>(AVERAGE(AA3:AA10))^2</f>
        <v>20.45238228613789</v>
      </c>
      <c r="AB13" s="36"/>
      <c r="AJ13" s="36"/>
      <c r="AK13" s="36"/>
      <c r="AL13" s="95">
        <v>11.062381750780434</v>
      </c>
      <c r="AM13" s="6">
        <v>-48</v>
      </c>
      <c r="AN13" s="33">
        <f t="shared" si="6"/>
        <v>6.5152122931477274</v>
      </c>
      <c r="AO13" s="33">
        <f t="shared" si="7"/>
        <v>4.5471694576327062</v>
      </c>
      <c r="AP13" s="52">
        <f t="shared" si="8"/>
        <v>20.676750076427719</v>
      </c>
      <c r="AQ13" s="36"/>
      <c r="AR13" s="36"/>
      <c r="AS13" s="36"/>
      <c r="AT13" s="36"/>
      <c r="BB13" s="36"/>
      <c r="BC13" s="36"/>
      <c r="BD13" s="95">
        <v>8.8585065332707185</v>
      </c>
      <c r="BE13" s="33">
        <v>-34</v>
      </c>
      <c r="BF13" s="33">
        <f t="shared" si="9"/>
        <v>2.0602910285875451</v>
      </c>
      <c r="BG13" s="33">
        <f t="shared" si="10"/>
        <v>6.7982155046831734</v>
      </c>
      <c r="BH13" s="52">
        <f t="shared" si="11"/>
        <v>46.21573404811469</v>
      </c>
      <c r="BI13" s="36"/>
      <c r="BJ13" s="36"/>
      <c r="BK13" s="36"/>
      <c r="BL13" s="36"/>
    </row>
    <row r="14" spans="1:64" ht="15" thickBot="1" x14ac:dyDescent="0.4">
      <c r="C14" s="95">
        <v>6.9710060249579477</v>
      </c>
      <c r="D14" s="6">
        <v>-37</v>
      </c>
      <c r="E14" s="33">
        <f t="shared" si="3"/>
        <v>2.6367650198664618</v>
      </c>
      <c r="F14" s="33">
        <f t="shared" si="4"/>
        <v>4.3342410050914859</v>
      </c>
      <c r="G14" s="52">
        <f t="shared" si="5"/>
        <v>18.785645090216455</v>
      </c>
      <c r="I14" s="90" t="s">
        <v>539</v>
      </c>
      <c r="J14" s="91">
        <f>SQRT(AVERAGE( G3:G246))</f>
        <v>25.543307017561592</v>
      </c>
      <c r="R14" s="36"/>
      <c r="S14" s="36"/>
      <c r="T14" s="95">
        <v>2.9880389890361196</v>
      </c>
      <c r="U14" s="6">
        <v>-36</v>
      </c>
      <c r="V14" s="33">
        <f t="shared" si="0"/>
        <v>2.4286064430456169</v>
      </c>
      <c r="W14" s="33">
        <f t="shared" si="1"/>
        <v>0.55943254599050274</v>
      </c>
      <c r="X14" s="52">
        <f t="shared" si="2"/>
        <v>0.31296477351341595</v>
      </c>
      <c r="Y14" s="36"/>
      <c r="Z14" s="90" t="s">
        <v>539</v>
      </c>
      <c r="AA14" s="91">
        <f>SQRT(AVERAGE(X3:X192))</f>
        <v>7.7620772167769605</v>
      </c>
      <c r="AB14" s="36"/>
      <c r="AJ14" s="36"/>
      <c r="AK14" s="36"/>
      <c r="AL14" s="95">
        <v>11.062381750780434</v>
      </c>
      <c r="AM14" s="6">
        <v>-53</v>
      </c>
      <c r="AN14" s="33">
        <f t="shared" si="6"/>
        <v>9.8287887300003245</v>
      </c>
      <c r="AO14" s="33">
        <f t="shared" si="7"/>
        <v>1.2335930207801091</v>
      </c>
      <c r="AP14" s="52">
        <f t="shared" si="8"/>
        <v>1.5217517409173948</v>
      </c>
      <c r="AQ14" s="36"/>
      <c r="AR14" s="36"/>
      <c r="AS14" s="36"/>
      <c r="AT14" s="36"/>
      <c r="BB14" s="36"/>
      <c r="BC14" s="36"/>
      <c r="BD14" s="95">
        <v>8.8585065332707185</v>
      </c>
      <c r="BE14" s="33">
        <v>-34</v>
      </c>
      <c r="BF14" s="33">
        <f t="shared" si="9"/>
        <v>2.0602910285875451</v>
      </c>
      <c r="BG14" s="33">
        <f t="shared" si="10"/>
        <v>6.7982155046831734</v>
      </c>
      <c r="BH14" s="52">
        <f t="shared" si="11"/>
        <v>46.21573404811469</v>
      </c>
      <c r="BI14" s="36"/>
      <c r="BJ14" s="36"/>
      <c r="BK14" s="36"/>
      <c r="BL14" s="36"/>
    </row>
    <row r="15" spans="1:64" x14ac:dyDescent="0.35">
      <c r="C15" s="95">
        <v>6.9710060249579477</v>
      </c>
      <c r="D15" s="6">
        <v>-34</v>
      </c>
      <c r="E15" s="33">
        <f t="shared" si="3"/>
        <v>2.0602910285875451</v>
      </c>
      <c r="F15" s="33">
        <f t="shared" si="4"/>
        <v>4.9107149963704027</v>
      </c>
      <c r="G15" s="52">
        <f t="shared" si="5"/>
        <v>24.115121775577165</v>
      </c>
      <c r="R15" s="36"/>
      <c r="S15" s="36"/>
      <c r="T15" s="95">
        <v>2.9880389890361196</v>
      </c>
      <c r="U15" s="6">
        <v>-35</v>
      </c>
      <c r="V15" s="33">
        <f t="shared" si="0"/>
        <v>2.2368808789421024</v>
      </c>
      <c r="W15" s="33">
        <f t="shared" si="1"/>
        <v>0.75115811009401723</v>
      </c>
      <c r="X15" s="52">
        <f t="shared" si="2"/>
        <v>0.56423850636001571</v>
      </c>
      <c r="Y15" s="36"/>
      <c r="Z15" s="36"/>
      <c r="AA15" s="36"/>
      <c r="AB15" s="36"/>
      <c r="AJ15" s="36"/>
      <c r="AK15" s="36"/>
      <c r="AL15" s="95">
        <v>11.062381750780434</v>
      </c>
      <c r="AM15" s="6">
        <v>-52</v>
      </c>
      <c r="AN15" s="33">
        <f t="shared" si="6"/>
        <v>9.052858126213243</v>
      </c>
      <c r="AO15" s="33">
        <f t="shared" si="7"/>
        <v>2.0095236245671906</v>
      </c>
      <c r="AP15" s="52">
        <f t="shared" si="8"/>
        <v>4.0381851976936591</v>
      </c>
      <c r="AQ15" s="36"/>
      <c r="AR15" s="36"/>
      <c r="AS15" s="36"/>
      <c r="AT15" s="36"/>
      <c r="BB15" s="36"/>
      <c r="BC15" s="36"/>
      <c r="BD15" s="95">
        <v>8.8585065332707185</v>
      </c>
      <c r="BE15" s="33">
        <v>-34</v>
      </c>
      <c r="BF15" s="33">
        <f t="shared" si="9"/>
        <v>2.0602910285875451</v>
      </c>
      <c r="BG15" s="33">
        <f t="shared" si="10"/>
        <v>6.7982155046831734</v>
      </c>
      <c r="BH15" s="52">
        <f t="shared" si="11"/>
        <v>46.21573404811469</v>
      </c>
      <c r="BI15" s="36"/>
      <c r="BJ15" s="36"/>
      <c r="BK15" s="36"/>
      <c r="BL15" s="36"/>
    </row>
    <row r="16" spans="1:64" x14ac:dyDescent="0.35">
      <c r="C16" s="95">
        <v>6.9710060249579477</v>
      </c>
      <c r="D16" s="6">
        <v>-35</v>
      </c>
      <c r="E16" s="33">
        <f t="shared" si="3"/>
        <v>2.2368808789421024</v>
      </c>
      <c r="F16" s="33">
        <f t="shared" si="4"/>
        <v>4.7341251460158453</v>
      </c>
      <c r="G16" s="52">
        <f t="shared" si="5"/>
        <v>22.411940898139548</v>
      </c>
      <c r="R16" s="36"/>
      <c r="S16" s="36"/>
      <c r="T16" s="95">
        <v>2.9880389890361196</v>
      </c>
      <c r="U16" s="6">
        <v>-35</v>
      </c>
      <c r="V16" s="33">
        <f t="shared" si="0"/>
        <v>2.2368808789421024</v>
      </c>
      <c r="W16" s="33">
        <f t="shared" si="1"/>
        <v>0.75115811009401723</v>
      </c>
      <c r="X16" s="52">
        <f t="shared" si="2"/>
        <v>0.56423850636001571</v>
      </c>
      <c r="Y16" s="36"/>
      <c r="Z16" s="36"/>
      <c r="AA16" s="36"/>
      <c r="AB16" s="36"/>
      <c r="AJ16" s="36"/>
      <c r="AK16" s="36"/>
      <c r="AL16" s="95">
        <v>11.062381750780434</v>
      </c>
      <c r="AM16" s="6">
        <v>-49</v>
      </c>
      <c r="AN16" s="33">
        <f t="shared" si="6"/>
        <v>7.0736384319364216</v>
      </c>
      <c r="AO16" s="33">
        <f t="shared" si="7"/>
        <v>3.988743318844012</v>
      </c>
      <c r="AP16" s="52">
        <f t="shared" si="8"/>
        <v>15.910073263622744</v>
      </c>
      <c r="AQ16" s="36"/>
      <c r="AR16" s="36"/>
      <c r="AS16" s="36"/>
      <c r="AT16" s="36"/>
      <c r="BB16" s="36"/>
      <c r="BC16" s="36"/>
      <c r="BD16" s="95">
        <v>8.8585065332707185</v>
      </c>
      <c r="BE16" s="33">
        <v>-34</v>
      </c>
      <c r="BF16" s="33">
        <f t="shared" si="9"/>
        <v>2.0602910285875451</v>
      </c>
      <c r="BG16" s="33">
        <f t="shared" si="10"/>
        <v>6.7982155046831734</v>
      </c>
      <c r="BH16" s="52">
        <f t="shared" si="11"/>
        <v>46.21573404811469</v>
      </c>
      <c r="BI16" s="36"/>
      <c r="BJ16" s="36"/>
      <c r="BK16" s="36"/>
      <c r="BL16" s="36"/>
    </row>
    <row r="17" spans="3:64" x14ac:dyDescent="0.35">
      <c r="C17" s="95">
        <v>6.9710060249579477</v>
      </c>
      <c r="D17" s="6">
        <v>-36</v>
      </c>
      <c r="E17" s="33">
        <f t="shared" si="3"/>
        <v>2.4286064430456169</v>
      </c>
      <c r="F17" s="33">
        <f t="shared" si="4"/>
        <v>4.5423995819123313</v>
      </c>
      <c r="G17" s="52">
        <f t="shared" si="5"/>
        <v>20.633393961757321</v>
      </c>
      <c r="R17" s="36"/>
      <c r="S17" s="36"/>
      <c r="T17" s="95">
        <v>2.9880389890361196</v>
      </c>
      <c r="U17" s="6">
        <v>-33</v>
      </c>
      <c r="V17" s="33">
        <f t="shared" si="0"/>
        <v>1.8976420078684906</v>
      </c>
      <c r="W17" s="33">
        <f t="shared" si="1"/>
        <v>1.0903969811676291</v>
      </c>
      <c r="X17" s="52">
        <f t="shared" si="2"/>
        <v>1.1889655765394789</v>
      </c>
      <c r="Y17" s="36"/>
      <c r="Z17" s="36"/>
      <c r="AA17" s="36"/>
      <c r="AB17" s="36"/>
      <c r="AJ17" s="36"/>
      <c r="AK17" s="36"/>
      <c r="AL17" s="95">
        <v>11.062381750780434</v>
      </c>
      <c r="AM17" s="6">
        <v>-53</v>
      </c>
      <c r="AN17" s="33">
        <f t="shared" si="6"/>
        <v>9.8287887300003245</v>
      </c>
      <c r="AO17" s="33">
        <f t="shared" si="7"/>
        <v>1.2335930207801091</v>
      </c>
      <c r="AP17" s="52">
        <f t="shared" si="8"/>
        <v>1.5217517409173948</v>
      </c>
      <c r="AQ17" s="36"/>
      <c r="AR17" s="36"/>
      <c r="AS17" s="36"/>
      <c r="AT17" s="36"/>
      <c r="BB17" s="36"/>
      <c r="BC17" s="36"/>
      <c r="BD17" s="95">
        <v>8.8585065332707185</v>
      </c>
      <c r="BE17" s="33">
        <v>-35</v>
      </c>
      <c r="BF17" s="33">
        <f t="shared" si="9"/>
        <v>2.2368808789421024</v>
      </c>
      <c r="BG17" s="33">
        <f t="shared" si="10"/>
        <v>6.6216256543286161</v>
      </c>
      <c r="BH17" s="52">
        <f t="shared" si="11"/>
        <v>43.845926306062871</v>
      </c>
      <c r="BI17" s="36"/>
      <c r="BJ17" s="36"/>
      <c r="BK17" s="36"/>
      <c r="BL17" s="36"/>
    </row>
    <row r="18" spans="3:64" x14ac:dyDescent="0.35">
      <c r="C18" s="95">
        <v>6.9710060249579477</v>
      </c>
      <c r="D18" s="6">
        <v>-36</v>
      </c>
      <c r="E18" s="33">
        <f t="shared" si="3"/>
        <v>2.4286064430456169</v>
      </c>
      <c r="F18" s="33">
        <f t="shared" si="4"/>
        <v>4.5423995819123313</v>
      </c>
      <c r="G18" s="52">
        <f t="shared" si="5"/>
        <v>20.633393961757321</v>
      </c>
      <c r="R18" s="36"/>
      <c r="S18" s="36"/>
      <c r="T18" s="95">
        <v>2.9880389890361196</v>
      </c>
      <c r="U18" s="6">
        <v>-36</v>
      </c>
      <c r="V18" s="33">
        <f t="shared" si="0"/>
        <v>2.4286064430456169</v>
      </c>
      <c r="W18" s="33">
        <f t="shared" si="1"/>
        <v>0.55943254599050274</v>
      </c>
      <c r="X18" s="52">
        <f t="shared" si="2"/>
        <v>0.31296477351341595</v>
      </c>
      <c r="Y18" s="36"/>
      <c r="Z18" s="36"/>
      <c r="AA18" s="36"/>
      <c r="AB18" s="36"/>
      <c r="AJ18" s="36"/>
      <c r="AK18" s="36"/>
      <c r="AL18" s="95">
        <v>14.296178860101046</v>
      </c>
      <c r="AM18" s="6">
        <v>-41</v>
      </c>
      <c r="AN18" s="33">
        <f t="shared" si="6"/>
        <v>3.6637731148251458</v>
      </c>
      <c r="AO18" s="33">
        <f t="shared" si="7"/>
        <v>10.6324057452759</v>
      </c>
      <c r="AP18" s="52">
        <f t="shared" si="8"/>
        <v>113.04805193217597</v>
      </c>
      <c r="AQ18" s="36"/>
      <c r="AR18" s="36"/>
      <c r="AS18" s="36"/>
      <c r="AT18" s="36"/>
      <c r="BB18" s="36"/>
      <c r="BC18" s="36"/>
      <c r="BD18" s="95">
        <v>8.8585065332707185</v>
      </c>
      <c r="BE18" s="33">
        <v>-29</v>
      </c>
      <c r="BF18" s="33">
        <f t="shared" si="9"/>
        <v>1.365705765548092</v>
      </c>
      <c r="BG18" s="33">
        <f t="shared" si="10"/>
        <v>7.4928007677226267</v>
      </c>
      <c r="BH18" s="52">
        <f t="shared" si="11"/>
        <v>56.142063344784788</v>
      </c>
      <c r="BI18" s="36"/>
      <c r="BJ18" s="36"/>
      <c r="BK18" s="36"/>
      <c r="BL18" s="36"/>
    </row>
    <row r="19" spans="3:64" x14ac:dyDescent="0.35">
      <c r="C19" s="95">
        <v>6.9710060249579477</v>
      </c>
      <c r="D19" s="6">
        <v>-35</v>
      </c>
      <c r="E19" s="33">
        <f t="shared" si="3"/>
        <v>2.2368808789421024</v>
      </c>
      <c r="F19" s="33">
        <f t="shared" si="4"/>
        <v>4.7341251460158453</v>
      </c>
      <c r="G19" s="52">
        <f t="shared" si="5"/>
        <v>22.411940898139548</v>
      </c>
      <c r="R19" s="36"/>
      <c r="S19" s="36"/>
      <c r="T19" s="95">
        <v>2.9880389890361196</v>
      </c>
      <c r="U19" s="6">
        <v>-37</v>
      </c>
      <c r="V19" s="33">
        <f t="shared" si="0"/>
        <v>2.6367650198664618</v>
      </c>
      <c r="W19" s="33">
        <f t="shared" si="1"/>
        <v>0.35127396916965781</v>
      </c>
      <c r="X19" s="52">
        <f t="shared" si="2"/>
        <v>0.12339340141620571</v>
      </c>
      <c r="Y19" s="36"/>
      <c r="Z19" s="36"/>
      <c r="AA19" s="36"/>
      <c r="AB19" s="36"/>
      <c r="AJ19" s="36"/>
      <c r="AK19" s="36"/>
      <c r="AL19" s="95">
        <v>14.296178860101046</v>
      </c>
      <c r="AM19" s="6">
        <v>-42</v>
      </c>
      <c r="AN19" s="33">
        <f t="shared" si="6"/>
        <v>3.9777992097325097</v>
      </c>
      <c r="AO19" s="33">
        <f t="shared" si="7"/>
        <v>10.318379650368536</v>
      </c>
      <c r="AP19" s="52">
        <f t="shared" si="8"/>
        <v>106.46895860913952</v>
      </c>
      <c r="AQ19" s="36"/>
      <c r="AR19" s="36"/>
      <c r="AS19" s="36"/>
      <c r="AT19" s="36"/>
      <c r="BB19" s="36"/>
      <c r="BC19" s="36"/>
      <c r="BD19" s="95">
        <v>8.8585065332707185</v>
      </c>
      <c r="BE19" s="33">
        <v>-36</v>
      </c>
      <c r="BF19" s="33">
        <f t="shared" si="9"/>
        <v>2.4286064430456169</v>
      </c>
      <c r="BG19" s="33">
        <f t="shared" si="10"/>
        <v>6.429900090225102</v>
      </c>
      <c r="BH19" s="52">
        <f t="shared" si="11"/>
        <v>41.343615170276777</v>
      </c>
      <c r="BI19" s="36"/>
      <c r="BJ19" s="36"/>
      <c r="BK19" s="36"/>
      <c r="BL19" s="36"/>
    </row>
    <row r="20" spans="3:64" x14ac:dyDescent="0.35">
      <c r="C20" s="95">
        <v>6.9710060249579477</v>
      </c>
      <c r="D20" s="6">
        <v>-35</v>
      </c>
      <c r="E20" s="33">
        <f t="shared" si="3"/>
        <v>2.2368808789421024</v>
      </c>
      <c r="F20" s="33">
        <f t="shared" si="4"/>
        <v>4.7341251460158453</v>
      </c>
      <c r="G20" s="52">
        <f t="shared" si="5"/>
        <v>22.411940898139548</v>
      </c>
      <c r="R20" s="36"/>
      <c r="S20" s="36"/>
      <c r="T20" s="95">
        <v>2.9880389890361196</v>
      </c>
      <c r="U20" s="6">
        <v>-35</v>
      </c>
      <c r="V20" s="33">
        <f t="shared" si="0"/>
        <v>2.2368808789421024</v>
      </c>
      <c r="W20" s="33">
        <f t="shared" si="1"/>
        <v>0.75115811009401723</v>
      </c>
      <c r="X20" s="52">
        <f t="shared" si="2"/>
        <v>0.56423850636001571</v>
      </c>
      <c r="Y20" s="36"/>
      <c r="Z20" s="36"/>
      <c r="AA20" s="36"/>
      <c r="AB20" s="36"/>
      <c r="AJ20" s="36"/>
      <c r="AK20" s="36"/>
      <c r="AL20" s="95">
        <v>14.296178860101046</v>
      </c>
      <c r="AM20" s="6">
        <v>-41</v>
      </c>
      <c r="AN20" s="33">
        <f t="shared" si="6"/>
        <v>3.6637731148251458</v>
      </c>
      <c r="AO20" s="33">
        <f t="shared" si="7"/>
        <v>10.6324057452759</v>
      </c>
      <c r="AP20" s="52">
        <f t="shared" si="8"/>
        <v>113.04805193217597</v>
      </c>
      <c r="AQ20" s="36"/>
      <c r="AR20" s="36"/>
      <c r="AS20" s="36"/>
      <c r="AT20" s="36"/>
      <c r="BB20" s="36"/>
      <c r="BC20" s="36"/>
      <c r="BD20" s="95">
        <v>8.8585065332707185</v>
      </c>
      <c r="BE20" s="33">
        <v>-35</v>
      </c>
      <c r="BF20" s="33">
        <f t="shared" si="9"/>
        <v>2.2368808789421024</v>
      </c>
      <c r="BG20" s="33">
        <f t="shared" si="10"/>
        <v>6.6216256543286161</v>
      </c>
      <c r="BH20" s="52">
        <f t="shared" si="11"/>
        <v>43.845926306062871</v>
      </c>
      <c r="BI20" s="36"/>
      <c r="BJ20" s="36"/>
      <c r="BK20" s="36"/>
      <c r="BL20" s="36"/>
    </row>
    <row r="21" spans="3:64" x14ac:dyDescent="0.35">
      <c r="C21" s="95">
        <v>6.9710060249579477</v>
      </c>
      <c r="D21" s="6">
        <v>-35</v>
      </c>
      <c r="E21" s="33">
        <f t="shared" si="3"/>
        <v>2.2368808789421024</v>
      </c>
      <c r="F21" s="33">
        <f t="shared" si="4"/>
        <v>4.7341251460158453</v>
      </c>
      <c r="G21" s="52">
        <f t="shared" si="5"/>
        <v>22.411940898139548</v>
      </c>
      <c r="R21" s="36"/>
      <c r="S21" s="36"/>
      <c r="T21" s="95">
        <v>2.9880389890361196</v>
      </c>
      <c r="U21" s="6">
        <v>-35</v>
      </c>
      <c r="V21" s="33">
        <f t="shared" si="0"/>
        <v>2.2368808789421024</v>
      </c>
      <c r="W21" s="33">
        <f t="shared" si="1"/>
        <v>0.75115811009401723</v>
      </c>
      <c r="X21" s="52">
        <f t="shared" si="2"/>
        <v>0.56423850636001571</v>
      </c>
      <c r="Y21" s="36"/>
      <c r="Z21" s="36"/>
      <c r="AA21" s="36"/>
      <c r="AB21" s="36"/>
      <c r="AJ21" s="36"/>
      <c r="AK21" s="36"/>
      <c r="AL21" s="95">
        <v>14.296178860101046</v>
      </c>
      <c r="AM21" s="6">
        <v>-37</v>
      </c>
      <c r="AN21" s="33">
        <f t="shared" si="6"/>
        <v>2.6367650198664618</v>
      </c>
      <c r="AO21" s="33">
        <f t="shared" si="7"/>
        <v>11.659413840234585</v>
      </c>
      <c r="AP21" s="52">
        <f t="shared" si="8"/>
        <v>135.9419310978538</v>
      </c>
      <c r="AQ21" s="36"/>
      <c r="AR21" s="36"/>
      <c r="AS21" s="36"/>
      <c r="AT21" s="36"/>
      <c r="BB21" s="36"/>
      <c r="BC21" s="36"/>
      <c r="BD21" s="95">
        <v>8.8585065332707185</v>
      </c>
      <c r="BE21" s="33">
        <v>-34</v>
      </c>
      <c r="BF21" s="33">
        <f t="shared" si="9"/>
        <v>2.0602910285875451</v>
      </c>
      <c r="BG21" s="33">
        <f t="shared" si="10"/>
        <v>6.7982155046831734</v>
      </c>
      <c r="BH21" s="52">
        <f t="shared" si="11"/>
        <v>46.21573404811469</v>
      </c>
      <c r="BI21" s="36"/>
      <c r="BJ21" s="36"/>
      <c r="BK21" s="36"/>
      <c r="BL21" s="36"/>
    </row>
    <row r="22" spans="3:64" x14ac:dyDescent="0.35">
      <c r="C22" s="95">
        <v>6.9710060249579477</v>
      </c>
      <c r="D22" s="6">
        <v>-36</v>
      </c>
      <c r="E22" s="33">
        <f t="shared" si="3"/>
        <v>2.4286064430456169</v>
      </c>
      <c r="F22" s="33">
        <f t="shared" si="4"/>
        <v>4.5423995819123313</v>
      </c>
      <c r="G22" s="52">
        <f t="shared" si="5"/>
        <v>20.633393961757321</v>
      </c>
      <c r="R22" s="36"/>
      <c r="S22" s="36"/>
      <c r="T22" s="95">
        <v>2.9880389890361196</v>
      </c>
      <c r="U22" s="6">
        <v>-36</v>
      </c>
      <c r="V22" s="33">
        <f t="shared" si="0"/>
        <v>2.4286064430456169</v>
      </c>
      <c r="W22" s="33">
        <f t="shared" si="1"/>
        <v>0.55943254599050274</v>
      </c>
      <c r="X22" s="52">
        <f t="shared" si="2"/>
        <v>0.31296477351341595</v>
      </c>
      <c r="Y22" s="36"/>
      <c r="Z22" s="36"/>
      <c r="AA22" s="36"/>
      <c r="AB22" s="36"/>
      <c r="AJ22" s="36"/>
      <c r="AK22" s="36"/>
      <c r="AL22" s="95">
        <v>14.296178860101046</v>
      </c>
      <c r="AM22" s="6">
        <v>-30</v>
      </c>
      <c r="AN22" s="33">
        <f t="shared" si="6"/>
        <v>1.4827619354872632</v>
      </c>
      <c r="AO22" s="33">
        <f t="shared" si="7"/>
        <v>12.813416924613783</v>
      </c>
      <c r="AP22" s="52">
        <f t="shared" si="8"/>
        <v>164.18365328397894</v>
      </c>
      <c r="AQ22" s="36"/>
      <c r="AR22" s="36"/>
      <c r="AS22" s="36"/>
      <c r="AT22" s="36"/>
      <c r="BB22" s="36"/>
      <c r="BC22" s="36"/>
      <c r="BD22" s="95">
        <v>8.8585065332707185</v>
      </c>
      <c r="BE22" s="33">
        <v>-35</v>
      </c>
      <c r="BF22" s="33">
        <f t="shared" si="9"/>
        <v>2.2368808789421024</v>
      </c>
      <c r="BG22" s="33">
        <f t="shared" si="10"/>
        <v>6.6216256543286161</v>
      </c>
      <c r="BH22" s="52">
        <f t="shared" si="11"/>
        <v>43.845926306062871</v>
      </c>
      <c r="BI22" s="36"/>
      <c r="BJ22" s="36"/>
      <c r="BK22" s="36"/>
      <c r="BL22" s="36"/>
    </row>
    <row r="23" spans="3:64" x14ac:dyDescent="0.35">
      <c r="C23" s="95">
        <v>6.9710060249579477</v>
      </c>
      <c r="D23" s="6">
        <v>-35</v>
      </c>
      <c r="E23" s="33">
        <f t="shared" si="3"/>
        <v>2.2368808789421024</v>
      </c>
      <c r="F23" s="33">
        <f t="shared" si="4"/>
        <v>4.7341251460158453</v>
      </c>
      <c r="G23" s="52">
        <f t="shared" si="5"/>
        <v>22.411940898139548</v>
      </c>
      <c r="R23" s="36"/>
      <c r="S23" s="36"/>
      <c r="T23" s="95">
        <v>2.9880389890361196</v>
      </c>
      <c r="U23" s="6">
        <v>-36</v>
      </c>
      <c r="V23" s="33">
        <f t="shared" si="0"/>
        <v>2.4286064430456169</v>
      </c>
      <c r="W23" s="33">
        <f t="shared" si="1"/>
        <v>0.55943254599050274</v>
      </c>
      <c r="X23" s="52">
        <f t="shared" si="2"/>
        <v>0.31296477351341595</v>
      </c>
      <c r="Y23" s="36"/>
      <c r="Z23" s="36"/>
      <c r="AA23" s="36"/>
      <c r="AB23" s="36"/>
      <c r="AJ23" s="36"/>
      <c r="AK23" s="36"/>
      <c r="AL23" s="95">
        <v>14.296178860101046</v>
      </c>
      <c r="AM23" s="6">
        <v>-40</v>
      </c>
      <c r="AN23" s="33">
        <f t="shared" si="6"/>
        <v>3.3745377102174565</v>
      </c>
      <c r="AO23" s="33">
        <f t="shared" si="7"/>
        <v>10.921641149883589</v>
      </c>
      <c r="AP23" s="52">
        <f t="shared" si="8"/>
        <v>119.28224540683053</v>
      </c>
      <c r="AQ23" s="36"/>
      <c r="AR23" s="36"/>
      <c r="AS23" s="36"/>
      <c r="AT23" s="36"/>
      <c r="BB23" s="36"/>
      <c r="BC23" s="36"/>
      <c r="BD23" s="95">
        <v>6.5641198191379786</v>
      </c>
      <c r="BE23" s="103">
        <v>-54</v>
      </c>
      <c r="BF23" s="33">
        <f t="shared" si="9"/>
        <v>10.67122521441642</v>
      </c>
      <c r="BG23" s="33">
        <f t="shared" si="10"/>
        <v>-4.1071053952784418</v>
      </c>
      <c r="BH23" s="52">
        <f t="shared" si="11"/>
        <v>16.868314727925284</v>
      </c>
      <c r="BI23" s="36"/>
      <c r="BJ23" s="36"/>
      <c r="BK23" s="36"/>
      <c r="BL23" s="36"/>
    </row>
    <row r="24" spans="3:64" x14ac:dyDescent="0.35">
      <c r="C24" s="95">
        <v>6.9710060249579477</v>
      </c>
      <c r="D24" s="6">
        <v>-34</v>
      </c>
      <c r="E24" s="33">
        <f t="shared" si="3"/>
        <v>2.0602910285875451</v>
      </c>
      <c r="F24" s="33">
        <f t="shared" si="4"/>
        <v>4.9107149963704027</v>
      </c>
      <c r="G24" s="52">
        <f t="shared" si="5"/>
        <v>24.115121775577165</v>
      </c>
      <c r="R24" s="36"/>
      <c r="S24" s="36"/>
      <c r="T24" s="95">
        <v>20.778334798534747</v>
      </c>
      <c r="U24" s="6">
        <v>-57</v>
      </c>
      <c r="V24" s="33">
        <f t="shared" si="0"/>
        <v>13.657057655480923</v>
      </c>
      <c r="W24" s="33">
        <f t="shared" si="1"/>
        <v>7.121277143053824</v>
      </c>
      <c r="X24" s="52">
        <f t="shared" si="2"/>
        <v>50.712588148180835</v>
      </c>
      <c r="Y24" s="36"/>
      <c r="Z24" s="36"/>
      <c r="AA24" s="36"/>
      <c r="AB24" s="36"/>
      <c r="AJ24" s="36"/>
      <c r="AK24" s="36"/>
      <c r="AL24" s="95">
        <v>14.296178860101046</v>
      </c>
      <c r="AM24" s="6">
        <v>-42</v>
      </c>
      <c r="AN24" s="33">
        <f t="shared" si="6"/>
        <v>3.9777992097325097</v>
      </c>
      <c r="AO24" s="33">
        <f t="shared" si="7"/>
        <v>10.318379650368536</v>
      </c>
      <c r="AP24" s="52">
        <f t="shared" si="8"/>
        <v>106.46895860913952</v>
      </c>
      <c r="AQ24" s="36"/>
      <c r="AR24" s="36"/>
      <c r="AS24" s="36"/>
      <c r="AT24" s="36"/>
      <c r="BB24" s="36"/>
      <c r="BC24" s="36"/>
      <c r="BD24" s="95">
        <v>6.5641198191379786</v>
      </c>
      <c r="BE24" s="103">
        <v>-54</v>
      </c>
      <c r="BF24" s="33">
        <f t="shared" si="9"/>
        <v>10.67122521441642</v>
      </c>
      <c r="BG24" s="33">
        <f t="shared" si="10"/>
        <v>-4.1071053952784418</v>
      </c>
      <c r="BH24" s="52">
        <f t="shared" si="11"/>
        <v>16.868314727925284</v>
      </c>
      <c r="BI24" s="36"/>
      <c r="BJ24" s="36"/>
      <c r="BK24" s="36"/>
      <c r="BL24" s="36"/>
    </row>
    <row r="25" spans="3:64" x14ac:dyDescent="0.35">
      <c r="C25" s="95">
        <v>6.9710060249579477</v>
      </c>
      <c r="D25" s="6">
        <v>-36</v>
      </c>
      <c r="E25" s="33">
        <f t="shared" si="3"/>
        <v>2.4286064430456169</v>
      </c>
      <c r="F25" s="33">
        <f t="shared" si="4"/>
        <v>4.5423995819123313</v>
      </c>
      <c r="G25" s="52">
        <f t="shared" si="5"/>
        <v>20.633393961757321</v>
      </c>
      <c r="R25" s="36"/>
      <c r="S25" s="36"/>
      <c r="T25" s="95">
        <v>20.778334798534747</v>
      </c>
      <c r="U25" s="6">
        <v>-63</v>
      </c>
      <c r="V25" s="33">
        <f t="shared" si="0"/>
        <v>22.368808789421028</v>
      </c>
      <c r="W25" s="33">
        <f t="shared" si="1"/>
        <v>-1.5904739908862808</v>
      </c>
      <c r="X25" s="52">
        <f t="shared" si="2"/>
        <v>2.5296075156857332</v>
      </c>
      <c r="Y25" s="36"/>
      <c r="Z25" s="36"/>
      <c r="AA25" s="36"/>
      <c r="AB25" s="36"/>
      <c r="AJ25" s="36"/>
      <c r="AK25" s="36"/>
      <c r="AL25" s="95">
        <v>14.296178860101046</v>
      </c>
      <c r="AM25" s="6">
        <v>-40</v>
      </c>
      <c r="AN25" s="33">
        <f t="shared" si="6"/>
        <v>3.3745377102174565</v>
      </c>
      <c r="AO25" s="33">
        <f t="shared" si="7"/>
        <v>10.921641149883589</v>
      </c>
      <c r="AP25" s="52">
        <f t="shared" si="8"/>
        <v>119.28224540683053</v>
      </c>
      <c r="AQ25" s="36"/>
      <c r="AR25" s="36"/>
      <c r="AS25" s="36"/>
      <c r="AT25" s="36"/>
      <c r="BB25" s="36"/>
      <c r="BC25" s="36"/>
      <c r="BD25" s="95">
        <v>6.5641198191379786</v>
      </c>
      <c r="BE25" s="103">
        <v>-51</v>
      </c>
      <c r="BF25" s="33">
        <f t="shared" si="9"/>
        <v>8.338183117437147</v>
      </c>
      <c r="BG25" s="33">
        <f t="shared" si="10"/>
        <v>-1.7740632982991684</v>
      </c>
      <c r="BH25" s="52">
        <f t="shared" si="11"/>
        <v>3.1473005863721242</v>
      </c>
      <c r="BI25" s="36"/>
      <c r="BJ25" s="36"/>
      <c r="BK25" s="36"/>
      <c r="BL25" s="36"/>
    </row>
    <row r="26" spans="3:64" x14ac:dyDescent="0.35">
      <c r="C26" s="95">
        <v>6.1636885060814022</v>
      </c>
      <c r="D26" s="6">
        <v>-40</v>
      </c>
      <c r="E26" s="33">
        <f t="shared" si="3"/>
        <v>3.3745377102174565</v>
      </c>
      <c r="F26" s="33">
        <f t="shared" si="4"/>
        <v>2.7891507958639457</v>
      </c>
      <c r="G26" s="52">
        <f t="shared" si="5"/>
        <v>7.7793621620684812</v>
      </c>
      <c r="R26" s="36"/>
      <c r="S26" s="36"/>
      <c r="T26" s="95">
        <v>20.778334798534747</v>
      </c>
      <c r="U26" s="6">
        <v>-66</v>
      </c>
      <c r="V26" s="33">
        <f t="shared" si="0"/>
        <v>28.62765101319793</v>
      </c>
      <c r="W26" s="33">
        <f t="shared" si="1"/>
        <v>-7.8493162146631832</v>
      </c>
      <c r="X26" s="52">
        <f t="shared" si="2"/>
        <v>61.611765037774362</v>
      </c>
      <c r="Y26" s="36"/>
      <c r="Z26" s="36"/>
      <c r="AA26" s="36"/>
      <c r="AB26" s="36"/>
      <c r="AJ26" s="36"/>
      <c r="AK26" s="36"/>
      <c r="AL26" s="95">
        <v>14.296178860101046</v>
      </c>
      <c r="AM26" s="6">
        <v>-39</v>
      </c>
      <c r="AN26" s="33">
        <f t="shared" si="6"/>
        <v>3.1081359027394759</v>
      </c>
      <c r="AO26" s="33">
        <f t="shared" si="7"/>
        <v>11.188042957361571</v>
      </c>
      <c r="AP26" s="52">
        <f t="shared" si="8"/>
        <v>125.17230521576784</v>
      </c>
      <c r="AQ26" s="36"/>
      <c r="AR26" s="36"/>
      <c r="AS26" s="36"/>
      <c r="AT26" s="36"/>
      <c r="BB26" s="36"/>
      <c r="BC26" s="36"/>
      <c r="BD26" s="95">
        <v>6.5641198191379786</v>
      </c>
      <c r="BE26" s="103">
        <v>-54</v>
      </c>
      <c r="BF26" s="33">
        <f t="shared" si="9"/>
        <v>10.67122521441642</v>
      </c>
      <c r="BG26" s="33">
        <f t="shared" si="10"/>
        <v>-4.1071053952784418</v>
      </c>
      <c r="BH26" s="52">
        <f t="shared" si="11"/>
        <v>16.868314727925284</v>
      </c>
      <c r="BI26" s="36"/>
      <c r="BJ26" s="36"/>
      <c r="BK26" s="36"/>
      <c r="BL26" s="36"/>
    </row>
    <row r="27" spans="3:64" x14ac:dyDescent="0.35">
      <c r="C27" s="95">
        <v>6.1636885060814022</v>
      </c>
      <c r="D27" s="6">
        <v>-40</v>
      </c>
      <c r="E27" s="33">
        <f t="shared" si="3"/>
        <v>3.3745377102174565</v>
      </c>
      <c r="F27" s="33">
        <f t="shared" si="4"/>
        <v>2.7891507958639457</v>
      </c>
      <c r="G27" s="52">
        <f t="shared" si="5"/>
        <v>7.7793621620684812</v>
      </c>
      <c r="R27" s="36"/>
      <c r="S27" s="36"/>
      <c r="T27" s="95">
        <v>20.778334798534747</v>
      </c>
      <c r="U27" s="6">
        <v>-60</v>
      </c>
      <c r="V27" s="33">
        <f t="shared" si="0"/>
        <v>17.478332624182187</v>
      </c>
      <c r="W27" s="33">
        <f t="shared" si="1"/>
        <v>3.30000217435256</v>
      </c>
      <c r="X27" s="52">
        <f t="shared" si="2"/>
        <v>10.890014350731624</v>
      </c>
      <c r="Y27" s="36"/>
      <c r="Z27" s="36"/>
      <c r="AA27" s="36"/>
      <c r="AB27" s="36"/>
      <c r="AJ27" s="36"/>
      <c r="AK27" s="36"/>
      <c r="AL27" s="95">
        <v>14.296178860101046</v>
      </c>
      <c r="AM27" s="6">
        <v>-39</v>
      </c>
      <c r="AN27" s="33">
        <f t="shared" si="6"/>
        <v>3.1081359027394759</v>
      </c>
      <c r="AO27" s="33">
        <f t="shared" si="7"/>
        <v>11.188042957361571</v>
      </c>
      <c r="AP27" s="52">
        <f t="shared" si="8"/>
        <v>125.17230521576784</v>
      </c>
      <c r="AQ27" s="36"/>
      <c r="AR27" s="36"/>
      <c r="AS27" s="36"/>
      <c r="AT27" s="36"/>
      <c r="BB27" s="36"/>
      <c r="BC27" s="36"/>
      <c r="BD27" s="95">
        <v>6.5641198191379786</v>
      </c>
      <c r="BE27" s="103">
        <v>-59</v>
      </c>
      <c r="BF27" s="33">
        <f t="shared" si="9"/>
        <v>16.09851120784856</v>
      </c>
      <c r="BG27" s="33">
        <f t="shared" si="10"/>
        <v>-9.5343913887105813</v>
      </c>
      <c r="BH27" s="52">
        <f t="shared" si="11"/>
        <v>90.904619153118489</v>
      </c>
      <c r="BI27" s="36"/>
      <c r="BJ27" s="36"/>
      <c r="BK27" s="36"/>
      <c r="BL27" s="36"/>
    </row>
    <row r="28" spans="3:64" x14ac:dyDescent="0.35">
      <c r="C28" s="95">
        <v>6.1636885060814022</v>
      </c>
      <c r="D28" s="6">
        <v>-41</v>
      </c>
      <c r="E28" s="33">
        <f t="shared" si="3"/>
        <v>3.6637731148251458</v>
      </c>
      <c r="F28" s="33">
        <f t="shared" si="4"/>
        <v>2.4999153912562564</v>
      </c>
      <c r="G28" s="52">
        <f t="shared" si="5"/>
        <v>6.2495769634399219</v>
      </c>
      <c r="R28" s="36"/>
      <c r="S28" s="36"/>
      <c r="T28" s="95">
        <v>20.778334798534747</v>
      </c>
      <c r="U28" s="6">
        <v>-73</v>
      </c>
      <c r="V28" s="33">
        <f t="shared" si="0"/>
        <v>50.907962354549781</v>
      </c>
      <c r="W28" s="33">
        <f t="shared" si="1"/>
        <v>-30.129627556015034</v>
      </c>
      <c r="X28" s="52">
        <f t="shared" si="2"/>
        <v>907.79445666418053</v>
      </c>
      <c r="Y28" s="36"/>
      <c r="Z28" s="36"/>
      <c r="AA28" s="36"/>
      <c r="AB28" s="36"/>
      <c r="AJ28" s="36"/>
      <c r="AK28" s="36"/>
      <c r="AL28" s="95">
        <v>14.296178860101046</v>
      </c>
      <c r="AM28" s="6">
        <v>-39</v>
      </c>
      <c r="AN28" s="33">
        <f t="shared" si="6"/>
        <v>3.1081359027394759</v>
      </c>
      <c r="AO28" s="33">
        <f t="shared" si="7"/>
        <v>11.188042957361571</v>
      </c>
      <c r="AP28" s="52">
        <f t="shared" si="8"/>
        <v>125.17230521576784</v>
      </c>
      <c r="AQ28" s="36"/>
      <c r="AR28" s="36"/>
      <c r="AS28" s="36"/>
      <c r="AT28" s="36"/>
      <c r="BB28" s="36"/>
      <c r="BC28" s="36"/>
      <c r="BD28" s="95">
        <v>6.5641198191379786</v>
      </c>
      <c r="BE28" s="103">
        <v>-54</v>
      </c>
      <c r="BF28" s="33">
        <f t="shared" si="9"/>
        <v>10.67122521441642</v>
      </c>
      <c r="BG28" s="33">
        <f t="shared" si="10"/>
        <v>-4.1071053952784418</v>
      </c>
      <c r="BH28" s="52">
        <f t="shared" si="11"/>
        <v>16.868314727925284</v>
      </c>
      <c r="BI28" s="36"/>
      <c r="BJ28" s="36"/>
      <c r="BK28" s="36"/>
      <c r="BL28" s="36"/>
    </row>
    <row r="29" spans="3:64" x14ac:dyDescent="0.35">
      <c r="C29" s="95">
        <v>6.1636885060814022</v>
      </c>
      <c r="D29" s="6">
        <v>-40</v>
      </c>
      <c r="E29" s="33">
        <f t="shared" si="3"/>
        <v>3.3745377102174565</v>
      </c>
      <c r="F29" s="33">
        <f t="shared" si="4"/>
        <v>2.7891507958639457</v>
      </c>
      <c r="G29" s="52">
        <f t="shared" si="5"/>
        <v>7.7793621620684812</v>
      </c>
      <c r="R29" s="36"/>
      <c r="S29" s="36"/>
      <c r="T29" s="95">
        <v>20.778334798534747</v>
      </c>
      <c r="U29" s="6">
        <v>-60</v>
      </c>
      <c r="V29" s="33">
        <f t="shared" si="0"/>
        <v>17.478332624182187</v>
      </c>
      <c r="W29" s="33">
        <f t="shared" si="1"/>
        <v>3.30000217435256</v>
      </c>
      <c r="X29" s="52">
        <f t="shared" si="2"/>
        <v>10.890014350731624</v>
      </c>
      <c r="Y29" s="36"/>
      <c r="Z29" s="36"/>
      <c r="AA29" s="36"/>
      <c r="AB29" s="36"/>
      <c r="AJ29" s="36"/>
      <c r="AK29" s="36"/>
      <c r="AL29" s="95">
        <v>14.296178860101046</v>
      </c>
      <c r="AM29" s="6">
        <v>-36</v>
      </c>
      <c r="AN29" s="33">
        <f t="shared" si="6"/>
        <v>2.4286064430456169</v>
      </c>
      <c r="AO29" s="33">
        <f t="shared" si="7"/>
        <v>11.867572417055429</v>
      </c>
      <c r="AP29" s="52">
        <f t="shared" si="8"/>
        <v>140.83927507405485</v>
      </c>
      <c r="AQ29" s="36"/>
      <c r="AR29" s="36"/>
      <c r="AS29" s="36"/>
      <c r="AT29" s="36"/>
      <c r="BB29" s="36"/>
      <c r="BC29" s="36"/>
      <c r="BD29" s="95">
        <v>6.5641198191379786</v>
      </c>
      <c r="BE29" s="103">
        <v>-55</v>
      </c>
      <c r="BF29" s="33">
        <f t="shared" si="9"/>
        <v>11.585867872937076</v>
      </c>
      <c r="BG29" s="33">
        <f t="shared" si="10"/>
        <v>-5.0217480537990973</v>
      </c>
      <c r="BH29" s="52">
        <f t="shared" si="11"/>
        <v>25.217953515835021</v>
      </c>
      <c r="BI29" s="36"/>
      <c r="BJ29" s="36"/>
      <c r="BK29" s="36"/>
      <c r="BL29" s="36"/>
    </row>
    <row r="30" spans="3:64" x14ac:dyDescent="0.35">
      <c r="C30" s="95">
        <v>6.1636885060814022</v>
      </c>
      <c r="D30" s="6">
        <v>-42</v>
      </c>
      <c r="E30" s="33">
        <f t="shared" si="3"/>
        <v>3.9777992097325097</v>
      </c>
      <c r="F30" s="33">
        <f t="shared" si="4"/>
        <v>2.1858892963488925</v>
      </c>
      <c r="G30" s="52">
        <f t="shared" si="5"/>
        <v>4.7781120158926562</v>
      </c>
      <c r="R30" s="36"/>
      <c r="S30" s="36"/>
      <c r="T30" s="95">
        <v>20.778334798534747</v>
      </c>
      <c r="U30" s="6">
        <v>-63</v>
      </c>
      <c r="V30" s="33">
        <f t="shared" si="0"/>
        <v>22.368808789421028</v>
      </c>
      <c r="W30" s="33">
        <f t="shared" si="1"/>
        <v>-1.5904739908862808</v>
      </c>
      <c r="X30" s="52">
        <f t="shared" si="2"/>
        <v>2.5296075156857332</v>
      </c>
      <c r="Y30" s="36"/>
      <c r="Z30" s="36"/>
      <c r="AA30" s="36"/>
      <c r="AB30" s="36"/>
      <c r="AJ30" s="36"/>
      <c r="AK30" s="36"/>
      <c r="AL30" s="95">
        <v>14.296178860101046</v>
      </c>
      <c r="AM30" s="6">
        <v>-37</v>
      </c>
      <c r="AN30" s="33">
        <f t="shared" si="6"/>
        <v>2.6367650198664618</v>
      </c>
      <c r="AO30" s="33">
        <f t="shared" si="7"/>
        <v>11.659413840234585</v>
      </c>
      <c r="AP30" s="52">
        <f t="shared" si="8"/>
        <v>135.9419310978538</v>
      </c>
      <c r="AQ30" s="36"/>
      <c r="AR30" s="36"/>
      <c r="AS30" s="36"/>
      <c r="AT30" s="36"/>
      <c r="BB30" s="36"/>
      <c r="BC30" s="36"/>
      <c r="BD30" s="95">
        <v>6.5641198191379786</v>
      </c>
      <c r="BE30" s="103">
        <v>-53</v>
      </c>
      <c r="BF30" s="33">
        <f t="shared" si="9"/>
        <v>9.8287887300003245</v>
      </c>
      <c r="BG30" s="33">
        <f t="shared" si="10"/>
        <v>-3.2646689108623459</v>
      </c>
      <c r="BH30" s="52">
        <f t="shared" si="11"/>
        <v>10.658063097551135</v>
      </c>
      <c r="BI30" s="36"/>
      <c r="BJ30" s="36"/>
      <c r="BK30" s="36"/>
      <c r="BL30" s="36"/>
    </row>
    <row r="31" spans="3:64" x14ac:dyDescent="0.35">
      <c r="C31" s="95">
        <v>6.1636885060814022</v>
      </c>
      <c r="D31" s="6">
        <v>-46</v>
      </c>
      <c r="E31" s="33">
        <f t="shared" si="3"/>
        <v>5.5271340794443491</v>
      </c>
      <c r="F31" s="33">
        <f t="shared" si="4"/>
        <v>0.63655442663705308</v>
      </c>
      <c r="G31" s="52">
        <f t="shared" si="5"/>
        <v>0.40520153807122739</v>
      </c>
      <c r="R31" s="36"/>
      <c r="S31" s="36"/>
      <c r="T31" s="95">
        <v>20.778334798534747</v>
      </c>
      <c r="U31" s="6">
        <v>-65</v>
      </c>
      <c r="V31" s="33">
        <f t="shared" si="0"/>
        <v>26.367650198664627</v>
      </c>
      <c r="W31" s="33">
        <f t="shared" si="1"/>
        <v>-5.5893154001298804</v>
      </c>
      <c r="X31" s="52">
        <f t="shared" si="2"/>
        <v>31.240446642129044</v>
      </c>
      <c r="Y31" s="36"/>
      <c r="Z31" s="36"/>
      <c r="AA31" s="36"/>
      <c r="AB31" s="36"/>
      <c r="AJ31" s="36"/>
      <c r="AK31" s="36"/>
      <c r="AL31" s="95">
        <v>14.296178860101046</v>
      </c>
      <c r="AM31" s="6">
        <v>-40</v>
      </c>
      <c r="AN31" s="33">
        <f t="shared" si="6"/>
        <v>3.3745377102174565</v>
      </c>
      <c r="AO31" s="33">
        <f t="shared" si="7"/>
        <v>10.921641149883589</v>
      </c>
      <c r="AP31" s="52">
        <f t="shared" si="8"/>
        <v>119.28224540683053</v>
      </c>
      <c r="AQ31" s="36"/>
      <c r="AR31" s="36"/>
      <c r="AS31" s="36"/>
      <c r="AT31" s="36"/>
      <c r="BB31" s="36"/>
      <c r="BC31" s="36"/>
      <c r="BD31" s="95">
        <v>6.5641198191379786</v>
      </c>
      <c r="BE31" s="103">
        <v>-54</v>
      </c>
      <c r="BF31" s="33">
        <f t="shared" si="9"/>
        <v>10.67122521441642</v>
      </c>
      <c r="BG31" s="33">
        <f t="shared" si="10"/>
        <v>-4.1071053952784418</v>
      </c>
      <c r="BH31" s="52">
        <f t="shared" si="11"/>
        <v>16.868314727925284</v>
      </c>
      <c r="BI31" s="36"/>
      <c r="BJ31" s="36"/>
      <c r="BK31" s="36"/>
      <c r="BL31" s="36"/>
    </row>
    <row r="32" spans="3:64" x14ac:dyDescent="0.35">
      <c r="C32" s="95">
        <v>6.1636885060814022</v>
      </c>
      <c r="D32" s="6">
        <v>-41</v>
      </c>
      <c r="E32" s="33">
        <f t="shared" si="3"/>
        <v>3.6637731148251458</v>
      </c>
      <c r="F32" s="33">
        <f t="shared" si="4"/>
        <v>2.4999153912562564</v>
      </c>
      <c r="G32" s="52">
        <f t="shared" si="5"/>
        <v>6.2495769634399219</v>
      </c>
      <c r="R32" s="36"/>
      <c r="S32" s="36"/>
      <c r="T32" s="95">
        <v>20.778334798534747</v>
      </c>
      <c r="U32" s="6">
        <v>-58</v>
      </c>
      <c r="V32" s="33">
        <f t="shared" si="0"/>
        <v>14.827619354872633</v>
      </c>
      <c r="W32" s="33">
        <f t="shared" si="1"/>
        <v>5.9507154436621139</v>
      </c>
      <c r="X32" s="52">
        <f t="shared" si="2"/>
        <v>35.411014291438789</v>
      </c>
      <c r="Y32" s="36"/>
      <c r="Z32" s="36"/>
      <c r="AA32" s="36"/>
      <c r="AB32" s="36"/>
      <c r="AJ32" s="36"/>
      <c r="AK32" s="36"/>
      <c r="AL32" s="95">
        <v>14.296178860101046</v>
      </c>
      <c r="AM32" s="6">
        <v>-40</v>
      </c>
      <c r="AN32" s="33">
        <f t="shared" si="6"/>
        <v>3.3745377102174565</v>
      </c>
      <c r="AO32" s="33">
        <f t="shared" si="7"/>
        <v>10.921641149883589</v>
      </c>
      <c r="AP32" s="52">
        <f t="shared" si="8"/>
        <v>119.28224540683053</v>
      </c>
      <c r="AQ32" s="36"/>
      <c r="AR32" s="36"/>
      <c r="AS32" s="36"/>
      <c r="AT32" s="36"/>
      <c r="BB32" s="36"/>
      <c r="BC32" s="36"/>
      <c r="BD32" s="95">
        <v>6.5641198191379786</v>
      </c>
      <c r="BE32" s="103">
        <v>-53</v>
      </c>
      <c r="BF32" s="33">
        <f t="shared" si="9"/>
        <v>9.8287887300003245</v>
      </c>
      <c r="BG32" s="33">
        <f t="shared" si="10"/>
        <v>-3.2646689108623459</v>
      </c>
      <c r="BH32" s="52">
        <f t="shared" si="11"/>
        <v>10.658063097551135</v>
      </c>
      <c r="BI32" s="36"/>
      <c r="BJ32" s="36"/>
      <c r="BK32" s="36"/>
      <c r="BL32" s="36"/>
    </row>
    <row r="33" spans="3:64" x14ac:dyDescent="0.35">
      <c r="C33" s="95">
        <v>6.1636885060814022</v>
      </c>
      <c r="D33" s="6">
        <v>-42</v>
      </c>
      <c r="E33" s="33">
        <f t="shared" si="3"/>
        <v>3.9777992097325097</v>
      </c>
      <c r="F33" s="33">
        <f t="shared" si="4"/>
        <v>2.1858892963488925</v>
      </c>
      <c r="G33" s="52">
        <f t="shared" si="5"/>
        <v>4.7781120158926562</v>
      </c>
      <c r="R33" s="36"/>
      <c r="S33" s="36"/>
      <c r="T33" s="95">
        <v>20.778334798534747</v>
      </c>
      <c r="U33" s="6">
        <v>-63</v>
      </c>
      <c r="V33" s="33">
        <f t="shared" si="0"/>
        <v>22.368808789421028</v>
      </c>
      <c r="W33" s="33">
        <f t="shared" si="1"/>
        <v>-1.5904739908862808</v>
      </c>
      <c r="X33" s="52">
        <f t="shared" si="2"/>
        <v>2.5296075156857332</v>
      </c>
      <c r="Y33" s="36"/>
      <c r="Z33" s="36"/>
      <c r="AA33" s="36"/>
      <c r="AB33" s="36"/>
      <c r="AJ33" s="36"/>
      <c r="AK33" s="36"/>
      <c r="AL33" s="95">
        <v>1.8929999999999998</v>
      </c>
      <c r="AM33" s="6">
        <v>-31</v>
      </c>
      <c r="AN33" s="33">
        <f t="shared" si="6"/>
        <v>1.6098511207848556</v>
      </c>
      <c r="AO33" s="33">
        <f t="shared" si="7"/>
        <v>0.2831488792151442</v>
      </c>
      <c r="AP33" s="52">
        <f t="shared" si="8"/>
        <v>8.0173287800792317E-2</v>
      </c>
      <c r="AQ33" s="36"/>
      <c r="AR33" s="36"/>
      <c r="AS33" s="36"/>
      <c r="AT33" s="36"/>
      <c r="BB33" s="36"/>
      <c r="BC33" s="36"/>
      <c r="BD33" s="95">
        <v>6.5641198191379786</v>
      </c>
      <c r="BE33" s="103">
        <v>-51</v>
      </c>
      <c r="BF33" s="33">
        <f t="shared" si="9"/>
        <v>8.338183117437147</v>
      </c>
      <c r="BG33" s="33">
        <f t="shared" si="10"/>
        <v>-1.7740632982991684</v>
      </c>
      <c r="BH33" s="52">
        <f t="shared" si="11"/>
        <v>3.1473005863721242</v>
      </c>
      <c r="BI33" s="36"/>
      <c r="BJ33" s="36"/>
      <c r="BK33" s="36"/>
      <c r="BL33" s="36"/>
    </row>
    <row r="34" spans="3:64" x14ac:dyDescent="0.35">
      <c r="C34" s="95">
        <v>6.1636885060814022</v>
      </c>
      <c r="D34" s="6">
        <v>-41</v>
      </c>
      <c r="E34" s="33">
        <f t="shared" si="3"/>
        <v>3.6637731148251458</v>
      </c>
      <c r="F34" s="33">
        <f t="shared" si="4"/>
        <v>2.4999153912562564</v>
      </c>
      <c r="G34" s="52">
        <f t="shared" si="5"/>
        <v>6.2495769634399219</v>
      </c>
      <c r="R34" s="36"/>
      <c r="S34" s="36"/>
      <c r="T34" s="95">
        <v>20.778334798534747</v>
      </c>
      <c r="U34" s="6">
        <v>-64</v>
      </c>
      <c r="V34" s="33">
        <f t="shared" si="0"/>
        <v>24.286064430456165</v>
      </c>
      <c r="W34" s="33">
        <f t="shared" si="1"/>
        <v>-3.5077296319214177</v>
      </c>
      <c r="X34" s="52">
        <f t="shared" si="2"/>
        <v>12.304167170659564</v>
      </c>
      <c r="Y34" s="36"/>
      <c r="Z34" s="36"/>
      <c r="AA34" s="36"/>
      <c r="AB34" s="36"/>
      <c r="AJ34" s="36"/>
      <c r="AK34" s="36"/>
      <c r="AL34" s="95">
        <v>1.8929999999999998</v>
      </c>
      <c r="AM34" s="6">
        <v>-33</v>
      </c>
      <c r="AN34" s="33">
        <f t="shared" si="6"/>
        <v>1.8976420078684906</v>
      </c>
      <c r="AO34" s="33">
        <f t="shared" si="7"/>
        <v>-4.6420078684907828E-3</v>
      </c>
      <c r="AP34" s="52">
        <f t="shared" si="8"/>
        <v>2.154823705113034E-5</v>
      </c>
      <c r="AQ34" s="36"/>
      <c r="AR34" s="36"/>
      <c r="AS34" s="36"/>
      <c r="AT34" s="36"/>
      <c r="BB34" s="36"/>
      <c r="BC34" s="36"/>
      <c r="BD34" s="95">
        <v>6.5641198191379786</v>
      </c>
      <c r="BE34" s="103">
        <v>-53</v>
      </c>
      <c r="BF34" s="33">
        <f t="shared" si="9"/>
        <v>9.8287887300003245</v>
      </c>
      <c r="BG34" s="33">
        <f t="shared" si="10"/>
        <v>-3.2646689108623459</v>
      </c>
      <c r="BH34" s="52">
        <f t="shared" si="11"/>
        <v>10.658063097551135</v>
      </c>
      <c r="BI34" s="36"/>
      <c r="BJ34" s="36"/>
      <c r="BK34" s="36"/>
      <c r="BL34" s="36"/>
    </row>
    <row r="35" spans="3:64" x14ac:dyDescent="0.35">
      <c r="C35" s="95">
        <v>6.1636885060814022</v>
      </c>
      <c r="D35" s="6">
        <v>-42</v>
      </c>
      <c r="E35" s="33">
        <f t="shared" si="3"/>
        <v>3.9777992097325097</v>
      </c>
      <c r="F35" s="33">
        <f t="shared" si="4"/>
        <v>2.1858892963488925</v>
      </c>
      <c r="G35" s="52">
        <f t="shared" si="5"/>
        <v>4.7781120158926562</v>
      </c>
      <c r="R35" s="36"/>
      <c r="S35" s="36"/>
      <c r="T35" s="95">
        <v>20.778334798534747</v>
      </c>
      <c r="U35" s="6">
        <v>-55</v>
      </c>
      <c r="V35" s="33">
        <f t="shared" si="0"/>
        <v>11.585867872937076</v>
      </c>
      <c r="W35" s="33">
        <f t="shared" si="1"/>
        <v>9.192466925597671</v>
      </c>
      <c r="X35" s="52">
        <f t="shared" si="2"/>
        <v>84.501448178207099</v>
      </c>
      <c r="Y35" s="36"/>
      <c r="Z35" s="36"/>
      <c r="AA35" s="36"/>
      <c r="AB35" s="36"/>
      <c r="AJ35" s="36"/>
      <c r="AK35" s="36"/>
      <c r="AL35" s="95">
        <v>1.8929999999999998</v>
      </c>
      <c r="AM35" s="6">
        <v>-33</v>
      </c>
      <c r="AN35" s="33">
        <f t="shared" si="6"/>
        <v>1.8976420078684906</v>
      </c>
      <c r="AO35" s="33">
        <f t="shared" si="7"/>
        <v>-4.6420078684907828E-3</v>
      </c>
      <c r="AP35" s="52">
        <f t="shared" si="8"/>
        <v>2.154823705113034E-5</v>
      </c>
      <c r="AQ35" s="36"/>
      <c r="AR35" s="36"/>
      <c r="AS35" s="36"/>
      <c r="AT35" s="36"/>
      <c r="BB35" s="36"/>
      <c r="BC35" s="36"/>
      <c r="BD35" s="95">
        <v>6.5641198191379786</v>
      </c>
      <c r="BE35" s="103">
        <v>-54</v>
      </c>
      <c r="BF35" s="33">
        <f t="shared" si="9"/>
        <v>10.67122521441642</v>
      </c>
      <c r="BG35" s="33">
        <f t="shared" si="10"/>
        <v>-4.1071053952784418</v>
      </c>
      <c r="BH35" s="52">
        <f t="shared" si="11"/>
        <v>16.868314727925284</v>
      </c>
      <c r="BI35" s="36"/>
      <c r="BJ35" s="36"/>
      <c r="BK35" s="36"/>
      <c r="BL35" s="36"/>
    </row>
    <row r="36" spans="3:64" x14ac:dyDescent="0.35">
      <c r="C36" s="95">
        <v>6.1636885060814022</v>
      </c>
      <c r="D36" s="6">
        <v>-41</v>
      </c>
      <c r="E36" s="33">
        <f t="shared" si="3"/>
        <v>3.6637731148251458</v>
      </c>
      <c r="F36" s="33">
        <f t="shared" si="4"/>
        <v>2.4999153912562564</v>
      </c>
      <c r="G36" s="52">
        <f t="shared" si="5"/>
        <v>6.2495769634399219</v>
      </c>
      <c r="R36" s="36"/>
      <c r="S36" s="36"/>
      <c r="T36" s="95">
        <v>20.778334798534747</v>
      </c>
      <c r="U36" s="6">
        <v>-57</v>
      </c>
      <c r="V36" s="33">
        <f t="shared" si="0"/>
        <v>13.657057655480923</v>
      </c>
      <c r="W36" s="33">
        <f t="shared" si="1"/>
        <v>7.121277143053824</v>
      </c>
      <c r="X36" s="52">
        <f t="shared" si="2"/>
        <v>50.712588148180835</v>
      </c>
      <c r="Y36" s="36"/>
      <c r="Z36" s="36"/>
      <c r="AA36" s="36"/>
      <c r="AB36" s="36"/>
      <c r="AJ36" s="36"/>
      <c r="AK36" s="36"/>
      <c r="AL36" s="95">
        <v>1.8929999999999998</v>
      </c>
      <c r="AM36" s="6">
        <v>-31</v>
      </c>
      <c r="AN36" s="33">
        <f t="shared" si="6"/>
        <v>1.6098511207848556</v>
      </c>
      <c r="AO36" s="33">
        <f t="shared" si="7"/>
        <v>0.2831488792151442</v>
      </c>
      <c r="AP36" s="52">
        <f t="shared" si="8"/>
        <v>8.0173287800792317E-2</v>
      </c>
      <c r="AQ36" s="36"/>
      <c r="AR36" s="36"/>
      <c r="AS36" s="36"/>
      <c r="AT36" s="36"/>
      <c r="BB36" s="36"/>
      <c r="BC36" s="36"/>
      <c r="BD36" s="95">
        <v>6.5641198191379786</v>
      </c>
      <c r="BE36" s="103">
        <v>-54</v>
      </c>
      <c r="BF36" s="33">
        <f t="shared" si="9"/>
        <v>10.67122521441642</v>
      </c>
      <c r="BG36" s="33">
        <f t="shared" si="10"/>
        <v>-4.1071053952784418</v>
      </c>
      <c r="BH36" s="52">
        <f t="shared" si="11"/>
        <v>16.868314727925284</v>
      </c>
      <c r="BI36" s="36"/>
      <c r="BJ36" s="36"/>
      <c r="BK36" s="36"/>
      <c r="BL36" s="36"/>
    </row>
    <row r="37" spans="3:64" x14ac:dyDescent="0.35">
      <c r="C37" s="95">
        <v>6.1636885060814022</v>
      </c>
      <c r="D37" s="6">
        <v>-42</v>
      </c>
      <c r="E37" s="33">
        <f t="shared" si="3"/>
        <v>3.9777992097325097</v>
      </c>
      <c r="F37" s="33">
        <f t="shared" si="4"/>
        <v>2.1858892963488925</v>
      </c>
      <c r="G37" s="52">
        <f t="shared" si="5"/>
        <v>4.7781120158926562</v>
      </c>
      <c r="R37" s="36"/>
      <c r="S37" s="36"/>
      <c r="T37" s="95">
        <v>20.778334798534747</v>
      </c>
      <c r="U37" s="6">
        <v>-55</v>
      </c>
      <c r="V37" s="33">
        <f t="shared" si="0"/>
        <v>11.585867872937076</v>
      </c>
      <c r="W37" s="33">
        <f t="shared" si="1"/>
        <v>9.192466925597671</v>
      </c>
      <c r="X37" s="52">
        <f t="shared" si="2"/>
        <v>84.501448178207099</v>
      </c>
      <c r="Y37" s="36"/>
      <c r="Z37" s="36"/>
      <c r="AA37" s="36"/>
      <c r="AB37" s="36"/>
      <c r="AJ37" s="36"/>
      <c r="AK37" s="36"/>
      <c r="AL37" s="95">
        <v>1.8929999999999998</v>
      </c>
      <c r="AM37" s="6">
        <v>-33</v>
      </c>
      <c r="AN37" s="33">
        <f t="shared" si="6"/>
        <v>1.8976420078684906</v>
      </c>
      <c r="AO37" s="33">
        <f t="shared" si="7"/>
        <v>-4.6420078684907828E-3</v>
      </c>
      <c r="AP37" s="52">
        <f t="shared" si="8"/>
        <v>2.154823705113034E-5</v>
      </c>
      <c r="AQ37" s="36"/>
      <c r="AR37" s="36"/>
      <c r="AS37" s="36"/>
      <c r="AT37" s="36"/>
      <c r="BB37" s="36"/>
      <c r="BC37" s="36"/>
      <c r="BD37" s="95">
        <v>6.5641198191379786</v>
      </c>
      <c r="BE37" s="103">
        <v>-51</v>
      </c>
      <c r="BF37" s="33">
        <f t="shared" si="9"/>
        <v>8.338183117437147</v>
      </c>
      <c r="BG37" s="33">
        <f t="shared" si="10"/>
        <v>-1.7740632982991684</v>
      </c>
      <c r="BH37" s="52">
        <f t="shared" si="11"/>
        <v>3.1473005863721242</v>
      </c>
      <c r="BI37" s="36"/>
      <c r="BJ37" s="36"/>
      <c r="BK37" s="36"/>
      <c r="BL37" s="36"/>
    </row>
    <row r="38" spans="3:64" x14ac:dyDescent="0.35">
      <c r="C38" s="95">
        <v>6.1636885060814022</v>
      </c>
      <c r="D38" s="6">
        <v>-42</v>
      </c>
      <c r="E38" s="33">
        <f t="shared" si="3"/>
        <v>3.9777992097325097</v>
      </c>
      <c r="F38" s="33">
        <f t="shared" si="4"/>
        <v>2.1858892963488925</v>
      </c>
      <c r="G38" s="52">
        <f t="shared" si="5"/>
        <v>4.7781120158926562</v>
      </c>
      <c r="R38" s="36"/>
      <c r="S38" s="36"/>
      <c r="T38" s="95">
        <v>20.778334798534747</v>
      </c>
      <c r="U38" s="6">
        <v>-55</v>
      </c>
      <c r="V38" s="33">
        <f t="shared" si="0"/>
        <v>11.585867872937076</v>
      </c>
      <c r="W38" s="33">
        <f t="shared" si="1"/>
        <v>9.192466925597671</v>
      </c>
      <c r="X38" s="52">
        <f t="shared" si="2"/>
        <v>84.501448178207099</v>
      </c>
      <c r="Y38" s="36"/>
      <c r="Z38" s="36"/>
      <c r="AA38" s="36"/>
      <c r="AB38" s="36"/>
      <c r="AJ38" s="36"/>
      <c r="AK38" s="36"/>
      <c r="AL38" s="95">
        <v>1.8929999999999998</v>
      </c>
      <c r="AM38" s="6">
        <v>-32</v>
      </c>
      <c r="AN38" s="33">
        <f t="shared" si="6"/>
        <v>1.7478332624182185</v>
      </c>
      <c r="AO38" s="33">
        <f t="shared" si="7"/>
        <v>0.14516673758178134</v>
      </c>
      <c r="AP38" s="52">
        <f t="shared" si="8"/>
        <v>2.1073381700137766E-2</v>
      </c>
      <c r="AQ38" s="36"/>
      <c r="AR38" s="36"/>
      <c r="AS38" s="36"/>
      <c r="AT38" s="36"/>
      <c r="BB38" s="36"/>
      <c r="BC38" s="36"/>
      <c r="BD38" s="95">
        <v>6.5641198191379786</v>
      </c>
      <c r="BE38" s="103">
        <v>-54</v>
      </c>
      <c r="BF38" s="33">
        <f t="shared" si="9"/>
        <v>10.67122521441642</v>
      </c>
      <c r="BG38" s="33">
        <f t="shared" si="10"/>
        <v>-4.1071053952784418</v>
      </c>
      <c r="BH38" s="52">
        <f t="shared" si="11"/>
        <v>16.868314727925284</v>
      </c>
      <c r="BI38" s="36"/>
      <c r="BJ38" s="36"/>
      <c r="BK38" s="36"/>
      <c r="BL38" s="36"/>
    </row>
    <row r="39" spans="3:64" x14ac:dyDescent="0.35">
      <c r="C39" s="95">
        <v>6.1636885060814022</v>
      </c>
      <c r="D39" s="6">
        <v>-41</v>
      </c>
      <c r="E39" s="33">
        <f t="shared" si="3"/>
        <v>3.6637731148251458</v>
      </c>
      <c r="F39" s="33">
        <f t="shared" si="4"/>
        <v>2.4999153912562564</v>
      </c>
      <c r="G39" s="52">
        <f t="shared" si="5"/>
        <v>6.2495769634399219</v>
      </c>
      <c r="R39" s="36"/>
      <c r="S39" s="36"/>
      <c r="T39" s="95">
        <v>20.778334798534747</v>
      </c>
      <c r="U39" s="6">
        <v>-57</v>
      </c>
      <c r="V39" s="33">
        <f t="shared" si="0"/>
        <v>13.657057655480923</v>
      </c>
      <c r="W39" s="33">
        <f t="shared" si="1"/>
        <v>7.121277143053824</v>
      </c>
      <c r="X39" s="52">
        <f t="shared" si="2"/>
        <v>50.712588148180835</v>
      </c>
      <c r="Y39" s="36"/>
      <c r="Z39" s="36"/>
      <c r="AA39" s="36"/>
      <c r="AB39" s="36"/>
      <c r="AJ39" s="36"/>
      <c r="AK39" s="36"/>
      <c r="AL39" s="95">
        <v>1.8929999999999998</v>
      </c>
      <c r="AM39" s="6">
        <v>-31</v>
      </c>
      <c r="AN39" s="33">
        <f t="shared" si="6"/>
        <v>1.6098511207848556</v>
      </c>
      <c r="AO39" s="33">
        <f t="shared" si="7"/>
        <v>0.2831488792151442</v>
      </c>
      <c r="AP39" s="52">
        <f t="shared" si="8"/>
        <v>8.0173287800792317E-2</v>
      </c>
      <c r="AQ39" s="36"/>
      <c r="AR39" s="36"/>
      <c r="AS39" s="36"/>
      <c r="AT39" s="36"/>
      <c r="BB39" s="36"/>
      <c r="BC39" s="36"/>
      <c r="BD39" s="95">
        <v>6.5641198191379786</v>
      </c>
      <c r="BE39" s="103">
        <v>-54</v>
      </c>
      <c r="BF39" s="33">
        <f t="shared" si="9"/>
        <v>10.67122521441642</v>
      </c>
      <c r="BG39" s="33">
        <f t="shared" si="10"/>
        <v>-4.1071053952784418</v>
      </c>
      <c r="BH39" s="52">
        <f t="shared" si="11"/>
        <v>16.868314727925284</v>
      </c>
      <c r="BI39" s="36"/>
      <c r="BJ39" s="36"/>
      <c r="BK39" s="36"/>
      <c r="BL39" s="36"/>
    </row>
    <row r="40" spans="3:64" x14ac:dyDescent="0.35">
      <c r="C40" s="95">
        <v>6.1636885060814022</v>
      </c>
      <c r="D40" s="6">
        <v>-43</v>
      </c>
      <c r="E40" s="33">
        <f t="shared" si="3"/>
        <v>4.3187408327558856</v>
      </c>
      <c r="F40" s="33">
        <f t="shared" si="4"/>
        <v>1.8449476733255166</v>
      </c>
      <c r="G40" s="52">
        <f t="shared" si="5"/>
        <v>3.4038319173092368</v>
      </c>
      <c r="R40" s="36"/>
      <c r="S40" s="36"/>
      <c r="T40" s="95">
        <v>20.778334798534747</v>
      </c>
      <c r="U40" s="6">
        <v>-55</v>
      </c>
      <c r="V40" s="33">
        <f t="shared" si="0"/>
        <v>11.585867872937076</v>
      </c>
      <c r="W40" s="33">
        <f t="shared" si="1"/>
        <v>9.192466925597671</v>
      </c>
      <c r="X40" s="52">
        <f t="shared" si="2"/>
        <v>84.501448178207099</v>
      </c>
      <c r="Y40" s="36"/>
      <c r="Z40" s="36"/>
      <c r="AA40" s="36"/>
      <c r="AB40" s="36"/>
      <c r="AJ40" s="36"/>
      <c r="AK40" s="36"/>
      <c r="AL40" s="95">
        <v>1.8929999999999998</v>
      </c>
      <c r="AM40" s="6">
        <v>-34</v>
      </c>
      <c r="AN40" s="33">
        <f t="shared" si="6"/>
        <v>2.0602910285875451</v>
      </c>
      <c r="AO40" s="33">
        <f t="shared" si="7"/>
        <v>-0.1672910285875453</v>
      </c>
      <c r="AP40" s="52">
        <f t="shared" si="8"/>
        <v>2.7986288245878899E-2</v>
      </c>
      <c r="AQ40" s="36"/>
      <c r="AR40" s="36"/>
      <c r="AS40" s="36"/>
      <c r="AT40" s="36"/>
      <c r="BB40" s="36"/>
      <c r="BC40" s="36"/>
      <c r="BD40" s="95">
        <v>6.5641198191379786</v>
      </c>
      <c r="BE40" s="103">
        <v>-53</v>
      </c>
      <c r="BF40" s="33">
        <f t="shared" si="9"/>
        <v>9.8287887300003245</v>
      </c>
      <c r="BG40" s="33">
        <f t="shared" si="10"/>
        <v>-3.2646689108623459</v>
      </c>
      <c r="BH40" s="52">
        <f t="shared" si="11"/>
        <v>10.658063097551135</v>
      </c>
      <c r="BI40" s="36"/>
      <c r="BJ40" s="36"/>
      <c r="BK40" s="36"/>
      <c r="BL40" s="36"/>
    </row>
    <row r="41" spans="3:64" x14ac:dyDescent="0.35">
      <c r="C41" s="95">
        <v>6.1636885060814022</v>
      </c>
      <c r="D41" s="6">
        <v>-41</v>
      </c>
      <c r="E41" s="33">
        <f t="shared" si="3"/>
        <v>3.6637731148251458</v>
      </c>
      <c r="F41" s="33">
        <f t="shared" si="4"/>
        <v>2.4999153912562564</v>
      </c>
      <c r="G41" s="52">
        <f t="shared" si="5"/>
        <v>6.2495769634399219</v>
      </c>
      <c r="R41" s="36"/>
      <c r="S41" s="36"/>
      <c r="T41" s="95">
        <v>20.778334798534747</v>
      </c>
      <c r="U41" s="6">
        <v>-60</v>
      </c>
      <c r="V41" s="33">
        <f t="shared" si="0"/>
        <v>17.478332624182187</v>
      </c>
      <c r="W41" s="33">
        <f t="shared" si="1"/>
        <v>3.30000217435256</v>
      </c>
      <c r="X41" s="52">
        <f t="shared" si="2"/>
        <v>10.890014350731624</v>
      </c>
      <c r="Y41" s="36"/>
      <c r="Z41" s="36"/>
      <c r="AA41" s="36"/>
      <c r="AB41" s="36"/>
      <c r="AJ41" s="36"/>
      <c r="AK41" s="36"/>
      <c r="AL41" s="95">
        <v>1.8929999999999998</v>
      </c>
      <c r="AM41" s="6">
        <v>-32</v>
      </c>
      <c r="AN41" s="33">
        <f t="shared" si="6"/>
        <v>1.7478332624182185</v>
      </c>
      <c r="AO41" s="33">
        <f t="shared" si="7"/>
        <v>0.14516673758178134</v>
      </c>
      <c r="AP41" s="52">
        <f t="shared" si="8"/>
        <v>2.1073381700137766E-2</v>
      </c>
      <c r="AQ41" s="36"/>
      <c r="AR41" s="36"/>
      <c r="AS41" s="36"/>
      <c r="AT41" s="36"/>
      <c r="BB41" s="36"/>
      <c r="BC41" s="36"/>
      <c r="BD41" s="95">
        <v>6.1509688667721285</v>
      </c>
      <c r="BE41" s="33">
        <v>-36</v>
      </c>
      <c r="BF41" s="33">
        <f t="shared" si="9"/>
        <v>2.4286064430456169</v>
      </c>
      <c r="BG41" s="33">
        <f t="shared" si="10"/>
        <v>3.7223624237265116</v>
      </c>
      <c r="BH41" s="52">
        <f t="shared" si="11"/>
        <v>13.85598201357111</v>
      </c>
      <c r="BI41" s="36"/>
      <c r="BJ41" s="36"/>
      <c r="BK41" s="36"/>
      <c r="BL41" s="36"/>
    </row>
    <row r="42" spans="3:64" x14ac:dyDescent="0.35">
      <c r="C42" s="95">
        <v>6.1636885060814022</v>
      </c>
      <c r="D42" s="6">
        <v>-42</v>
      </c>
      <c r="E42" s="33">
        <f t="shared" si="3"/>
        <v>3.9777992097325097</v>
      </c>
      <c r="F42" s="33">
        <f t="shared" si="4"/>
        <v>2.1858892963488925</v>
      </c>
      <c r="G42" s="52">
        <f t="shared" si="5"/>
        <v>4.7781120158926562</v>
      </c>
      <c r="R42" s="36"/>
      <c r="S42" s="36"/>
      <c r="T42" s="95">
        <v>20.778334798534747</v>
      </c>
      <c r="U42" s="6">
        <v>-55</v>
      </c>
      <c r="V42" s="33">
        <f t="shared" si="0"/>
        <v>11.585867872937076</v>
      </c>
      <c r="W42" s="33">
        <f t="shared" si="1"/>
        <v>9.192466925597671</v>
      </c>
      <c r="X42" s="52">
        <f t="shared" si="2"/>
        <v>84.501448178207099</v>
      </c>
      <c r="Y42" s="36"/>
      <c r="Z42" s="36"/>
      <c r="AA42" s="36"/>
      <c r="AB42" s="36"/>
      <c r="AJ42" s="36"/>
      <c r="AK42" s="36"/>
      <c r="AL42" s="95">
        <v>1.8929999999999998</v>
      </c>
      <c r="AM42" s="6">
        <v>-30</v>
      </c>
      <c r="AN42" s="33">
        <f t="shared" si="6"/>
        <v>1.4827619354872632</v>
      </c>
      <c r="AO42" s="33">
        <f t="shared" si="7"/>
        <v>0.41023806451273659</v>
      </c>
      <c r="AP42" s="52">
        <f t="shared" si="8"/>
        <v>0.16829526957515623</v>
      </c>
      <c r="AQ42" s="36"/>
      <c r="AR42" s="36"/>
      <c r="AS42" s="36"/>
      <c r="AT42" s="36"/>
      <c r="BB42" s="36"/>
      <c r="BC42" s="36"/>
      <c r="BD42" s="95">
        <v>6.1509688667721285</v>
      </c>
      <c r="BE42" s="33">
        <v>-36</v>
      </c>
      <c r="BF42" s="33">
        <f t="shared" si="9"/>
        <v>2.4286064430456169</v>
      </c>
      <c r="BG42" s="33">
        <f t="shared" si="10"/>
        <v>3.7223624237265116</v>
      </c>
      <c r="BH42" s="52">
        <f t="shared" si="11"/>
        <v>13.85598201357111</v>
      </c>
      <c r="BI42" s="36"/>
      <c r="BJ42" s="36"/>
      <c r="BK42" s="36"/>
      <c r="BL42" s="36"/>
    </row>
    <row r="43" spans="3:64" x14ac:dyDescent="0.35">
      <c r="C43" s="95">
        <v>6.1636885060814022</v>
      </c>
      <c r="D43" s="6">
        <v>-42</v>
      </c>
      <c r="E43" s="33">
        <f t="shared" si="3"/>
        <v>3.9777992097325097</v>
      </c>
      <c r="F43" s="33">
        <f t="shared" si="4"/>
        <v>2.1858892963488925</v>
      </c>
      <c r="G43" s="52">
        <f t="shared" si="5"/>
        <v>4.7781120158926562</v>
      </c>
      <c r="R43" s="36"/>
      <c r="S43" s="36"/>
      <c r="T43" s="95">
        <v>20.778334798534747</v>
      </c>
      <c r="U43" s="6">
        <v>-53</v>
      </c>
      <c r="V43" s="33">
        <f t="shared" si="0"/>
        <v>9.8287887300003245</v>
      </c>
      <c r="W43" s="33">
        <f t="shared" si="1"/>
        <v>10.949546068534422</v>
      </c>
      <c r="X43" s="52">
        <f t="shared" si="2"/>
        <v>119.89255910695762</v>
      </c>
      <c r="Y43" s="36"/>
      <c r="Z43" s="36"/>
      <c r="AA43" s="36"/>
      <c r="AB43" s="36"/>
      <c r="AJ43" s="36"/>
      <c r="AK43" s="36"/>
      <c r="AL43" s="95">
        <v>1.8929999999999998</v>
      </c>
      <c r="AM43" s="6">
        <v>-31</v>
      </c>
      <c r="AN43" s="33">
        <f t="shared" si="6"/>
        <v>1.6098511207848556</v>
      </c>
      <c r="AO43" s="33">
        <f t="shared" si="7"/>
        <v>0.2831488792151442</v>
      </c>
      <c r="AP43" s="52">
        <f t="shared" si="8"/>
        <v>8.0173287800792317E-2</v>
      </c>
      <c r="AQ43" s="36"/>
      <c r="AR43" s="36"/>
      <c r="AS43" s="36"/>
      <c r="AT43" s="36"/>
      <c r="BB43" s="36"/>
      <c r="BC43" s="36"/>
      <c r="BD43" s="95">
        <v>6.1509688667721285</v>
      </c>
      <c r="BE43" s="33">
        <v>-34</v>
      </c>
      <c r="BF43" s="33">
        <f t="shared" si="9"/>
        <v>2.0602910285875451</v>
      </c>
      <c r="BG43" s="33">
        <f t="shared" si="10"/>
        <v>4.0906778381845834</v>
      </c>
      <c r="BH43" s="52">
        <f t="shared" si="11"/>
        <v>16.733645175814498</v>
      </c>
      <c r="BI43" s="36"/>
      <c r="BJ43" s="36"/>
      <c r="BK43" s="36"/>
      <c r="BL43" s="36"/>
    </row>
    <row r="44" spans="3:64" x14ac:dyDescent="0.35">
      <c r="C44" s="95">
        <v>6.1636885060814022</v>
      </c>
      <c r="D44" s="6">
        <v>-42</v>
      </c>
      <c r="E44" s="33">
        <f t="shared" si="3"/>
        <v>3.9777992097325097</v>
      </c>
      <c r="F44" s="33">
        <f t="shared" si="4"/>
        <v>2.1858892963488925</v>
      </c>
      <c r="G44" s="52">
        <f t="shared" si="5"/>
        <v>4.7781120158926562</v>
      </c>
      <c r="R44" s="36"/>
      <c r="S44" s="36"/>
      <c r="T44" s="95">
        <v>20.778334798534747</v>
      </c>
      <c r="U44" s="6">
        <v>-59</v>
      </c>
      <c r="V44" s="33">
        <f t="shared" si="0"/>
        <v>16.09851120784856</v>
      </c>
      <c r="W44" s="33">
        <f t="shared" si="1"/>
        <v>4.6798235906861869</v>
      </c>
      <c r="X44" s="52">
        <f t="shared" si="2"/>
        <v>21.900748839942956</v>
      </c>
      <c r="Y44" s="36"/>
      <c r="Z44" s="36"/>
      <c r="AA44" s="36"/>
      <c r="AB44" s="36"/>
      <c r="AJ44" s="36"/>
      <c r="AK44" s="36"/>
      <c r="AL44" s="95">
        <v>1.8929999999999998</v>
      </c>
      <c r="AM44" s="6">
        <v>-30</v>
      </c>
      <c r="AN44" s="33">
        <f t="shared" si="6"/>
        <v>1.4827619354872632</v>
      </c>
      <c r="AO44" s="33">
        <f t="shared" si="7"/>
        <v>0.41023806451273659</v>
      </c>
      <c r="AP44" s="52">
        <f t="shared" si="8"/>
        <v>0.16829526957515623</v>
      </c>
      <c r="AQ44" s="36"/>
      <c r="AR44" s="36"/>
      <c r="AS44" s="36"/>
      <c r="AT44" s="36"/>
      <c r="BB44" s="36"/>
      <c r="BC44" s="36"/>
      <c r="BD44" s="95">
        <v>6.1509688667721285</v>
      </c>
      <c r="BE44" s="33">
        <v>-36</v>
      </c>
      <c r="BF44" s="33">
        <f t="shared" si="9"/>
        <v>2.4286064430456169</v>
      </c>
      <c r="BG44" s="33">
        <f t="shared" si="10"/>
        <v>3.7223624237265116</v>
      </c>
      <c r="BH44" s="52">
        <f t="shared" si="11"/>
        <v>13.85598201357111</v>
      </c>
      <c r="BI44" s="36"/>
      <c r="BJ44" s="36"/>
      <c r="BK44" s="36"/>
      <c r="BL44" s="36"/>
    </row>
    <row r="45" spans="3:64" x14ac:dyDescent="0.35">
      <c r="C45" s="95">
        <v>6.1636885060814022</v>
      </c>
      <c r="D45" s="6">
        <v>-42</v>
      </c>
      <c r="E45" s="33">
        <f t="shared" si="3"/>
        <v>3.9777992097325097</v>
      </c>
      <c r="F45" s="33">
        <f t="shared" si="4"/>
        <v>2.1858892963488925</v>
      </c>
      <c r="G45" s="52">
        <f t="shared" si="5"/>
        <v>4.7781120158926562</v>
      </c>
      <c r="R45" s="36"/>
      <c r="S45" s="36"/>
      <c r="T45" s="95">
        <v>20.778334798534747</v>
      </c>
      <c r="U45" s="6">
        <v>-55</v>
      </c>
      <c r="V45" s="33">
        <f t="shared" si="0"/>
        <v>11.585867872937076</v>
      </c>
      <c r="W45" s="33">
        <f t="shared" si="1"/>
        <v>9.192466925597671</v>
      </c>
      <c r="X45" s="52">
        <f t="shared" si="2"/>
        <v>84.501448178207099</v>
      </c>
      <c r="Y45" s="36"/>
      <c r="Z45" s="36"/>
      <c r="AA45" s="36"/>
      <c r="AB45" s="36"/>
      <c r="AJ45" s="36"/>
      <c r="AK45" s="36"/>
      <c r="AL45" s="95">
        <v>1.8929999999999998</v>
      </c>
      <c r="AM45" s="6">
        <v>-31</v>
      </c>
      <c r="AN45" s="33">
        <f t="shared" si="6"/>
        <v>1.6098511207848556</v>
      </c>
      <c r="AO45" s="33">
        <f t="shared" si="7"/>
        <v>0.2831488792151442</v>
      </c>
      <c r="AP45" s="52">
        <f t="shared" si="8"/>
        <v>8.0173287800792317E-2</v>
      </c>
      <c r="AQ45" s="36"/>
      <c r="AR45" s="36"/>
      <c r="AS45" s="36"/>
      <c r="AT45" s="36"/>
      <c r="BB45" s="36"/>
      <c r="BC45" s="36"/>
      <c r="BD45" s="95">
        <v>6.1509688667721285</v>
      </c>
      <c r="BE45" s="33">
        <v>-35</v>
      </c>
      <c r="BF45" s="33">
        <f t="shared" si="9"/>
        <v>2.2368808789421024</v>
      </c>
      <c r="BG45" s="33">
        <f t="shared" si="10"/>
        <v>3.9140879878300261</v>
      </c>
      <c r="BH45" s="52">
        <f t="shared" si="11"/>
        <v>15.320084776475303</v>
      </c>
      <c r="BI45" s="36"/>
      <c r="BJ45" s="36"/>
      <c r="BK45" s="36"/>
      <c r="BL45" s="36"/>
    </row>
    <row r="46" spans="3:64" x14ac:dyDescent="0.35">
      <c r="C46" s="95">
        <v>6.1636885060814022</v>
      </c>
      <c r="D46" s="6">
        <v>-40</v>
      </c>
      <c r="E46" s="33">
        <f t="shared" si="3"/>
        <v>3.3745377102174565</v>
      </c>
      <c r="F46" s="33">
        <f t="shared" si="4"/>
        <v>2.7891507958639457</v>
      </c>
      <c r="G46" s="52">
        <f t="shared" si="5"/>
        <v>7.7793621620684812</v>
      </c>
      <c r="R46" s="36"/>
      <c r="S46" s="36"/>
      <c r="T46" s="95">
        <v>20.778334798534747</v>
      </c>
      <c r="U46" s="6">
        <v>-69</v>
      </c>
      <c r="V46" s="33">
        <f t="shared" si="0"/>
        <v>36.637731148251461</v>
      </c>
      <c r="W46" s="33">
        <f t="shared" si="1"/>
        <v>-15.859396349716715</v>
      </c>
      <c r="X46" s="52">
        <f t="shared" si="2"/>
        <v>251.52045257740784</v>
      </c>
      <c r="Y46" s="36"/>
      <c r="Z46" s="36"/>
      <c r="AA46" s="36"/>
      <c r="AB46" s="36"/>
      <c r="AJ46" s="36"/>
      <c r="AK46" s="36"/>
      <c r="AL46" s="95">
        <v>1.8929999999999998</v>
      </c>
      <c r="AM46" s="6">
        <v>-31</v>
      </c>
      <c r="AN46" s="33">
        <f t="shared" si="6"/>
        <v>1.6098511207848556</v>
      </c>
      <c r="AO46" s="33">
        <f t="shared" si="7"/>
        <v>0.2831488792151442</v>
      </c>
      <c r="AP46" s="52">
        <f t="shared" si="8"/>
        <v>8.0173287800792317E-2</v>
      </c>
      <c r="AQ46" s="36"/>
      <c r="AR46" s="36"/>
      <c r="AS46" s="36"/>
      <c r="AT46" s="36"/>
      <c r="BB46" s="36"/>
      <c r="BC46" s="36"/>
      <c r="BD46" s="95">
        <v>6.1509688667721285</v>
      </c>
      <c r="BE46" s="33">
        <v>-37</v>
      </c>
      <c r="BF46" s="33">
        <f t="shared" si="9"/>
        <v>2.6367650198664618</v>
      </c>
      <c r="BG46" s="33">
        <f t="shared" si="10"/>
        <v>3.5142038469056667</v>
      </c>
      <c r="BH46" s="52">
        <f t="shared" si="11"/>
        <v>12.349628677606587</v>
      </c>
      <c r="BI46" s="36"/>
      <c r="BJ46" s="36"/>
      <c r="BK46" s="36"/>
      <c r="BL46" s="36"/>
    </row>
    <row r="47" spans="3:64" x14ac:dyDescent="0.35">
      <c r="C47" s="95">
        <v>6.1636885060814022</v>
      </c>
      <c r="D47" s="6">
        <v>-42</v>
      </c>
      <c r="E47" s="33">
        <f t="shared" si="3"/>
        <v>3.9777992097325097</v>
      </c>
      <c r="F47" s="33">
        <f t="shared" si="4"/>
        <v>2.1858892963488925</v>
      </c>
      <c r="G47" s="52">
        <f t="shared" si="5"/>
        <v>4.7781120158926562</v>
      </c>
      <c r="R47" s="36"/>
      <c r="S47" s="36"/>
      <c r="T47" s="95">
        <v>19.641641988387839</v>
      </c>
      <c r="U47" s="6">
        <v>-53</v>
      </c>
      <c r="V47" s="33">
        <f t="shared" si="0"/>
        <v>9.8287887300003245</v>
      </c>
      <c r="W47" s="33">
        <f t="shared" si="1"/>
        <v>9.8128532583875145</v>
      </c>
      <c r="X47" s="52">
        <f t="shared" si="2"/>
        <v>96.292089070646455</v>
      </c>
      <c r="Y47" s="36"/>
      <c r="Z47" s="36"/>
      <c r="AA47" s="36"/>
      <c r="AB47" s="36"/>
      <c r="AJ47" s="36"/>
      <c r="AK47" s="36"/>
      <c r="AL47" s="95">
        <v>1.8929999999999998</v>
      </c>
      <c r="AM47" s="6">
        <v>-30</v>
      </c>
      <c r="AN47" s="33">
        <f t="shared" si="6"/>
        <v>1.4827619354872632</v>
      </c>
      <c r="AO47" s="33">
        <f t="shared" si="7"/>
        <v>0.41023806451273659</v>
      </c>
      <c r="AP47" s="52">
        <f t="shared" si="8"/>
        <v>0.16829526957515623</v>
      </c>
      <c r="AQ47" s="36"/>
      <c r="AR47" s="36"/>
      <c r="AS47" s="36"/>
      <c r="AT47" s="36"/>
      <c r="BB47" s="36"/>
      <c r="BC47" s="36"/>
      <c r="BD47" s="95">
        <v>6.1509688667721285</v>
      </c>
      <c r="BE47" s="33">
        <v>-35</v>
      </c>
      <c r="BF47" s="33">
        <f t="shared" si="9"/>
        <v>2.2368808789421024</v>
      </c>
      <c r="BG47" s="33">
        <f t="shared" si="10"/>
        <v>3.9140879878300261</v>
      </c>
      <c r="BH47" s="52">
        <f t="shared" si="11"/>
        <v>15.320084776475303</v>
      </c>
      <c r="BI47" s="36"/>
      <c r="BJ47" s="36"/>
      <c r="BK47" s="36"/>
      <c r="BL47" s="36"/>
    </row>
    <row r="48" spans="3:64" x14ac:dyDescent="0.35">
      <c r="C48" s="95">
        <v>6.1636885060814022</v>
      </c>
      <c r="D48" s="6">
        <v>-42</v>
      </c>
      <c r="E48" s="33">
        <f t="shared" si="3"/>
        <v>3.9777992097325097</v>
      </c>
      <c r="F48" s="33">
        <f t="shared" si="4"/>
        <v>2.1858892963488925</v>
      </c>
      <c r="G48" s="52">
        <f t="shared" si="5"/>
        <v>4.7781120158926562</v>
      </c>
      <c r="R48" s="36"/>
      <c r="S48" s="36"/>
      <c r="T48" s="95">
        <v>19.641641988387839</v>
      </c>
      <c r="U48" s="6">
        <v>-54</v>
      </c>
      <c r="V48" s="33">
        <f t="shared" si="0"/>
        <v>10.67122521441642</v>
      </c>
      <c r="W48" s="33">
        <f t="shared" si="1"/>
        <v>8.9704167739714187</v>
      </c>
      <c r="X48" s="52">
        <f t="shared" si="2"/>
        <v>80.468377098747794</v>
      </c>
      <c r="Y48" s="36"/>
      <c r="Z48" s="36"/>
      <c r="AA48" s="36"/>
      <c r="AB48" s="36"/>
      <c r="AJ48" s="36"/>
      <c r="AK48" s="36"/>
      <c r="AL48" s="95">
        <v>1</v>
      </c>
      <c r="AM48" s="6">
        <v>-31</v>
      </c>
      <c r="AN48" s="33">
        <f t="shared" si="6"/>
        <v>1.6098511207848556</v>
      </c>
      <c r="AO48" s="33">
        <f t="shared" si="7"/>
        <v>-0.60985112078485559</v>
      </c>
      <c r="AP48" s="52">
        <f t="shared" si="8"/>
        <v>0.37191838952254452</v>
      </c>
      <c r="AQ48" s="36"/>
      <c r="AR48" s="36"/>
      <c r="AS48" s="36"/>
      <c r="AT48" s="36"/>
      <c r="BB48" s="36"/>
      <c r="BC48" s="36"/>
      <c r="BD48" s="95">
        <v>6.1509688667721285</v>
      </c>
      <c r="BE48" s="33">
        <v>-35</v>
      </c>
      <c r="BF48" s="33">
        <f t="shared" si="9"/>
        <v>2.2368808789421024</v>
      </c>
      <c r="BG48" s="33">
        <f t="shared" si="10"/>
        <v>3.9140879878300261</v>
      </c>
      <c r="BH48" s="52">
        <f t="shared" si="11"/>
        <v>15.320084776475303</v>
      </c>
      <c r="BI48" s="36"/>
      <c r="BJ48" s="36"/>
      <c r="BK48" s="36"/>
      <c r="BL48" s="36"/>
    </row>
    <row r="49" spans="3:64" x14ac:dyDescent="0.35">
      <c r="C49" s="95">
        <v>6.1636885060814022</v>
      </c>
      <c r="D49" s="6">
        <v>-43</v>
      </c>
      <c r="E49" s="33">
        <f t="shared" si="3"/>
        <v>4.3187408327558856</v>
      </c>
      <c r="F49" s="33">
        <f t="shared" si="4"/>
        <v>1.8449476733255166</v>
      </c>
      <c r="G49" s="52">
        <f t="shared" si="5"/>
        <v>3.4038319173092368</v>
      </c>
      <c r="R49" s="36"/>
      <c r="S49" s="36"/>
      <c r="T49" s="95">
        <v>19.641641988387839</v>
      </c>
      <c r="U49" s="6">
        <v>-54</v>
      </c>
      <c r="V49" s="33">
        <f t="shared" si="0"/>
        <v>10.67122521441642</v>
      </c>
      <c r="W49" s="33">
        <f t="shared" si="1"/>
        <v>8.9704167739714187</v>
      </c>
      <c r="X49" s="52">
        <f t="shared" si="2"/>
        <v>80.468377098747794</v>
      </c>
      <c r="Y49" s="36"/>
      <c r="Z49" s="36"/>
      <c r="AA49" s="36"/>
      <c r="AB49" s="36"/>
      <c r="AJ49" s="36"/>
      <c r="AK49" s="36"/>
      <c r="AL49" s="95">
        <v>1</v>
      </c>
      <c r="AM49" s="6">
        <v>-33</v>
      </c>
      <c r="AN49" s="33">
        <f t="shared" si="6"/>
        <v>1.8976420078684906</v>
      </c>
      <c r="AO49" s="33">
        <f t="shared" si="7"/>
        <v>-0.89764200786849058</v>
      </c>
      <c r="AP49" s="52">
        <f t="shared" si="8"/>
        <v>0.80576117429017535</v>
      </c>
      <c r="AQ49" s="36"/>
      <c r="AR49" s="36"/>
      <c r="AS49" s="36"/>
      <c r="AT49" s="36"/>
      <c r="BB49" s="36"/>
      <c r="BC49" s="36"/>
      <c r="BD49" s="95">
        <v>6.1509688667721285</v>
      </c>
      <c r="BE49" s="33">
        <v>-36</v>
      </c>
      <c r="BF49" s="33">
        <f t="shared" si="9"/>
        <v>2.4286064430456169</v>
      </c>
      <c r="BG49" s="33">
        <f t="shared" si="10"/>
        <v>3.7223624237265116</v>
      </c>
      <c r="BH49" s="52">
        <f t="shared" si="11"/>
        <v>13.85598201357111</v>
      </c>
      <c r="BI49" s="36"/>
      <c r="BJ49" s="36"/>
      <c r="BK49" s="36"/>
      <c r="BL49" s="36"/>
    </row>
    <row r="50" spans="3:64" x14ac:dyDescent="0.35">
      <c r="C50" s="95">
        <v>6.1636885060814022</v>
      </c>
      <c r="D50" s="6">
        <v>-40</v>
      </c>
      <c r="E50" s="33">
        <f t="shared" si="3"/>
        <v>3.3745377102174565</v>
      </c>
      <c r="F50" s="33">
        <f t="shared" si="4"/>
        <v>2.7891507958639457</v>
      </c>
      <c r="G50" s="52">
        <f t="shared" si="5"/>
        <v>7.7793621620684812</v>
      </c>
      <c r="R50" s="36"/>
      <c r="S50" s="36"/>
      <c r="T50" s="95">
        <v>19.641641988387839</v>
      </c>
      <c r="U50" s="6">
        <v>-53</v>
      </c>
      <c r="V50" s="33">
        <f t="shared" si="0"/>
        <v>9.8287887300003245</v>
      </c>
      <c r="W50" s="33">
        <f t="shared" si="1"/>
        <v>9.8128532583875145</v>
      </c>
      <c r="X50" s="52">
        <f t="shared" si="2"/>
        <v>96.292089070646455</v>
      </c>
      <c r="Y50" s="36"/>
      <c r="Z50" s="36"/>
      <c r="AA50" s="36"/>
      <c r="AB50" s="36"/>
      <c r="AJ50" s="36"/>
      <c r="AK50" s="36"/>
      <c r="AL50" s="95">
        <v>1</v>
      </c>
      <c r="AM50" s="6">
        <v>-33</v>
      </c>
      <c r="AN50" s="33">
        <f t="shared" si="6"/>
        <v>1.8976420078684906</v>
      </c>
      <c r="AO50" s="33">
        <f t="shared" si="7"/>
        <v>-0.89764200786849058</v>
      </c>
      <c r="AP50" s="52">
        <f t="shared" si="8"/>
        <v>0.80576117429017535</v>
      </c>
      <c r="AQ50" s="36"/>
      <c r="AR50" s="36"/>
      <c r="AS50" s="36"/>
      <c r="AT50" s="36"/>
      <c r="BB50" s="36"/>
      <c r="BC50" s="36"/>
      <c r="BD50" s="95">
        <v>6.1509688667721285</v>
      </c>
      <c r="BE50" s="33">
        <v>-36</v>
      </c>
      <c r="BF50" s="33">
        <f t="shared" si="9"/>
        <v>2.4286064430456169</v>
      </c>
      <c r="BG50" s="33">
        <f t="shared" si="10"/>
        <v>3.7223624237265116</v>
      </c>
      <c r="BH50" s="52">
        <f t="shared" si="11"/>
        <v>13.85598201357111</v>
      </c>
      <c r="BI50" s="36"/>
      <c r="BJ50" s="36"/>
      <c r="BK50" s="36"/>
      <c r="BL50" s="36"/>
    </row>
    <row r="51" spans="3:64" x14ac:dyDescent="0.35">
      <c r="C51" s="95">
        <v>6.1636885060814022</v>
      </c>
      <c r="D51" s="6">
        <v>-42</v>
      </c>
      <c r="E51" s="33">
        <f t="shared" si="3"/>
        <v>3.9777992097325097</v>
      </c>
      <c r="F51" s="33">
        <f t="shared" si="4"/>
        <v>2.1858892963488925</v>
      </c>
      <c r="G51" s="52">
        <f t="shared" si="5"/>
        <v>4.7781120158926562</v>
      </c>
      <c r="R51" s="36"/>
      <c r="S51" s="36"/>
      <c r="T51" s="95">
        <v>19.641641988387839</v>
      </c>
      <c r="U51" s="6">
        <v>-54</v>
      </c>
      <c r="V51" s="33">
        <f t="shared" si="0"/>
        <v>10.67122521441642</v>
      </c>
      <c r="W51" s="33">
        <f t="shared" si="1"/>
        <v>8.9704167739714187</v>
      </c>
      <c r="X51" s="52">
        <f t="shared" si="2"/>
        <v>80.468377098747794</v>
      </c>
      <c r="Y51" s="36"/>
      <c r="Z51" s="36"/>
      <c r="AA51" s="36"/>
      <c r="AB51" s="36"/>
      <c r="AJ51" s="36"/>
      <c r="AK51" s="36"/>
      <c r="AL51" s="95">
        <v>1</v>
      </c>
      <c r="AM51" s="6">
        <v>-31</v>
      </c>
      <c r="AN51" s="33">
        <f t="shared" si="6"/>
        <v>1.6098511207848556</v>
      </c>
      <c r="AO51" s="33">
        <f t="shared" si="7"/>
        <v>-0.60985112078485559</v>
      </c>
      <c r="AP51" s="52">
        <f t="shared" si="8"/>
        <v>0.37191838952254452</v>
      </c>
      <c r="AQ51" s="36"/>
      <c r="AR51" s="36"/>
      <c r="AS51" s="36"/>
      <c r="AT51" s="36"/>
      <c r="BB51" s="36"/>
      <c r="BC51" s="36"/>
      <c r="BD51" s="95">
        <v>6.1509688667721285</v>
      </c>
      <c r="BE51" s="33">
        <v>-37</v>
      </c>
      <c r="BF51" s="33">
        <f t="shared" si="9"/>
        <v>2.6367650198664618</v>
      </c>
      <c r="BG51" s="33">
        <f t="shared" si="10"/>
        <v>3.5142038469056667</v>
      </c>
      <c r="BH51" s="52">
        <f t="shared" si="11"/>
        <v>12.349628677606587</v>
      </c>
      <c r="BI51" s="36"/>
      <c r="BJ51" s="36"/>
      <c r="BK51" s="36"/>
      <c r="BL51" s="36"/>
    </row>
    <row r="52" spans="3:64" x14ac:dyDescent="0.35">
      <c r="C52" s="95">
        <v>23.371156667995702</v>
      </c>
      <c r="D52" s="6">
        <v>-56</v>
      </c>
      <c r="E52" s="33">
        <f t="shared" si="3"/>
        <v>12.57890557757255</v>
      </c>
      <c r="F52" s="33">
        <f t="shared" si="4"/>
        <v>10.792251090423152</v>
      </c>
      <c r="G52" s="52">
        <f t="shared" si="5"/>
        <v>116.47268359873971</v>
      </c>
      <c r="R52" s="36"/>
      <c r="S52" s="36"/>
      <c r="T52" s="95">
        <v>19.641641988387839</v>
      </c>
      <c r="U52" s="6">
        <v>-53</v>
      </c>
      <c r="V52" s="33">
        <f t="shared" si="0"/>
        <v>9.8287887300003245</v>
      </c>
      <c r="W52" s="33">
        <f t="shared" si="1"/>
        <v>9.8128532583875145</v>
      </c>
      <c r="X52" s="52">
        <f t="shared" si="2"/>
        <v>96.292089070646455</v>
      </c>
      <c r="Y52" s="36"/>
      <c r="Z52" s="36"/>
      <c r="AA52" s="36"/>
      <c r="AB52" s="36"/>
      <c r="AJ52" s="36"/>
      <c r="AK52" s="36"/>
      <c r="AL52" s="95">
        <v>1</v>
      </c>
      <c r="AM52" s="6">
        <v>-33</v>
      </c>
      <c r="AN52" s="33">
        <f t="shared" si="6"/>
        <v>1.8976420078684906</v>
      </c>
      <c r="AO52" s="33">
        <f t="shared" si="7"/>
        <v>-0.89764200786849058</v>
      </c>
      <c r="AP52" s="52">
        <f t="shared" si="8"/>
        <v>0.80576117429017535</v>
      </c>
      <c r="AQ52" s="36"/>
      <c r="AR52" s="36"/>
      <c r="AS52" s="36"/>
      <c r="AT52" s="36"/>
      <c r="BB52" s="36"/>
      <c r="BC52" s="36"/>
      <c r="BD52" s="95">
        <v>6.1509688667721285</v>
      </c>
      <c r="BE52" s="33">
        <v>-37</v>
      </c>
      <c r="BF52" s="33">
        <f t="shared" si="9"/>
        <v>2.6367650198664618</v>
      </c>
      <c r="BG52" s="33">
        <f t="shared" si="10"/>
        <v>3.5142038469056667</v>
      </c>
      <c r="BH52" s="52">
        <f t="shared" si="11"/>
        <v>12.349628677606587</v>
      </c>
      <c r="BI52" s="36"/>
      <c r="BJ52" s="36"/>
      <c r="BK52" s="36"/>
      <c r="BL52" s="36"/>
    </row>
    <row r="53" spans="3:64" x14ac:dyDescent="0.35">
      <c r="C53" s="95">
        <v>23.371156667995702</v>
      </c>
      <c r="D53" s="6">
        <v>-55</v>
      </c>
      <c r="E53" s="33">
        <f t="shared" si="3"/>
        <v>11.585867872937076</v>
      </c>
      <c r="F53" s="33">
        <f t="shared" si="4"/>
        <v>11.785288795058626</v>
      </c>
      <c r="G53" s="52">
        <f t="shared" si="5"/>
        <v>138.89303198293442</v>
      </c>
      <c r="R53" s="36"/>
      <c r="S53" s="36"/>
      <c r="T53" s="95">
        <v>19.641641988387839</v>
      </c>
      <c r="U53" s="6">
        <v>-47</v>
      </c>
      <c r="V53" s="33">
        <f t="shared" si="0"/>
        <v>6.0008709284795962</v>
      </c>
      <c r="W53" s="33">
        <f t="shared" si="1"/>
        <v>13.640771059908243</v>
      </c>
      <c r="X53" s="52">
        <f t="shared" si="2"/>
        <v>186.07063510883023</v>
      </c>
      <c r="Y53" s="36"/>
      <c r="Z53" s="36"/>
      <c r="AA53" s="36"/>
      <c r="AB53" s="36"/>
      <c r="AJ53" s="36"/>
      <c r="AK53" s="36"/>
      <c r="AL53" s="95">
        <v>1</v>
      </c>
      <c r="AM53" s="6">
        <v>-32</v>
      </c>
      <c r="AN53" s="33">
        <f t="shared" si="6"/>
        <v>1.7478332624182185</v>
      </c>
      <c r="AO53" s="33">
        <f t="shared" si="7"/>
        <v>-0.74783326241821846</v>
      </c>
      <c r="AP53" s="52">
        <f t="shared" si="8"/>
        <v>0.55925458837907605</v>
      </c>
      <c r="AQ53" s="36"/>
      <c r="AR53" s="36"/>
      <c r="AS53" s="36"/>
      <c r="AT53" s="36"/>
      <c r="BB53" s="36"/>
      <c r="BC53" s="36"/>
      <c r="BD53" s="95">
        <v>6.1509688667721285</v>
      </c>
      <c r="BE53" s="33">
        <v>-37</v>
      </c>
      <c r="BF53" s="33">
        <f t="shared" si="9"/>
        <v>2.6367650198664618</v>
      </c>
      <c r="BG53" s="33">
        <f t="shared" si="10"/>
        <v>3.5142038469056667</v>
      </c>
      <c r="BH53" s="52">
        <f t="shared" si="11"/>
        <v>12.349628677606587</v>
      </c>
      <c r="BI53" s="36"/>
      <c r="BJ53" s="36"/>
      <c r="BK53" s="36"/>
      <c r="BL53" s="36"/>
    </row>
    <row r="54" spans="3:64" x14ac:dyDescent="0.35">
      <c r="C54" s="95">
        <v>23.371156667995702</v>
      </c>
      <c r="D54" s="6">
        <v>-56</v>
      </c>
      <c r="E54" s="33">
        <f t="shared" si="3"/>
        <v>12.57890557757255</v>
      </c>
      <c r="F54" s="33">
        <f t="shared" si="4"/>
        <v>10.792251090423152</v>
      </c>
      <c r="G54" s="52">
        <f t="shared" si="5"/>
        <v>116.47268359873971</v>
      </c>
      <c r="R54" s="36"/>
      <c r="S54" s="36"/>
      <c r="T54" s="95">
        <v>19.641641988387839</v>
      </c>
      <c r="U54" s="6">
        <v>-50</v>
      </c>
      <c r="V54" s="33">
        <f t="shared" si="0"/>
        <v>7.6799279001841452</v>
      </c>
      <c r="W54" s="33">
        <f t="shared" si="1"/>
        <v>11.961714088203694</v>
      </c>
      <c r="X54" s="52">
        <f t="shared" si="2"/>
        <v>143.08260392793073</v>
      </c>
      <c r="Y54" s="36"/>
      <c r="Z54" s="36"/>
      <c r="AA54" s="36"/>
      <c r="AB54" s="36"/>
      <c r="AJ54" s="36"/>
      <c r="AK54" s="36"/>
      <c r="AL54" s="95">
        <v>1</v>
      </c>
      <c r="AM54" s="6">
        <v>-31</v>
      </c>
      <c r="AN54" s="33">
        <f t="shared" si="6"/>
        <v>1.6098511207848556</v>
      </c>
      <c r="AO54" s="33">
        <f t="shared" si="7"/>
        <v>-0.60985112078485559</v>
      </c>
      <c r="AP54" s="52">
        <f t="shared" si="8"/>
        <v>0.37191838952254452</v>
      </c>
      <c r="AQ54" s="36"/>
      <c r="AR54" s="36"/>
      <c r="AS54" s="36"/>
      <c r="AT54" s="36"/>
      <c r="BB54" s="36"/>
      <c r="BC54" s="36"/>
      <c r="BD54" s="95">
        <v>6.1509688667721285</v>
      </c>
      <c r="BE54" s="33">
        <v>-36</v>
      </c>
      <c r="BF54" s="33">
        <f t="shared" si="9"/>
        <v>2.4286064430456169</v>
      </c>
      <c r="BG54" s="33">
        <f t="shared" si="10"/>
        <v>3.7223624237265116</v>
      </c>
      <c r="BH54" s="52">
        <f t="shared" si="11"/>
        <v>13.85598201357111</v>
      </c>
      <c r="BI54" s="36"/>
      <c r="BJ54" s="36"/>
      <c r="BK54" s="36"/>
      <c r="BL54" s="36"/>
    </row>
    <row r="55" spans="3:64" x14ac:dyDescent="0.35">
      <c r="C55" s="95">
        <v>23.371156667995702</v>
      </c>
      <c r="D55" s="6">
        <v>-54</v>
      </c>
      <c r="E55" s="33">
        <f t="shared" si="3"/>
        <v>10.67122521441642</v>
      </c>
      <c r="F55" s="33">
        <f t="shared" si="4"/>
        <v>12.699931453579282</v>
      </c>
      <c r="G55" s="52">
        <f t="shared" si="5"/>
        <v>161.28825892561238</v>
      </c>
      <c r="R55" s="36"/>
      <c r="S55" s="36"/>
      <c r="T55" s="95">
        <v>19.641641988387839</v>
      </c>
      <c r="U55" s="6">
        <v>-55</v>
      </c>
      <c r="V55" s="33">
        <f t="shared" si="0"/>
        <v>11.585867872937076</v>
      </c>
      <c r="W55" s="33">
        <f t="shared" si="1"/>
        <v>8.0557741154507632</v>
      </c>
      <c r="X55" s="52">
        <f t="shared" si="2"/>
        <v>64.89549659916652</v>
      </c>
      <c r="Y55" s="36"/>
      <c r="Z55" s="36"/>
      <c r="AA55" s="36"/>
      <c r="AB55" s="36"/>
      <c r="AJ55" s="36"/>
      <c r="AK55" s="36"/>
      <c r="AL55" s="95">
        <v>1</v>
      </c>
      <c r="AM55" s="6">
        <v>-34</v>
      </c>
      <c r="AN55" s="33">
        <f t="shared" si="6"/>
        <v>2.0602910285875451</v>
      </c>
      <c r="AO55" s="33">
        <f t="shared" si="7"/>
        <v>-1.0602910285875451</v>
      </c>
      <c r="AP55" s="52">
        <f t="shared" si="8"/>
        <v>1.1242170653032344</v>
      </c>
      <c r="AQ55" s="36"/>
      <c r="AR55" s="36"/>
      <c r="AS55" s="36"/>
      <c r="AT55" s="36"/>
      <c r="BB55" s="36"/>
      <c r="BC55" s="36"/>
      <c r="BD55" s="95">
        <v>6.1509688667721285</v>
      </c>
      <c r="BE55" s="33">
        <v>-36</v>
      </c>
      <c r="BF55" s="33">
        <f t="shared" si="9"/>
        <v>2.4286064430456169</v>
      </c>
      <c r="BG55" s="33">
        <f t="shared" si="10"/>
        <v>3.7223624237265116</v>
      </c>
      <c r="BH55" s="52">
        <f t="shared" si="11"/>
        <v>13.85598201357111</v>
      </c>
      <c r="BI55" s="36"/>
      <c r="BJ55" s="36"/>
      <c r="BK55" s="36"/>
      <c r="BL55" s="36"/>
    </row>
    <row r="56" spans="3:64" x14ac:dyDescent="0.35">
      <c r="C56" s="95">
        <v>23.371156667995702</v>
      </c>
      <c r="D56" s="6">
        <v>-56</v>
      </c>
      <c r="E56" s="33">
        <f t="shared" si="3"/>
        <v>12.57890557757255</v>
      </c>
      <c r="F56" s="33">
        <f t="shared" si="4"/>
        <v>10.792251090423152</v>
      </c>
      <c r="G56" s="52">
        <f t="shared" si="5"/>
        <v>116.47268359873971</v>
      </c>
      <c r="R56" s="36"/>
      <c r="S56" s="36"/>
      <c r="T56" s="95">
        <v>19.641641988387839</v>
      </c>
      <c r="U56" s="6">
        <v>-57</v>
      </c>
      <c r="V56" s="33">
        <f t="shared" si="0"/>
        <v>13.657057655480923</v>
      </c>
      <c r="W56" s="33">
        <f t="shared" si="1"/>
        <v>5.9845843329069162</v>
      </c>
      <c r="X56" s="52">
        <f t="shared" si="2"/>
        <v>35.815249637674917</v>
      </c>
      <c r="Y56" s="36"/>
      <c r="Z56" s="36"/>
      <c r="AA56" s="36"/>
      <c r="AB56" s="36"/>
      <c r="AJ56" s="36"/>
      <c r="AK56" s="36"/>
      <c r="AL56" s="95">
        <v>1</v>
      </c>
      <c r="AM56" s="6">
        <v>-32</v>
      </c>
      <c r="AN56" s="33">
        <f t="shared" si="6"/>
        <v>1.7478332624182185</v>
      </c>
      <c r="AO56" s="33">
        <f t="shared" si="7"/>
        <v>-0.74783326241821846</v>
      </c>
      <c r="AP56" s="52">
        <f t="shared" si="8"/>
        <v>0.55925458837907605</v>
      </c>
      <c r="AQ56" s="36"/>
      <c r="AR56" s="36"/>
      <c r="AS56" s="36"/>
      <c r="AT56" s="36"/>
      <c r="BB56" s="36"/>
      <c r="BC56" s="36"/>
      <c r="BD56" s="95">
        <v>6.1509688667721285</v>
      </c>
      <c r="BE56" s="33">
        <v>-37</v>
      </c>
      <c r="BF56" s="33">
        <f t="shared" si="9"/>
        <v>2.6367650198664618</v>
      </c>
      <c r="BG56" s="33">
        <f t="shared" si="10"/>
        <v>3.5142038469056667</v>
      </c>
      <c r="BH56" s="52">
        <f t="shared" si="11"/>
        <v>12.349628677606587</v>
      </c>
      <c r="BI56" s="36"/>
      <c r="BJ56" s="36"/>
      <c r="BK56" s="36"/>
      <c r="BL56" s="36"/>
    </row>
    <row r="57" spans="3:64" x14ac:dyDescent="0.35">
      <c r="C57" s="95">
        <v>23.371156667995702</v>
      </c>
      <c r="D57" s="6">
        <v>-51</v>
      </c>
      <c r="E57" s="33">
        <f t="shared" si="3"/>
        <v>8.338183117437147</v>
      </c>
      <c r="F57" s="33">
        <f t="shared" si="4"/>
        <v>15.032973550558555</v>
      </c>
      <c r="G57" s="52">
        <f t="shared" si="5"/>
        <v>225.99029377179309</v>
      </c>
      <c r="R57" s="36"/>
      <c r="S57" s="36"/>
      <c r="T57" s="95">
        <v>19.641641988387839</v>
      </c>
      <c r="U57" s="6">
        <v>-55</v>
      </c>
      <c r="V57" s="33">
        <f t="shared" si="0"/>
        <v>11.585867872937076</v>
      </c>
      <c r="W57" s="33">
        <f t="shared" si="1"/>
        <v>8.0557741154507632</v>
      </c>
      <c r="X57" s="52">
        <f t="shared" si="2"/>
        <v>64.89549659916652</v>
      </c>
      <c r="Y57" s="36"/>
      <c r="Z57" s="36"/>
      <c r="AA57" s="36"/>
      <c r="AB57" s="36"/>
      <c r="AJ57" s="36"/>
      <c r="AK57" s="36"/>
      <c r="AL57" s="95">
        <v>1</v>
      </c>
      <c r="AM57" s="6">
        <v>-30</v>
      </c>
      <c r="AN57" s="33">
        <f t="shared" si="6"/>
        <v>1.4827619354872632</v>
      </c>
      <c r="AO57" s="33">
        <f t="shared" si="7"/>
        <v>-0.48276193548726321</v>
      </c>
      <c r="AP57" s="52">
        <f t="shared" si="8"/>
        <v>0.23305908635540848</v>
      </c>
      <c r="AQ57" s="36"/>
      <c r="AR57" s="36"/>
      <c r="AS57" s="36"/>
      <c r="AT57" s="36"/>
      <c r="BB57" s="36"/>
      <c r="BC57" s="36"/>
      <c r="BD57" s="95">
        <v>6.1509688667721285</v>
      </c>
      <c r="BE57" s="33">
        <v>-36</v>
      </c>
      <c r="BF57" s="33">
        <f t="shared" si="9"/>
        <v>2.4286064430456169</v>
      </c>
      <c r="BG57" s="33">
        <f t="shared" si="10"/>
        <v>3.7223624237265116</v>
      </c>
      <c r="BH57" s="52">
        <f t="shared" si="11"/>
        <v>13.85598201357111</v>
      </c>
      <c r="BI57" s="36"/>
      <c r="BJ57" s="36"/>
      <c r="BK57" s="36"/>
      <c r="BL57" s="36"/>
    </row>
    <row r="58" spans="3:64" x14ac:dyDescent="0.35">
      <c r="C58" s="95">
        <v>23.371156667995702</v>
      </c>
      <c r="D58" s="6">
        <v>-52</v>
      </c>
      <c r="E58" s="33">
        <f t="shared" si="3"/>
        <v>9.052858126213243</v>
      </c>
      <c r="F58" s="33">
        <f t="shared" si="4"/>
        <v>14.318298541782459</v>
      </c>
      <c r="G58" s="52">
        <f t="shared" si="5"/>
        <v>205.01367313160969</v>
      </c>
      <c r="R58" s="36"/>
      <c r="S58" s="36"/>
      <c r="T58" s="95">
        <v>19.641641988387839</v>
      </c>
      <c r="U58" s="6">
        <v>-54</v>
      </c>
      <c r="V58" s="33">
        <f t="shared" si="0"/>
        <v>10.67122521441642</v>
      </c>
      <c r="W58" s="33">
        <f t="shared" si="1"/>
        <v>8.9704167739714187</v>
      </c>
      <c r="X58" s="52">
        <f t="shared" si="2"/>
        <v>80.468377098747794</v>
      </c>
      <c r="Y58" s="36"/>
      <c r="Z58" s="36"/>
      <c r="AA58" s="36"/>
      <c r="AB58" s="36"/>
      <c r="AJ58" s="36"/>
      <c r="AK58" s="36"/>
      <c r="AL58" s="95">
        <v>1</v>
      </c>
      <c r="AM58" s="6">
        <v>-31</v>
      </c>
      <c r="AN58" s="33">
        <f t="shared" si="6"/>
        <v>1.6098511207848556</v>
      </c>
      <c r="AO58" s="33">
        <f t="shared" si="7"/>
        <v>-0.60985112078485559</v>
      </c>
      <c r="AP58" s="52">
        <f t="shared" si="8"/>
        <v>0.37191838952254452</v>
      </c>
      <c r="AQ58" s="36"/>
      <c r="AR58" s="36"/>
      <c r="AS58" s="36"/>
      <c r="AT58" s="36"/>
      <c r="BB58" s="36"/>
      <c r="BC58" s="36"/>
      <c r="BD58" s="95">
        <v>6.1509688667721285</v>
      </c>
      <c r="BE58" s="33">
        <v>-36</v>
      </c>
      <c r="BF58" s="33">
        <f t="shared" si="9"/>
        <v>2.4286064430456169</v>
      </c>
      <c r="BG58" s="33">
        <f t="shared" si="10"/>
        <v>3.7223624237265116</v>
      </c>
      <c r="BH58" s="52">
        <f t="shared" si="11"/>
        <v>13.85598201357111</v>
      </c>
      <c r="BI58" s="36"/>
      <c r="BJ58" s="36"/>
      <c r="BK58" s="36"/>
      <c r="BL58" s="36"/>
    </row>
    <row r="59" spans="3:64" x14ac:dyDescent="0.35">
      <c r="C59" s="95">
        <v>23.371156667995702</v>
      </c>
      <c r="D59" s="6">
        <v>-48</v>
      </c>
      <c r="E59" s="33">
        <f t="shared" si="3"/>
        <v>6.5152122931477274</v>
      </c>
      <c r="F59" s="33">
        <f t="shared" si="4"/>
        <v>16.855944374847976</v>
      </c>
      <c r="G59" s="52">
        <f t="shared" si="5"/>
        <v>284.12286076796914</v>
      </c>
      <c r="R59" s="36"/>
      <c r="S59" s="36"/>
      <c r="T59" s="95">
        <v>19.641641988387839</v>
      </c>
      <c r="U59" s="6">
        <v>-54</v>
      </c>
      <c r="V59" s="33">
        <f t="shared" si="0"/>
        <v>10.67122521441642</v>
      </c>
      <c r="W59" s="33">
        <f t="shared" si="1"/>
        <v>8.9704167739714187</v>
      </c>
      <c r="X59" s="52">
        <f t="shared" si="2"/>
        <v>80.468377098747794</v>
      </c>
      <c r="Y59" s="36"/>
      <c r="Z59" s="36"/>
      <c r="AA59" s="36"/>
      <c r="AB59" s="36"/>
      <c r="AJ59" s="36"/>
      <c r="AK59" s="36"/>
      <c r="AL59" s="95">
        <v>1</v>
      </c>
      <c r="AM59" s="6">
        <v>-30</v>
      </c>
      <c r="AN59" s="33">
        <f t="shared" si="6"/>
        <v>1.4827619354872632</v>
      </c>
      <c r="AO59" s="33">
        <f t="shared" si="7"/>
        <v>-0.48276193548726321</v>
      </c>
      <c r="AP59" s="52">
        <f t="shared" si="8"/>
        <v>0.23305908635540848</v>
      </c>
      <c r="AQ59" s="36"/>
      <c r="AR59" s="36"/>
      <c r="AS59" s="36"/>
      <c r="AT59" s="36"/>
      <c r="BB59" s="36"/>
      <c r="BC59" s="36"/>
      <c r="BD59" s="95">
        <v>6.1509688667721285</v>
      </c>
      <c r="BE59" s="33">
        <v>-37</v>
      </c>
      <c r="BF59" s="33">
        <f t="shared" si="9"/>
        <v>2.6367650198664618</v>
      </c>
      <c r="BG59" s="33">
        <f t="shared" si="10"/>
        <v>3.5142038469056667</v>
      </c>
      <c r="BH59" s="52">
        <f t="shared" si="11"/>
        <v>12.349628677606587</v>
      </c>
      <c r="BI59" s="36"/>
      <c r="BJ59" s="36"/>
      <c r="BK59" s="36"/>
      <c r="BL59" s="36"/>
    </row>
    <row r="60" spans="3:64" x14ac:dyDescent="0.35">
      <c r="C60" s="95">
        <v>23.371156667995702</v>
      </c>
      <c r="D60" s="6">
        <v>-52</v>
      </c>
      <c r="E60" s="33">
        <f t="shared" si="3"/>
        <v>9.052858126213243</v>
      </c>
      <c r="F60" s="33">
        <f t="shared" si="4"/>
        <v>14.318298541782459</v>
      </c>
      <c r="G60" s="52">
        <f t="shared" si="5"/>
        <v>205.01367313160969</v>
      </c>
      <c r="R60" s="36"/>
      <c r="S60" s="36"/>
      <c r="T60" s="95">
        <v>19.641641988387839</v>
      </c>
      <c r="U60" s="6">
        <v>-51</v>
      </c>
      <c r="V60" s="33">
        <f t="shared" si="0"/>
        <v>8.338183117437147</v>
      </c>
      <c r="W60" s="33">
        <f t="shared" si="1"/>
        <v>11.303458870950692</v>
      </c>
      <c r="X60" s="52">
        <f t="shared" si="2"/>
        <v>127.76818244727389</v>
      </c>
      <c r="Y60" s="36"/>
      <c r="Z60" s="36"/>
      <c r="AA60" s="36"/>
      <c r="AB60" s="36"/>
      <c r="AJ60" s="36"/>
      <c r="AK60" s="36"/>
      <c r="AL60" s="95">
        <v>1</v>
      </c>
      <c r="AM60" s="6">
        <v>-31</v>
      </c>
      <c r="AN60" s="33">
        <f t="shared" si="6"/>
        <v>1.6098511207848556</v>
      </c>
      <c r="AO60" s="33">
        <f t="shared" si="7"/>
        <v>-0.60985112078485559</v>
      </c>
      <c r="AP60" s="52">
        <f t="shared" si="8"/>
        <v>0.37191838952254452</v>
      </c>
      <c r="AQ60" s="36"/>
      <c r="AR60" s="36"/>
      <c r="AS60" s="36"/>
      <c r="AT60" s="36"/>
      <c r="BB60" s="36"/>
      <c r="BC60" s="36"/>
      <c r="BD60" s="95">
        <v>6.1509688667721285</v>
      </c>
      <c r="BE60" s="33">
        <v>-35</v>
      </c>
      <c r="BF60" s="33">
        <f t="shared" si="9"/>
        <v>2.2368808789421024</v>
      </c>
      <c r="BG60" s="33">
        <f t="shared" si="10"/>
        <v>3.9140879878300261</v>
      </c>
      <c r="BH60" s="52">
        <f t="shared" si="11"/>
        <v>15.320084776475303</v>
      </c>
      <c r="BI60" s="36"/>
      <c r="BJ60" s="36"/>
      <c r="BK60" s="36"/>
      <c r="BL60" s="36"/>
    </row>
    <row r="61" spans="3:64" x14ac:dyDescent="0.35">
      <c r="C61" s="95">
        <v>23.371156667995702</v>
      </c>
      <c r="D61" s="6">
        <v>-52</v>
      </c>
      <c r="E61" s="33">
        <f t="shared" si="3"/>
        <v>9.052858126213243</v>
      </c>
      <c r="F61" s="33">
        <f t="shared" si="4"/>
        <v>14.318298541782459</v>
      </c>
      <c r="G61" s="52">
        <f t="shared" si="5"/>
        <v>205.01367313160969</v>
      </c>
      <c r="R61" s="36"/>
      <c r="S61" s="36"/>
      <c r="T61" s="95">
        <v>19.641641988387839</v>
      </c>
      <c r="U61" s="6">
        <v>-49</v>
      </c>
      <c r="V61" s="33">
        <f t="shared" si="0"/>
        <v>7.0736384319364216</v>
      </c>
      <c r="W61" s="33">
        <f t="shared" si="1"/>
        <v>12.568003556451417</v>
      </c>
      <c r="X61" s="52">
        <f t="shared" si="2"/>
        <v>157.95471339497547</v>
      </c>
      <c r="Y61" s="36"/>
      <c r="Z61" s="36"/>
      <c r="AA61" s="36"/>
      <c r="AB61" s="36"/>
      <c r="AJ61" s="36"/>
      <c r="AK61" s="36"/>
      <c r="AL61" s="95">
        <v>1</v>
      </c>
      <c r="AM61" s="6">
        <v>-31</v>
      </c>
      <c r="AN61" s="33">
        <f t="shared" si="6"/>
        <v>1.6098511207848556</v>
      </c>
      <c r="AO61" s="33">
        <f t="shared" si="7"/>
        <v>-0.60985112078485559</v>
      </c>
      <c r="AP61" s="52">
        <f t="shared" si="8"/>
        <v>0.37191838952254452</v>
      </c>
      <c r="AQ61" s="36"/>
      <c r="AR61" s="36"/>
      <c r="AS61" s="36"/>
      <c r="AT61" s="36"/>
      <c r="BB61" s="36"/>
      <c r="BC61" s="36"/>
      <c r="BD61" s="95">
        <v>11.162138728756242</v>
      </c>
      <c r="BE61" s="33">
        <v>-43</v>
      </c>
      <c r="BF61" s="33">
        <f t="shared" si="9"/>
        <v>4.3187408327558856</v>
      </c>
      <c r="BG61" s="33">
        <f t="shared" si="10"/>
        <v>6.8433978960003561</v>
      </c>
      <c r="BH61" s="52">
        <f t="shared" si="11"/>
        <v>46.832094762982102</v>
      </c>
      <c r="BI61" s="36"/>
      <c r="BJ61" s="36"/>
      <c r="BK61" s="36"/>
      <c r="BL61" s="36"/>
    </row>
    <row r="62" spans="3:64" x14ac:dyDescent="0.35">
      <c r="C62" s="95">
        <v>23.371156667995702</v>
      </c>
      <c r="D62" s="6">
        <v>-53</v>
      </c>
      <c r="E62" s="33">
        <f t="shared" si="3"/>
        <v>9.8287887300003245</v>
      </c>
      <c r="F62" s="33">
        <f t="shared" si="4"/>
        <v>13.542367937995378</v>
      </c>
      <c r="G62" s="52">
        <f t="shared" si="5"/>
        <v>183.39572936804518</v>
      </c>
      <c r="R62" s="36"/>
      <c r="S62" s="36"/>
      <c r="T62" s="95">
        <v>19.641641988387839</v>
      </c>
      <c r="U62" s="6">
        <v>-51</v>
      </c>
      <c r="V62" s="33">
        <f t="shared" si="0"/>
        <v>8.338183117437147</v>
      </c>
      <c r="W62" s="33">
        <f t="shared" si="1"/>
        <v>11.303458870950692</v>
      </c>
      <c r="X62" s="52">
        <f t="shared" si="2"/>
        <v>127.76818244727389</v>
      </c>
      <c r="Y62" s="36"/>
      <c r="Z62" s="36"/>
      <c r="AA62" s="36"/>
      <c r="AB62" s="36"/>
      <c r="AJ62" s="36"/>
      <c r="AK62" s="36"/>
      <c r="AL62" s="95">
        <v>1</v>
      </c>
      <c r="AM62" s="6">
        <v>-30</v>
      </c>
      <c r="AN62" s="33">
        <f t="shared" si="6"/>
        <v>1.4827619354872632</v>
      </c>
      <c r="AO62" s="33">
        <f t="shared" si="7"/>
        <v>-0.48276193548726321</v>
      </c>
      <c r="AP62" s="52">
        <f t="shared" si="8"/>
        <v>0.23305908635540848</v>
      </c>
      <c r="AQ62" s="36"/>
      <c r="AR62" s="36"/>
      <c r="AS62" s="36"/>
      <c r="AT62" s="36"/>
      <c r="BB62" s="36"/>
      <c r="BC62" s="36"/>
      <c r="BD62" s="95">
        <v>11.162138728756242</v>
      </c>
      <c r="BE62" s="33">
        <v>-51</v>
      </c>
      <c r="BF62" s="33">
        <f t="shared" si="9"/>
        <v>8.338183117437147</v>
      </c>
      <c r="BG62" s="33">
        <f t="shared" si="10"/>
        <v>2.8239556113190947</v>
      </c>
      <c r="BH62" s="52">
        <f t="shared" si="11"/>
        <v>7.974725294700602</v>
      </c>
      <c r="BI62" s="36"/>
      <c r="BJ62" s="36"/>
      <c r="BK62" s="36"/>
      <c r="BL62" s="36"/>
    </row>
    <row r="63" spans="3:64" x14ac:dyDescent="0.35">
      <c r="C63" s="95">
        <v>23.371156667995702</v>
      </c>
      <c r="D63" s="6">
        <v>-52</v>
      </c>
      <c r="E63" s="33">
        <f t="shared" si="3"/>
        <v>9.052858126213243</v>
      </c>
      <c r="F63" s="33">
        <f t="shared" si="4"/>
        <v>14.318298541782459</v>
      </c>
      <c r="G63" s="52">
        <f t="shared" si="5"/>
        <v>205.01367313160969</v>
      </c>
      <c r="R63" s="36"/>
      <c r="S63" s="36"/>
      <c r="T63" s="95">
        <v>19.641641988387839</v>
      </c>
      <c r="U63" s="6">
        <v>-51</v>
      </c>
      <c r="V63" s="33">
        <f t="shared" si="0"/>
        <v>8.338183117437147</v>
      </c>
      <c r="W63" s="33">
        <f t="shared" si="1"/>
        <v>11.303458870950692</v>
      </c>
      <c r="X63" s="52">
        <f t="shared" si="2"/>
        <v>127.76818244727389</v>
      </c>
      <c r="Y63" s="36"/>
      <c r="Z63" s="36"/>
      <c r="AA63" s="36"/>
      <c r="AB63" s="36"/>
      <c r="AJ63" s="36"/>
      <c r="AK63" s="36"/>
      <c r="AL63" s="95">
        <v>1</v>
      </c>
      <c r="AM63" s="6">
        <v>-41</v>
      </c>
      <c r="AN63" s="33">
        <f t="shared" si="6"/>
        <v>3.6637731148251458</v>
      </c>
      <c r="AO63" s="33">
        <f t="shared" si="7"/>
        <v>-2.6637731148251458</v>
      </c>
      <c r="AP63" s="52">
        <f t="shared" si="8"/>
        <v>7.095687207265259</v>
      </c>
      <c r="AQ63" s="36"/>
      <c r="AR63" s="36"/>
      <c r="AS63" s="36"/>
      <c r="AT63" s="36"/>
      <c r="BB63" s="36"/>
      <c r="BC63" s="36"/>
      <c r="BD63" s="95">
        <v>11.162138728756242</v>
      </c>
      <c r="BE63" s="33">
        <v>-47</v>
      </c>
      <c r="BF63" s="33">
        <f t="shared" si="9"/>
        <v>6.0008709284795962</v>
      </c>
      <c r="BG63" s="33">
        <f t="shared" si="10"/>
        <v>5.1612678002766454</v>
      </c>
      <c r="BH63" s="52">
        <f t="shared" si="11"/>
        <v>26.638685306172523</v>
      </c>
      <c r="BI63" s="36"/>
      <c r="BJ63" s="36"/>
      <c r="BK63" s="36"/>
      <c r="BL63" s="36"/>
    </row>
    <row r="64" spans="3:64" x14ac:dyDescent="0.35">
      <c r="C64" s="95">
        <v>23.371156667995702</v>
      </c>
      <c r="D64" s="6">
        <v>-54</v>
      </c>
      <c r="E64" s="33">
        <f t="shared" si="3"/>
        <v>10.67122521441642</v>
      </c>
      <c r="F64" s="33">
        <f t="shared" si="4"/>
        <v>12.699931453579282</v>
      </c>
      <c r="G64" s="52">
        <f t="shared" si="5"/>
        <v>161.28825892561238</v>
      </c>
      <c r="R64" s="36"/>
      <c r="S64" s="36"/>
      <c r="T64" s="95">
        <v>19.641641988387839</v>
      </c>
      <c r="U64" s="6">
        <v>-49</v>
      </c>
      <c r="V64" s="33">
        <f t="shared" si="0"/>
        <v>7.0736384319364216</v>
      </c>
      <c r="W64" s="33">
        <f t="shared" si="1"/>
        <v>12.568003556451417</v>
      </c>
      <c r="X64" s="52">
        <f t="shared" si="2"/>
        <v>157.95471339497547</v>
      </c>
      <c r="Y64" s="36"/>
      <c r="Z64" s="36"/>
      <c r="AA64" s="36"/>
      <c r="AB64" s="36"/>
      <c r="AJ64" s="36"/>
      <c r="AK64" s="36"/>
      <c r="AL64" s="95">
        <v>1</v>
      </c>
      <c r="AM64" s="6">
        <v>-42</v>
      </c>
      <c r="AN64" s="33">
        <f t="shared" si="6"/>
        <v>3.9777992097325097</v>
      </c>
      <c r="AO64" s="33">
        <f t="shared" si="7"/>
        <v>-2.9777992097325097</v>
      </c>
      <c r="AP64" s="52">
        <f t="shared" si="8"/>
        <v>8.8672881334835587</v>
      </c>
      <c r="AQ64" s="36"/>
      <c r="AR64" s="36"/>
      <c r="AS64" s="36"/>
      <c r="AT64" s="36"/>
      <c r="BB64" s="36"/>
      <c r="BC64" s="36"/>
      <c r="BD64" s="95">
        <v>11.162138728756242</v>
      </c>
      <c r="BE64" s="33">
        <v>-51</v>
      </c>
      <c r="BF64" s="33">
        <f t="shared" si="9"/>
        <v>8.338183117437147</v>
      </c>
      <c r="BG64" s="33">
        <f t="shared" si="10"/>
        <v>2.8239556113190947</v>
      </c>
      <c r="BH64" s="52">
        <f t="shared" si="11"/>
        <v>7.974725294700602</v>
      </c>
      <c r="BI64" s="36"/>
      <c r="BJ64" s="36"/>
      <c r="BK64" s="36"/>
      <c r="BL64" s="36"/>
    </row>
    <row r="65" spans="3:64" x14ac:dyDescent="0.35">
      <c r="C65" s="95">
        <v>23.371156667995702</v>
      </c>
      <c r="D65" s="6">
        <v>-52</v>
      </c>
      <c r="E65" s="33">
        <f t="shared" si="3"/>
        <v>9.052858126213243</v>
      </c>
      <c r="F65" s="33">
        <f t="shared" si="4"/>
        <v>14.318298541782459</v>
      </c>
      <c r="G65" s="52">
        <f t="shared" si="5"/>
        <v>205.01367313160969</v>
      </c>
      <c r="R65" s="36"/>
      <c r="S65" s="36"/>
      <c r="T65" s="95">
        <v>19.641641988387839</v>
      </c>
      <c r="U65" s="6">
        <v>-53</v>
      </c>
      <c r="V65" s="33">
        <f t="shared" si="0"/>
        <v>9.8287887300003245</v>
      </c>
      <c r="W65" s="33">
        <f t="shared" si="1"/>
        <v>9.8128532583875145</v>
      </c>
      <c r="X65" s="52">
        <f t="shared" si="2"/>
        <v>96.292089070646455</v>
      </c>
      <c r="Y65" s="36"/>
      <c r="Z65" s="36"/>
      <c r="AA65" s="36"/>
      <c r="AB65" s="36"/>
      <c r="AJ65" s="36"/>
      <c r="AK65" s="36"/>
      <c r="AL65" s="95">
        <v>1</v>
      </c>
      <c r="AM65" s="6">
        <v>-41</v>
      </c>
      <c r="AN65" s="33">
        <f t="shared" si="6"/>
        <v>3.6637731148251458</v>
      </c>
      <c r="AO65" s="33">
        <f t="shared" si="7"/>
        <v>-2.6637731148251458</v>
      </c>
      <c r="AP65" s="52">
        <f t="shared" si="8"/>
        <v>7.095687207265259</v>
      </c>
      <c r="AQ65" s="36"/>
      <c r="AR65" s="36"/>
      <c r="AS65" s="36"/>
      <c r="AT65" s="36"/>
      <c r="BB65" s="36"/>
      <c r="BC65" s="36"/>
      <c r="BD65" s="95">
        <v>11.162138728756242</v>
      </c>
      <c r="BE65" s="33">
        <v>-55</v>
      </c>
      <c r="BF65" s="33">
        <f t="shared" si="9"/>
        <v>11.585867872937076</v>
      </c>
      <c r="BG65" s="33">
        <f t="shared" si="10"/>
        <v>-0.42372914418083418</v>
      </c>
      <c r="BH65" s="52">
        <f t="shared" si="11"/>
        <v>0.17954638762822217</v>
      </c>
      <c r="BI65" s="36"/>
      <c r="BJ65" s="36"/>
      <c r="BK65" s="36"/>
      <c r="BL65" s="36"/>
    </row>
    <row r="66" spans="3:64" x14ac:dyDescent="0.35">
      <c r="C66" s="95">
        <v>23.371156667995702</v>
      </c>
      <c r="D66" s="6">
        <v>-53</v>
      </c>
      <c r="E66" s="33">
        <f t="shared" si="3"/>
        <v>9.8287887300003245</v>
      </c>
      <c r="F66" s="33">
        <f t="shared" si="4"/>
        <v>13.542367937995378</v>
      </c>
      <c r="G66" s="52">
        <f t="shared" si="5"/>
        <v>183.39572936804518</v>
      </c>
      <c r="R66" s="36"/>
      <c r="S66" s="36"/>
      <c r="T66" s="95">
        <v>19.641641988387839</v>
      </c>
      <c r="U66" s="6">
        <v>-49</v>
      </c>
      <c r="V66" s="33">
        <f t="shared" si="0"/>
        <v>7.0736384319364216</v>
      </c>
      <c r="W66" s="33">
        <f t="shared" si="1"/>
        <v>12.568003556451417</v>
      </c>
      <c r="X66" s="52">
        <f t="shared" si="2"/>
        <v>157.95471339497547</v>
      </c>
      <c r="Y66" s="36"/>
      <c r="Z66" s="36"/>
      <c r="AA66" s="36"/>
      <c r="AB66" s="36"/>
      <c r="AJ66" s="36"/>
      <c r="AK66" s="36"/>
      <c r="AL66" s="95">
        <v>1</v>
      </c>
      <c r="AM66" s="6">
        <v>-37</v>
      </c>
      <c r="AN66" s="33">
        <f t="shared" si="6"/>
        <v>2.6367650198664618</v>
      </c>
      <c r="AO66" s="33">
        <f t="shared" si="7"/>
        <v>-1.6367650198664618</v>
      </c>
      <c r="AP66" s="52">
        <f t="shared" si="8"/>
        <v>2.6789997302584592</v>
      </c>
      <c r="AQ66" s="36"/>
      <c r="AR66" s="36"/>
      <c r="AS66" s="36"/>
      <c r="AT66" s="36"/>
      <c r="BB66" s="36"/>
      <c r="BC66" s="36"/>
      <c r="BD66" s="95">
        <v>11.162138728756242</v>
      </c>
      <c r="BE66" s="33">
        <v>-51</v>
      </c>
      <c r="BF66" s="33">
        <f t="shared" si="9"/>
        <v>8.338183117437147</v>
      </c>
      <c r="BG66" s="33">
        <f t="shared" si="10"/>
        <v>2.8239556113190947</v>
      </c>
      <c r="BH66" s="52">
        <f t="shared" si="11"/>
        <v>7.974725294700602</v>
      </c>
      <c r="BI66" s="36"/>
      <c r="BJ66" s="36"/>
      <c r="BK66" s="36"/>
      <c r="BL66" s="36"/>
    </row>
    <row r="67" spans="3:64" x14ac:dyDescent="0.35">
      <c r="C67" s="95">
        <v>23.371156667995702</v>
      </c>
      <c r="D67" s="6">
        <v>-52</v>
      </c>
      <c r="E67" s="33">
        <f t="shared" si="3"/>
        <v>9.052858126213243</v>
      </c>
      <c r="F67" s="33">
        <f t="shared" si="4"/>
        <v>14.318298541782459</v>
      </c>
      <c r="G67" s="52">
        <f t="shared" si="5"/>
        <v>205.01367313160969</v>
      </c>
      <c r="R67" s="36"/>
      <c r="S67" s="36"/>
      <c r="T67" s="95">
        <v>19.641641988387839</v>
      </c>
      <c r="U67" s="6">
        <v>-48</v>
      </c>
      <c r="V67" s="33">
        <f t="shared" ref="V67:V130" si="12" xml:space="preserve"> 10^((-25.21 - U67)/(10*2.8))</f>
        <v>6.5152122931477274</v>
      </c>
      <c r="W67" s="33">
        <f t="shared" ref="W67:W130" si="13">T67-V67</f>
        <v>13.126429695240112</v>
      </c>
      <c r="X67" s="52">
        <f t="shared" ref="X67:X130" si="14">W67^2</f>
        <v>172.30315654408145</v>
      </c>
      <c r="Y67" s="36"/>
      <c r="Z67" s="36"/>
      <c r="AA67" s="36"/>
      <c r="AB67" s="36"/>
      <c r="AJ67" s="36"/>
      <c r="AK67" s="36"/>
      <c r="AL67" s="95">
        <v>1</v>
      </c>
      <c r="AM67" s="6">
        <v>-30</v>
      </c>
      <c r="AN67" s="33">
        <f t="shared" si="6"/>
        <v>1.4827619354872632</v>
      </c>
      <c r="AO67" s="33">
        <f t="shared" si="7"/>
        <v>-0.48276193548726321</v>
      </c>
      <c r="AP67" s="52">
        <f t="shared" si="8"/>
        <v>0.23305908635540848</v>
      </c>
      <c r="AQ67" s="36"/>
      <c r="AR67" s="36"/>
      <c r="AS67" s="36"/>
      <c r="AT67" s="36"/>
      <c r="BB67" s="36"/>
      <c r="BC67" s="36"/>
      <c r="BD67" s="95">
        <v>11.162138728756242</v>
      </c>
      <c r="BE67" s="33">
        <v>-53</v>
      </c>
      <c r="BF67" s="33">
        <f t="shared" si="9"/>
        <v>9.8287887300003245</v>
      </c>
      <c r="BG67" s="33">
        <f t="shared" si="10"/>
        <v>1.3333499987559172</v>
      </c>
      <c r="BH67" s="52">
        <f t="shared" si="11"/>
        <v>1.7778222191824045</v>
      </c>
      <c r="BI67" s="36"/>
      <c r="BJ67" s="36"/>
      <c r="BK67" s="36"/>
      <c r="BL67" s="36"/>
    </row>
    <row r="68" spans="3:64" x14ac:dyDescent="0.35">
      <c r="C68" s="95">
        <v>23.371156667995702</v>
      </c>
      <c r="D68" s="6">
        <v>-55</v>
      </c>
      <c r="E68" s="33">
        <f t="shared" ref="E68:E131" si="15" xml:space="preserve"> 10^((-25.21 - D68)/(10*2.8))</f>
        <v>11.585867872937076</v>
      </c>
      <c r="F68" s="33">
        <f t="shared" ref="F68:F131" si="16">C68-E68</f>
        <v>11.785288795058626</v>
      </c>
      <c r="G68" s="52">
        <f t="shared" ref="G68:G131" si="17">F68^2</f>
        <v>138.89303198293442</v>
      </c>
      <c r="R68" s="36"/>
      <c r="S68" s="36"/>
      <c r="T68" s="95">
        <v>19.641641988387839</v>
      </c>
      <c r="U68" s="6">
        <v>-51</v>
      </c>
      <c r="V68" s="33">
        <f t="shared" si="12"/>
        <v>8.338183117437147</v>
      </c>
      <c r="W68" s="33">
        <f t="shared" si="13"/>
        <v>11.303458870950692</v>
      </c>
      <c r="X68" s="52">
        <f t="shared" si="14"/>
        <v>127.76818244727389</v>
      </c>
      <c r="Y68" s="36"/>
      <c r="Z68" s="36"/>
      <c r="AA68" s="36"/>
      <c r="AB68" s="36"/>
      <c r="AJ68" s="36"/>
      <c r="AK68" s="36"/>
      <c r="AL68" s="95">
        <v>1</v>
      </c>
      <c r="AM68" s="6">
        <v>-40</v>
      </c>
      <c r="AN68" s="33">
        <f t="shared" ref="AN68:AN92" si="18" xml:space="preserve"> 10^((-25.21 - AM68)/(10*2.8))</f>
        <v>3.3745377102174565</v>
      </c>
      <c r="AO68" s="33">
        <f t="shared" ref="AO68:AO91" si="19">AL68-AN68</f>
        <v>-2.3745377102174565</v>
      </c>
      <c r="AP68" s="52">
        <f t="shared" ref="AP68:AP92" si="20">AO68^2</f>
        <v>5.6384293372447614</v>
      </c>
      <c r="AQ68" s="36"/>
      <c r="AR68" s="36"/>
      <c r="AS68" s="36"/>
      <c r="AT68" s="36"/>
      <c r="BB68" s="36"/>
      <c r="BC68" s="36"/>
      <c r="BD68" s="95">
        <v>11.162138728756242</v>
      </c>
      <c r="BE68" s="33">
        <v>-51</v>
      </c>
      <c r="BF68" s="33">
        <f t="shared" ref="BF68:BF131" si="21" xml:space="preserve"> 10^((-25.21 - BE68)/(10*2.8))</f>
        <v>8.338183117437147</v>
      </c>
      <c r="BG68" s="33">
        <f t="shared" ref="BG68:BG131" si="22">BD68-BF68</f>
        <v>2.8239556113190947</v>
      </c>
      <c r="BH68" s="52">
        <f t="shared" ref="BH68:BH131" si="23">BG68^2</f>
        <v>7.974725294700602</v>
      </c>
      <c r="BI68" s="36"/>
      <c r="BJ68" s="36"/>
      <c r="BK68" s="36"/>
      <c r="BL68" s="36"/>
    </row>
    <row r="69" spans="3:64" x14ac:dyDescent="0.35">
      <c r="C69" s="95">
        <v>23.371156667995702</v>
      </c>
      <c r="D69" s="6">
        <v>-54</v>
      </c>
      <c r="E69" s="33">
        <f t="shared" si="15"/>
        <v>10.67122521441642</v>
      </c>
      <c r="F69" s="33">
        <f t="shared" si="16"/>
        <v>12.699931453579282</v>
      </c>
      <c r="G69" s="52">
        <f t="shared" si="17"/>
        <v>161.28825892561238</v>
      </c>
      <c r="R69" s="36"/>
      <c r="S69" s="36"/>
      <c r="T69" s="95">
        <v>19.641641988387839</v>
      </c>
      <c r="U69" s="6">
        <v>-51</v>
      </c>
      <c r="V69" s="33">
        <f t="shared" si="12"/>
        <v>8.338183117437147</v>
      </c>
      <c r="W69" s="33">
        <f t="shared" si="13"/>
        <v>11.303458870950692</v>
      </c>
      <c r="X69" s="52">
        <f t="shared" si="14"/>
        <v>127.76818244727389</v>
      </c>
      <c r="Y69" s="36"/>
      <c r="Z69" s="36"/>
      <c r="AA69" s="36"/>
      <c r="AB69" s="36"/>
      <c r="AJ69" s="36"/>
      <c r="AK69" s="36"/>
      <c r="AL69" s="95">
        <v>1</v>
      </c>
      <c r="AM69" s="6">
        <v>-42</v>
      </c>
      <c r="AN69" s="33">
        <f t="shared" si="18"/>
        <v>3.9777992097325097</v>
      </c>
      <c r="AO69" s="33">
        <f t="shared" si="19"/>
        <v>-2.9777992097325097</v>
      </c>
      <c r="AP69" s="52">
        <f t="shared" si="20"/>
        <v>8.8672881334835587</v>
      </c>
      <c r="AQ69" s="36"/>
      <c r="AR69" s="36"/>
      <c r="AS69" s="36"/>
      <c r="AT69" s="36"/>
      <c r="BB69" s="36"/>
      <c r="BC69" s="36"/>
      <c r="BD69" s="95">
        <v>11.162138728756242</v>
      </c>
      <c r="BE69" s="33">
        <v>-51</v>
      </c>
      <c r="BF69" s="33">
        <f t="shared" si="21"/>
        <v>8.338183117437147</v>
      </c>
      <c r="BG69" s="33">
        <f t="shared" si="22"/>
        <v>2.8239556113190947</v>
      </c>
      <c r="BH69" s="52">
        <f t="shared" si="23"/>
        <v>7.974725294700602</v>
      </c>
      <c r="BI69" s="36"/>
      <c r="BJ69" s="36"/>
      <c r="BK69" s="36"/>
      <c r="BL69" s="36"/>
    </row>
    <row r="70" spans="3:64" x14ac:dyDescent="0.35">
      <c r="C70" s="95">
        <v>23.371156667995702</v>
      </c>
      <c r="D70" s="6">
        <v>-54</v>
      </c>
      <c r="E70" s="33">
        <f t="shared" si="15"/>
        <v>10.67122521441642</v>
      </c>
      <c r="F70" s="33">
        <f t="shared" si="16"/>
        <v>12.699931453579282</v>
      </c>
      <c r="G70" s="52">
        <f t="shared" si="17"/>
        <v>161.28825892561238</v>
      </c>
      <c r="R70" s="36"/>
      <c r="S70" s="36"/>
      <c r="T70" s="95">
        <v>19.641641988387839</v>
      </c>
      <c r="U70" s="6">
        <v>-51</v>
      </c>
      <c r="V70" s="33">
        <f t="shared" si="12"/>
        <v>8.338183117437147</v>
      </c>
      <c r="W70" s="33">
        <f t="shared" si="13"/>
        <v>11.303458870950692</v>
      </c>
      <c r="X70" s="52">
        <f t="shared" si="14"/>
        <v>127.76818244727389</v>
      </c>
      <c r="Y70" s="36"/>
      <c r="Z70" s="36"/>
      <c r="AA70" s="36"/>
      <c r="AB70" s="36"/>
      <c r="AJ70" s="36"/>
      <c r="AK70" s="36"/>
      <c r="AL70" s="95">
        <v>1</v>
      </c>
      <c r="AM70" s="6">
        <v>-40</v>
      </c>
      <c r="AN70" s="33">
        <f t="shared" si="18"/>
        <v>3.3745377102174565</v>
      </c>
      <c r="AO70" s="33">
        <f t="shared" si="19"/>
        <v>-2.3745377102174565</v>
      </c>
      <c r="AP70" s="52">
        <f t="shared" si="20"/>
        <v>5.6384293372447614</v>
      </c>
      <c r="AQ70" s="36"/>
      <c r="AR70" s="36"/>
      <c r="AS70" s="36"/>
      <c r="AT70" s="36"/>
      <c r="BB70" s="36"/>
      <c r="BC70" s="36"/>
      <c r="BD70" s="95">
        <v>11.162138728756242</v>
      </c>
      <c r="BE70" s="33">
        <v>-51</v>
      </c>
      <c r="BF70" s="33">
        <f t="shared" si="21"/>
        <v>8.338183117437147</v>
      </c>
      <c r="BG70" s="33">
        <f t="shared" si="22"/>
        <v>2.8239556113190947</v>
      </c>
      <c r="BH70" s="52">
        <f t="shared" si="23"/>
        <v>7.974725294700602</v>
      </c>
      <c r="BI70" s="36"/>
      <c r="BJ70" s="36"/>
      <c r="BK70" s="36"/>
      <c r="BL70" s="36"/>
    </row>
    <row r="71" spans="3:64" x14ac:dyDescent="0.35">
      <c r="C71" s="95">
        <v>10.153971833721029</v>
      </c>
      <c r="D71" s="6">
        <v>-61</v>
      </c>
      <c r="E71" s="33">
        <f t="shared" si="15"/>
        <v>18.976420078684914</v>
      </c>
      <c r="F71" s="33">
        <f t="shared" si="16"/>
        <v>-8.8224482449638852</v>
      </c>
      <c r="G71" s="52">
        <f t="shared" si="17"/>
        <v>77.835593035066339</v>
      </c>
      <c r="R71" s="36"/>
      <c r="S71" s="36"/>
      <c r="T71" s="95">
        <v>19.641641988387839</v>
      </c>
      <c r="U71" s="6">
        <v>-53</v>
      </c>
      <c r="V71" s="33">
        <f t="shared" si="12"/>
        <v>9.8287887300003245</v>
      </c>
      <c r="W71" s="33">
        <f t="shared" si="13"/>
        <v>9.8128532583875145</v>
      </c>
      <c r="X71" s="52">
        <f t="shared" si="14"/>
        <v>96.292089070646455</v>
      </c>
      <c r="Y71" s="36"/>
      <c r="Z71" s="36"/>
      <c r="AA71" s="36"/>
      <c r="AB71" s="36"/>
      <c r="AJ71" s="36"/>
      <c r="AK71" s="36"/>
      <c r="AL71" s="95">
        <v>1</v>
      </c>
      <c r="AM71" s="6">
        <v>-39</v>
      </c>
      <c r="AN71" s="33">
        <f t="shared" si="18"/>
        <v>3.1081359027394759</v>
      </c>
      <c r="AO71" s="33">
        <f t="shared" si="19"/>
        <v>-2.1081359027394759</v>
      </c>
      <c r="AP71" s="52">
        <f t="shared" si="20"/>
        <v>4.4442369844191854</v>
      </c>
      <c r="AQ71" s="36"/>
      <c r="AR71" s="36"/>
      <c r="AS71" s="36"/>
      <c r="AT71" s="36"/>
      <c r="BB71" s="36"/>
      <c r="BC71" s="36"/>
      <c r="BD71" s="95">
        <v>11.162138728756242</v>
      </c>
      <c r="BE71" s="33">
        <v>-45</v>
      </c>
      <c r="BF71" s="33">
        <f t="shared" si="21"/>
        <v>5.0907962354549756</v>
      </c>
      <c r="BG71" s="33">
        <f t="shared" si="22"/>
        <v>6.0713424933012661</v>
      </c>
      <c r="BH71" s="52">
        <f t="shared" si="23"/>
        <v>36.861199670965632</v>
      </c>
      <c r="BI71" s="36"/>
      <c r="BJ71" s="36"/>
      <c r="BK71" s="36"/>
      <c r="BL71" s="36"/>
    </row>
    <row r="72" spans="3:64" x14ac:dyDescent="0.35">
      <c r="C72" s="95">
        <v>10.153971833721029</v>
      </c>
      <c r="D72" s="6">
        <v>-66</v>
      </c>
      <c r="E72" s="33">
        <f t="shared" si="15"/>
        <v>28.62765101319793</v>
      </c>
      <c r="F72" s="33">
        <f t="shared" si="16"/>
        <v>-18.473679179476903</v>
      </c>
      <c r="G72" s="52">
        <f t="shared" si="17"/>
        <v>341.27682242623843</v>
      </c>
      <c r="R72" s="36"/>
      <c r="S72" s="36"/>
      <c r="T72" s="95">
        <v>19.641641988387839</v>
      </c>
      <c r="U72" s="6">
        <v>-51</v>
      </c>
      <c r="V72" s="33">
        <f t="shared" si="12"/>
        <v>8.338183117437147</v>
      </c>
      <c r="W72" s="33">
        <f t="shared" si="13"/>
        <v>11.303458870950692</v>
      </c>
      <c r="X72" s="52">
        <f t="shared" si="14"/>
        <v>127.76818244727389</v>
      </c>
      <c r="Y72" s="36"/>
      <c r="Z72" s="36"/>
      <c r="AA72" s="36"/>
      <c r="AB72" s="36"/>
      <c r="AJ72" s="36"/>
      <c r="AK72" s="36"/>
      <c r="AL72" s="95">
        <v>1</v>
      </c>
      <c r="AM72" s="6">
        <v>-39</v>
      </c>
      <c r="AN72" s="33">
        <f t="shared" si="18"/>
        <v>3.1081359027394759</v>
      </c>
      <c r="AO72" s="33">
        <f t="shared" si="19"/>
        <v>-2.1081359027394759</v>
      </c>
      <c r="AP72" s="52">
        <f t="shared" si="20"/>
        <v>4.4442369844191854</v>
      </c>
      <c r="AQ72" s="36"/>
      <c r="AR72" s="36"/>
      <c r="AS72" s="36"/>
      <c r="AT72" s="36"/>
      <c r="BB72" s="36"/>
      <c r="BC72" s="36"/>
      <c r="BD72" s="95">
        <v>11.162138728756242</v>
      </c>
      <c r="BE72" s="33">
        <v>-47</v>
      </c>
      <c r="BF72" s="33">
        <f t="shared" si="21"/>
        <v>6.0008709284795962</v>
      </c>
      <c r="BG72" s="33">
        <f t="shared" si="22"/>
        <v>5.1612678002766454</v>
      </c>
      <c r="BH72" s="52">
        <f t="shared" si="23"/>
        <v>26.638685306172523</v>
      </c>
      <c r="BI72" s="36"/>
      <c r="BJ72" s="36"/>
      <c r="BK72" s="36"/>
      <c r="BL72" s="36"/>
    </row>
    <row r="73" spans="3:64" x14ac:dyDescent="0.35">
      <c r="C73" s="95">
        <v>10.153971833721029</v>
      </c>
      <c r="D73" s="6">
        <v>-65</v>
      </c>
      <c r="E73" s="33">
        <f t="shared" si="15"/>
        <v>26.367650198664627</v>
      </c>
      <c r="F73" s="33">
        <f t="shared" si="16"/>
        <v>-16.213678364943597</v>
      </c>
      <c r="G73" s="52">
        <f t="shared" si="17"/>
        <v>262.88336612184008</v>
      </c>
      <c r="R73" s="36"/>
      <c r="S73" s="36"/>
      <c r="T73" s="95">
        <v>23.491828898576628</v>
      </c>
      <c r="U73" s="6">
        <v>-65</v>
      </c>
      <c r="V73" s="33">
        <f t="shared" si="12"/>
        <v>26.367650198664627</v>
      </c>
      <c r="W73" s="33">
        <f t="shared" si="13"/>
        <v>-2.8758213000879991</v>
      </c>
      <c r="X73" s="52">
        <f t="shared" si="14"/>
        <v>8.2703481500398297</v>
      </c>
      <c r="Y73" s="36"/>
      <c r="Z73" s="36"/>
      <c r="AA73" s="36"/>
      <c r="AB73" s="36"/>
      <c r="AJ73" s="36"/>
      <c r="AK73" s="36"/>
      <c r="AL73" s="95">
        <v>1</v>
      </c>
      <c r="AM73" s="6">
        <v>-39</v>
      </c>
      <c r="AN73" s="33">
        <f t="shared" si="18"/>
        <v>3.1081359027394759</v>
      </c>
      <c r="AO73" s="33">
        <f t="shared" si="19"/>
        <v>-2.1081359027394759</v>
      </c>
      <c r="AP73" s="52">
        <f t="shared" si="20"/>
        <v>4.4442369844191854</v>
      </c>
      <c r="AQ73" s="36"/>
      <c r="AR73" s="36"/>
      <c r="AS73" s="36"/>
      <c r="AT73" s="36"/>
      <c r="BB73" s="36"/>
      <c r="BC73" s="36"/>
      <c r="BD73" s="95">
        <v>11.162138728756242</v>
      </c>
      <c r="BE73" s="33">
        <v>-45</v>
      </c>
      <c r="BF73" s="33">
        <f t="shared" si="21"/>
        <v>5.0907962354549756</v>
      </c>
      <c r="BG73" s="33">
        <f t="shared" si="22"/>
        <v>6.0713424933012661</v>
      </c>
      <c r="BH73" s="52">
        <f t="shared" si="23"/>
        <v>36.861199670965632</v>
      </c>
      <c r="BI73" s="36"/>
      <c r="BJ73" s="36"/>
      <c r="BK73" s="36"/>
      <c r="BL73" s="36"/>
    </row>
    <row r="74" spans="3:64" x14ac:dyDescent="0.35">
      <c r="C74" s="95">
        <v>10.153971833721029</v>
      </c>
      <c r="D74" s="6">
        <v>-66</v>
      </c>
      <c r="E74" s="33">
        <f t="shared" si="15"/>
        <v>28.62765101319793</v>
      </c>
      <c r="F74" s="33">
        <f t="shared" si="16"/>
        <v>-18.473679179476903</v>
      </c>
      <c r="G74" s="52">
        <f t="shared" si="17"/>
        <v>341.27682242623843</v>
      </c>
      <c r="R74" s="36"/>
      <c r="S74" s="36"/>
      <c r="T74" s="95">
        <v>23.491828898576628</v>
      </c>
      <c r="U74" s="6">
        <v>-60</v>
      </c>
      <c r="V74" s="33">
        <f t="shared" si="12"/>
        <v>17.478332624182187</v>
      </c>
      <c r="W74" s="33">
        <f t="shared" si="13"/>
        <v>6.0134962743944413</v>
      </c>
      <c r="X74" s="52">
        <f t="shared" si="14"/>
        <v>36.162137442155824</v>
      </c>
      <c r="Y74" s="36"/>
      <c r="Z74" s="36"/>
      <c r="AA74" s="36"/>
      <c r="AB74" s="36"/>
      <c r="AJ74" s="36"/>
      <c r="AK74" s="36"/>
      <c r="AL74" s="95">
        <v>1</v>
      </c>
      <c r="AM74" s="6">
        <v>-36</v>
      </c>
      <c r="AN74" s="33">
        <f t="shared" si="18"/>
        <v>2.4286064430456169</v>
      </c>
      <c r="AO74" s="33">
        <f t="shared" si="19"/>
        <v>-1.4286064430456169</v>
      </c>
      <c r="AP74" s="52">
        <f t="shared" si="20"/>
        <v>2.0409163691114496</v>
      </c>
      <c r="AQ74" s="36"/>
      <c r="AR74" s="36"/>
      <c r="AS74" s="36"/>
      <c r="AT74" s="36"/>
      <c r="BB74" s="36"/>
      <c r="BC74" s="36"/>
      <c r="BD74" s="95">
        <v>11.162138728756242</v>
      </c>
      <c r="BE74" s="33">
        <v>-43</v>
      </c>
      <c r="BF74" s="33">
        <f t="shared" si="21"/>
        <v>4.3187408327558856</v>
      </c>
      <c r="BG74" s="33">
        <f t="shared" si="22"/>
        <v>6.8433978960003561</v>
      </c>
      <c r="BH74" s="52">
        <f t="shared" si="23"/>
        <v>46.832094762982102</v>
      </c>
      <c r="BI74" s="36"/>
      <c r="BJ74" s="36"/>
      <c r="BK74" s="36"/>
      <c r="BL74" s="36"/>
    </row>
    <row r="75" spans="3:64" x14ac:dyDescent="0.35">
      <c r="C75" s="95">
        <v>10.153971833721029</v>
      </c>
      <c r="D75" s="6">
        <v>-66</v>
      </c>
      <c r="E75" s="33">
        <f t="shared" si="15"/>
        <v>28.62765101319793</v>
      </c>
      <c r="F75" s="33">
        <f t="shared" si="16"/>
        <v>-18.473679179476903</v>
      </c>
      <c r="G75" s="52">
        <f t="shared" si="17"/>
        <v>341.27682242623843</v>
      </c>
      <c r="R75" s="36"/>
      <c r="S75" s="36"/>
      <c r="T75" s="95">
        <v>23.491828898576628</v>
      </c>
      <c r="U75" s="6">
        <v>-63</v>
      </c>
      <c r="V75" s="33">
        <f t="shared" si="12"/>
        <v>22.368808789421028</v>
      </c>
      <c r="W75" s="33">
        <f t="shared" si="13"/>
        <v>1.1230201091556005</v>
      </c>
      <c r="X75" s="52">
        <f t="shared" si="14"/>
        <v>1.2611741655678568</v>
      </c>
      <c r="Y75" s="36"/>
      <c r="Z75" s="36"/>
      <c r="AA75" s="36"/>
      <c r="AB75" s="36"/>
      <c r="AJ75" s="36"/>
      <c r="AK75" s="36"/>
      <c r="AL75" s="95">
        <v>1</v>
      </c>
      <c r="AM75" s="6">
        <v>-37</v>
      </c>
      <c r="AN75" s="33">
        <f t="shared" si="18"/>
        <v>2.6367650198664618</v>
      </c>
      <c r="AO75" s="33">
        <f t="shared" si="19"/>
        <v>-1.6367650198664618</v>
      </c>
      <c r="AP75" s="52">
        <f t="shared" si="20"/>
        <v>2.6789997302584592</v>
      </c>
      <c r="AQ75" s="36"/>
      <c r="AR75" s="36"/>
      <c r="AS75" s="36"/>
      <c r="AT75" s="36"/>
      <c r="BB75" s="36"/>
      <c r="BC75" s="36"/>
      <c r="BD75" s="95">
        <v>11.162138728756242</v>
      </c>
      <c r="BE75" s="33">
        <v>-47</v>
      </c>
      <c r="BF75" s="33">
        <f t="shared" si="21"/>
        <v>6.0008709284795962</v>
      </c>
      <c r="BG75" s="33">
        <f t="shared" si="22"/>
        <v>5.1612678002766454</v>
      </c>
      <c r="BH75" s="52">
        <f t="shared" si="23"/>
        <v>26.638685306172523</v>
      </c>
      <c r="BI75" s="36"/>
      <c r="BJ75" s="36"/>
      <c r="BK75" s="36"/>
      <c r="BL75" s="36"/>
    </row>
    <row r="76" spans="3:64" x14ac:dyDescent="0.35">
      <c r="C76" s="95">
        <v>10.153971833721029</v>
      </c>
      <c r="D76" s="6">
        <v>-60</v>
      </c>
      <c r="E76" s="33">
        <f t="shared" si="15"/>
        <v>17.478332624182187</v>
      </c>
      <c r="F76" s="33">
        <f t="shared" si="16"/>
        <v>-7.3243607904611583</v>
      </c>
      <c r="G76" s="52">
        <f t="shared" si="17"/>
        <v>53.646260988844801</v>
      </c>
      <c r="R76" s="36"/>
      <c r="S76" s="36"/>
      <c r="T76" s="95">
        <v>23.491828898576628</v>
      </c>
      <c r="U76" s="6">
        <v>-65</v>
      </c>
      <c r="V76" s="33">
        <f t="shared" si="12"/>
        <v>26.367650198664627</v>
      </c>
      <c r="W76" s="33">
        <f t="shared" si="13"/>
        <v>-2.8758213000879991</v>
      </c>
      <c r="X76" s="52">
        <f t="shared" si="14"/>
        <v>8.2703481500398297</v>
      </c>
      <c r="Y76" s="36"/>
      <c r="Z76" s="36"/>
      <c r="AA76" s="36"/>
      <c r="AB76" s="36"/>
      <c r="AJ76" s="36"/>
      <c r="AK76" s="36"/>
      <c r="AL76" s="95">
        <v>1</v>
      </c>
      <c r="AM76" s="6">
        <v>-40</v>
      </c>
      <c r="AN76" s="33">
        <f t="shared" si="18"/>
        <v>3.3745377102174565</v>
      </c>
      <c r="AO76" s="33">
        <f t="shared" si="19"/>
        <v>-2.3745377102174565</v>
      </c>
      <c r="AP76" s="52">
        <f t="shared" si="20"/>
        <v>5.6384293372447614</v>
      </c>
      <c r="AQ76" s="36"/>
      <c r="AR76" s="36"/>
      <c r="AS76" s="36"/>
      <c r="AT76" s="36"/>
      <c r="BB76" s="36"/>
      <c r="BC76" s="36"/>
      <c r="BD76" s="95">
        <v>11.162138728756242</v>
      </c>
      <c r="BE76" s="33">
        <v>-43</v>
      </c>
      <c r="BF76" s="33">
        <f t="shared" si="21"/>
        <v>4.3187408327558856</v>
      </c>
      <c r="BG76" s="33">
        <f t="shared" si="22"/>
        <v>6.8433978960003561</v>
      </c>
      <c r="BH76" s="52">
        <f t="shared" si="23"/>
        <v>46.832094762982102</v>
      </c>
      <c r="BI76" s="36"/>
      <c r="BJ76" s="36"/>
      <c r="BK76" s="36"/>
      <c r="BL76" s="36"/>
    </row>
    <row r="77" spans="3:64" x14ac:dyDescent="0.35">
      <c r="C77" s="95">
        <v>10.153971833721029</v>
      </c>
      <c r="D77" s="6">
        <v>-63</v>
      </c>
      <c r="E77" s="33">
        <f t="shared" si="15"/>
        <v>22.368808789421028</v>
      </c>
      <c r="F77" s="33">
        <f t="shared" si="16"/>
        <v>-12.214836955699999</v>
      </c>
      <c r="G77" s="52">
        <f t="shared" si="17"/>
        <v>149.20224185433443</v>
      </c>
      <c r="R77" s="36"/>
      <c r="S77" s="36"/>
      <c r="T77" s="95">
        <v>23.491828898576628</v>
      </c>
      <c r="U77" s="6">
        <v>-65</v>
      </c>
      <c r="V77" s="33">
        <f t="shared" si="12"/>
        <v>26.367650198664627</v>
      </c>
      <c r="W77" s="33">
        <f t="shared" si="13"/>
        <v>-2.8758213000879991</v>
      </c>
      <c r="X77" s="52">
        <f t="shared" si="14"/>
        <v>8.2703481500398297</v>
      </c>
      <c r="Y77" s="36"/>
      <c r="Z77" s="36"/>
      <c r="AA77" s="36"/>
      <c r="AB77" s="36"/>
      <c r="AJ77" s="36"/>
      <c r="AK77" s="36"/>
      <c r="AL77" s="95">
        <v>1</v>
      </c>
      <c r="AM77" s="6">
        <v>-40</v>
      </c>
      <c r="AN77" s="33">
        <f t="shared" si="18"/>
        <v>3.3745377102174565</v>
      </c>
      <c r="AO77" s="33">
        <f t="shared" si="19"/>
        <v>-2.3745377102174565</v>
      </c>
      <c r="AP77" s="52">
        <f t="shared" si="20"/>
        <v>5.6384293372447614</v>
      </c>
      <c r="AQ77" s="36"/>
      <c r="AR77" s="36"/>
      <c r="AS77" s="36"/>
      <c r="AT77" s="36"/>
      <c r="BB77" s="36"/>
      <c r="BC77" s="36"/>
      <c r="BD77" s="95">
        <v>11.162138728756242</v>
      </c>
      <c r="BE77" s="33">
        <v>-48</v>
      </c>
      <c r="BF77" s="33">
        <f t="shared" si="21"/>
        <v>6.5152122931477274</v>
      </c>
      <c r="BG77" s="33">
        <f t="shared" si="22"/>
        <v>4.6469264356085143</v>
      </c>
      <c r="BH77" s="52">
        <f t="shared" si="23"/>
        <v>21.593925297957252</v>
      </c>
      <c r="BI77" s="36"/>
      <c r="BJ77" s="36"/>
      <c r="BK77" s="36"/>
      <c r="BL77" s="36"/>
    </row>
    <row r="78" spans="3:64" x14ac:dyDescent="0.35">
      <c r="C78" s="95">
        <v>10.153971833721029</v>
      </c>
      <c r="D78" s="6">
        <v>-64</v>
      </c>
      <c r="E78" s="33">
        <f t="shared" si="15"/>
        <v>24.286064430456165</v>
      </c>
      <c r="F78" s="33">
        <f t="shared" si="16"/>
        <v>-14.132092596735136</v>
      </c>
      <c r="G78" s="52">
        <f t="shared" si="17"/>
        <v>199.71604116269603</v>
      </c>
      <c r="R78" s="36"/>
      <c r="S78" s="36"/>
      <c r="T78" s="95">
        <v>23.491828898576628</v>
      </c>
      <c r="U78" s="6">
        <v>-60</v>
      </c>
      <c r="V78" s="33">
        <f t="shared" si="12"/>
        <v>17.478332624182187</v>
      </c>
      <c r="W78" s="33">
        <f t="shared" si="13"/>
        <v>6.0134962743944413</v>
      </c>
      <c r="X78" s="52">
        <f t="shared" si="14"/>
        <v>36.162137442155824</v>
      </c>
      <c r="Y78" s="36"/>
      <c r="Z78" s="36"/>
      <c r="AA78" s="36"/>
      <c r="AB78" s="36"/>
      <c r="AJ78" s="36"/>
      <c r="AK78" s="36"/>
      <c r="AL78" s="95">
        <v>1</v>
      </c>
      <c r="AM78" s="6">
        <v>-52</v>
      </c>
      <c r="AN78" s="33">
        <f t="shared" si="18"/>
        <v>9.052858126213243</v>
      </c>
      <c r="AO78" s="33">
        <f t="shared" si="19"/>
        <v>-8.052858126213243</v>
      </c>
      <c r="AP78" s="52">
        <f t="shared" si="20"/>
        <v>64.848524000918658</v>
      </c>
      <c r="AQ78" s="36"/>
      <c r="AR78" s="36"/>
      <c r="AS78" s="36"/>
      <c r="AT78" s="36"/>
      <c r="BB78" s="36"/>
      <c r="BC78" s="36"/>
      <c r="BD78" s="95">
        <v>11.162138728756242</v>
      </c>
      <c r="BE78" s="33">
        <v>-45</v>
      </c>
      <c r="BF78" s="33">
        <f t="shared" si="21"/>
        <v>5.0907962354549756</v>
      </c>
      <c r="BG78" s="33">
        <f t="shared" si="22"/>
        <v>6.0713424933012661</v>
      </c>
      <c r="BH78" s="52">
        <f t="shared" si="23"/>
        <v>36.861199670965632</v>
      </c>
      <c r="BI78" s="36"/>
      <c r="BJ78" s="36"/>
      <c r="BK78" s="36"/>
      <c r="BL78" s="36"/>
    </row>
    <row r="79" spans="3:64" x14ac:dyDescent="0.35">
      <c r="C79" s="95">
        <v>10.153971833721029</v>
      </c>
      <c r="D79" s="6">
        <v>-65</v>
      </c>
      <c r="E79" s="33">
        <f t="shared" si="15"/>
        <v>26.367650198664627</v>
      </c>
      <c r="F79" s="33">
        <f t="shared" si="16"/>
        <v>-16.213678364943597</v>
      </c>
      <c r="G79" s="52">
        <f t="shared" si="17"/>
        <v>262.88336612184008</v>
      </c>
      <c r="R79" s="36"/>
      <c r="S79" s="36"/>
      <c r="T79" s="95">
        <v>23.491828898576628</v>
      </c>
      <c r="U79" s="6">
        <v>-67</v>
      </c>
      <c r="V79" s="33">
        <f t="shared" si="12"/>
        <v>31.081359027394768</v>
      </c>
      <c r="W79" s="33">
        <f t="shared" si="13"/>
        <v>-7.58953012881814</v>
      </c>
      <c r="X79" s="52">
        <f t="shared" si="14"/>
        <v>57.600967576238297</v>
      </c>
      <c r="Y79" s="36"/>
      <c r="Z79" s="36"/>
      <c r="AA79" s="36"/>
      <c r="AB79" s="36"/>
      <c r="AJ79" s="36"/>
      <c r="AK79" s="36"/>
      <c r="AL79" s="95">
        <v>1</v>
      </c>
      <c r="AM79" s="6">
        <v>-50</v>
      </c>
      <c r="AN79" s="33">
        <f t="shared" si="18"/>
        <v>7.6799279001841452</v>
      </c>
      <c r="AO79" s="33">
        <f t="shared" si="19"/>
        <v>-6.6799279001841452</v>
      </c>
      <c r="AP79" s="52">
        <f t="shared" si="20"/>
        <v>44.621436751658564</v>
      </c>
      <c r="AQ79" s="36"/>
      <c r="AR79" s="36"/>
      <c r="AS79" s="36"/>
      <c r="AT79" s="36"/>
      <c r="BB79" s="36"/>
      <c r="BC79" s="36"/>
      <c r="BD79" s="95">
        <v>1</v>
      </c>
      <c r="BE79" s="33">
        <v>-17</v>
      </c>
      <c r="BF79" s="33">
        <f t="shared" si="21"/>
        <v>0.50907962354549752</v>
      </c>
      <c r="BG79" s="33">
        <f t="shared" si="22"/>
        <v>0.49092037645450248</v>
      </c>
      <c r="BH79" s="52">
        <f t="shared" si="23"/>
        <v>0.24100281601823043</v>
      </c>
      <c r="BI79" s="36"/>
      <c r="BJ79" s="36"/>
      <c r="BK79" s="36"/>
      <c r="BL79" s="36"/>
    </row>
    <row r="80" spans="3:64" x14ac:dyDescent="0.35">
      <c r="C80" s="95">
        <v>10.153971833721029</v>
      </c>
      <c r="D80" s="6">
        <v>-60</v>
      </c>
      <c r="E80" s="33">
        <f t="shared" si="15"/>
        <v>17.478332624182187</v>
      </c>
      <c r="F80" s="33">
        <f t="shared" si="16"/>
        <v>-7.3243607904611583</v>
      </c>
      <c r="G80" s="52">
        <f t="shared" si="17"/>
        <v>53.646260988844801</v>
      </c>
      <c r="R80" s="36"/>
      <c r="S80" s="36"/>
      <c r="T80" s="95">
        <v>23.491828898576628</v>
      </c>
      <c r="U80" s="6">
        <v>-60</v>
      </c>
      <c r="V80" s="33">
        <f t="shared" si="12"/>
        <v>17.478332624182187</v>
      </c>
      <c r="W80" s="33">
        <f t="shared" si="13"/>
        <v>6.0134962743944413</v>
      </c>
      <c r="X80" s="52">
        <f t="shared" si="14"/>
        <v>36.162137442155824</v>
      </c>
      <c r="Y80" s="36"/>
      <c r="Z80" s="36"/>
      <c r="AA80" s="36"/>
      <c r="AB80" s="36"/>
      <c r="AJ80" s="36"/>
      <c r="AK80" s="36"/>
      <c r="AL80" s="95">
        <v>1</v>
      </c>
      <c r="AM80" s="6">
        <v>-54</v>
      </c>
      <c r="AN80" s="33">
        <f t="shared" si="18"/>
        <v>10.67122521441642</v>
      </c>
      <c r="AO80" s="33">
        <f t="shared" si="19"/>
        <v>-9.6712252144164204</v>
      </c>
      <c r="AP80" s="52">
        <f t="shared" si="20"/>
        <v>93.532597147963941</v>
      </c>
      <c r="AQ80" s="36"/>
      <c r="AR80" s="36"/>
      <c r="AS80" s="36"/>
      <c r="AT80" s="36"/>
      <c r="BB80" s="36"/>
      <c r="BC80" s="36"/>
      <c r="BD80" s="95">
        <v>1</v>
      </c>
      <c r="BE80" s="33">
        <v>-18</v>
      </c>
      <c r="BF80" s="33">
        <f t="shared" si="21"/>
        <v>0.5527134079444348</v>
      </c>
      <c r="BG80" s="33">
        <f t="shared" si="22"/>
        <v>0.4472865920555652</v>
      </c>
      <c r="BH80" s="52">
        <f t="shared" si="23"/>
        <v>0.20006529543268162</v>
      </c>
      <c r="BI80" s="36"/>
      <c r="BJ80" s="36"/>
      <c r="BK80" s="36"/>
      <c r="BL80" s="36"/>
    </row>
    <row r="81" spans="3:64" x14ac:dyDescent="0.35">
      <c r="C81" s="95">
        <v>10.153971833721029</v>
      </c>
      <c r="D81" s="6">
        <v>-66</v>
      </c>
      <c r="E81" s="33">
        <f t="shared" si="15"/>
        <v>28.62765101319793</v>
      </c>
      <c r="F81" s="33">
        <f t="shared" si="16"/>
        <v>-18.473679179476903</v>
      </c>
      <c r="G81" s="52">
        <f t="shared" si="17"/>
        <v>341.27682242623843</v>
      </c>
      <c r="R81" s="36"/>
      <c r="S81" s="36"/>
      <c r="T81" s="95">
        <v>23.491828898576628</v>
      </c>
      <c r="U81" s="6">
        <v>-62</v>
      </c>
      <c r="V81" s="33">
        <f t="shared" si="12"/>
        <v>20.60291028587546</v>
      </c>
      <c r="W81" s="33">
        <f t="shared" si="13"/>
        <v>2.8889186127011683</v>
      </c>
      <c r="X81" s="52">
        <f t="shared" si="14"/>
        <v>8.3458507508112429</v>
      </c>
      <c r="Y81" s="36"/>
      <c r="Z81" s="36"/>
      <c r="AA81" s="36"/>
      <c r="AB81" s="36"/>
      <c r="AJ81" s="36"/>
      <c r="AK81" s="36"/>
      <c r="AL81" s="95">
        <v>1</v>
      </c>
      <c r="AM81" s="6">
        <v>-52</v>
      </c>
      <c r="AN81" s="33">
        <f t="shared" si="18"/>
        <v>9.052858126213243</v>
      </c>
      <c r="AO81" s="33">
        <f t="shared" si="19"/>
        <v>-8.052858126213243</v>
      </c>
      <c r="AP81" s="52">
        <f t="shared" si="20"/>
        <v>64.848524000918658</v>
      </c>
      <c r="AQ81" s="36"/>
      <c r="AR81" s="36"/>
      <c r="AS81" s="36"/>
      <c r="AT81" s="36"/>
      <c r="BB81" s="36"/>
      <c r="BC81" s="36"/>
      <c r="BD81" s="95">
        <v>1</v>
      </c>
      <c r="BE81" s="33">
        <v>-13</v>
      </c>
      <c r="BF81" s="33">
        <f t="shared" si="21"/>
        <v>0.36637731148251451</v>
      </c>
      <c r="BG81" s="33">
        <f t="shared" si="22"/>
        <v>0.63362268851748549</v>
      </c>
      <c r="BH81" s="52">
        <f t="shared" si="23"/>
        <v>0.40147771140412641</v>
      </c>
      <c r="BI81" s="36"/>
      <c r="BJ81" s="36"/>
      <c r="BK81" s="36"/>
      <c r="BL81" s="36"/>
    </row>
    <row r="82" spans="3:64" x14ac:dyDescent="0.35">
      <c r="C82" s="95">
        <v>10.153971833721029</v>
      </c>
      <c r="D82" s="6">
        <v>-60</v>
      </c>
      <c r="E82" s="33">
        <f t="shared" si="15"/>
        <v>17.478332624182187</v>
      </c>
      <c r="F82" s="33">
        <f t="shared" si="16"/>
        <v>-7.3243607904611583</v>
      </c>
      <c r="G82" s="52">
        <f t="shared" si="17"/>
        <v>53.646260988844801</v>
      </c>
      <c r="R82" s="36"/>
      <c r="S82" s="36"/>
      <c r="T82" s="95">
        <v>23.491828898576628</v>
      </c>
      <c r="U82" s="6">
        <v>-65</v>
      </c>
      <c r="V82" s="33">
        <f t="shared" si="12"/>
        <v>26.367650198664627</v>
      </c>
      <c r="W82" s="33">
        <f t="shared" si="13"/>
        <v>-2.8758213000879991</v>
      </c>
      <c r="X82" s="52">
        <f t="shared" si="14"/>
        <v>8.2703481500398297</v>
      </c>
      <c r="Y82" s="36"/>
      <c r="Z82" s="36"/>
      <c r="AA82" s="36"/>
      <c r="AB82" s="36"/>
      <c r="AJ82" s="36"/>
      <c r="AK82" s="36"/>
      <c r="AL82" s="95">
        <v>1</v>
      </c>
      <c r="AM82" s="6">
        <v>-55</v>
      </c>
      <c r="AN82" s="33">
        <f t="shared" si="18"/>
        <v>11.585867872937076</v>
      </c>
      <c r="AO82" s="33">
        <f t="shared" si="19"/>
        <v>-10.585867872937076</v>
      </c>
      <c r="AP82" s="52">
        <f t="shared" si="20"/>
        <v>112.06059862328134</v>
      </c>
      <c r="AQ82" s="36"/>
      <c r="AR82" s="36"/>
      <c r="AS82" s="36"/>
      <c r="AT82" s="36"/>
      <c r="BB82" s="36"/>
      <c r="BC82" s="36"/>
      <c r="BD82" s="95">
        <v>1</v>
      </c>
      <c r="BE82" s="33">
        <v>-18</v>
      </c>
      <c r="BF82" s="33">
        <f t="shared" si="21"/>
        <v>0.5527134079444348</v>
      </c>
      <c r="BG82" s="33">
        <f t="shared" si="22"/>
        <v>0.4472865920555652</v>
      </c>
      <c r="BH82" s="52">
        <f t="shared" si="23"/>
        <v>0.20006529543268162</v>
      </c>
      <c r="BI82" s="36"/>
      <c r="BJ82" s="36"/>
      <c r="BK82" s="36"/>
      <c r="BL82" s="36"/>
    </row>
    <row r="83" spans="3:64" x14ac:dyDescent="0.35">
      <c r="C83" s="95">
        <v>10.153971833721029</v>
      </c>
      <c r="D83" s="6">
        <v>-61</v>
      </c>
      <c r="E83" s="33">
        <f t="shared" si="15"/>
        <v>18.976420078684914</v>
      </c>
      <c r="F83" s="33">
        <f t="shared" si="16"/>
        <v>-8.8224482449638852</v>
      </c>
      <c r="G83" s="52">
        <f t="shared" si="17"/>
        <v>77.835593035066339</v>
      </c>
      <c r="R83" s="36"/>
      <c r="S83" s="36"/>
      <c r="T83" s="95">
        <v>23.491828898576628</v>
      </c>
      <c r="U83" s="6">
        <v>-61</v>
      </c>
      <c r="V83" s="33">
        <f t="shared" si="12"/>
        <v>18.976420078684914</v>
      </c>
      <c r="W83" s="33">
        <f t="shared" si="13"/>
        <v>4.5154088198917144</v>
      </c>
      <c r="X83" s="52">
        <f t="shared" si="14"/>
        <v>20.388916810755884</v>
      </c>
      <c r="Y83" s="36"/>
      <c r="Z83" s="36"/>
      <c r="AA83" s="36"/>
      <c r="AB83" s="36"/>
      <c r="AJ83" s="36"/>
      <c r="AK83" s="36"/>
      <c r="AL83" s="95">
        <v>1</v>
      </c>
      <c r="AM83" s="6">
        <v>-58</v>
      </c>
      <c r="AN83" s="33">
        <f t="shared" si="18"/>
        <v>14.827619354872633</v>
      </c>
      <c r="AO83" s="33">
        <f t="shared" si="19"/>
        <v>-13.827619354872633</v>
      </c>
      <c r="AP83" s="52">
        <f t="shared" si="20"/>
        <v>191.20305702324825</v>
      </c>
      <c r="AQ83" s="36"/>
      <c r="AR83" s="36"/>
      <c r="AS83" s="36"/>
      <c r="AT83" s="36"/>
      <c r="BB83" s="36"/>
      <c r="BC83" s="36"/>
      <c r="BD83" s="95">
        <v>1</v>
      </c>
      <c r="BE83" s="33">
        <v>-17</v>
      </c>
      <c r="BF83" s="33">
        <f t="shared" si="21"/>
        <v>0.50907962354549752</v>
      </c>
      <c r="BG83" s="33">
        <f t="shared" si="22"/>
        <v>0.49092037645450248</v>
      </c>
      <c r="BH83" s="52">
        <f t="shared" si="23"/>
        <v>0.24100281601823043</v>
      </c>
      <c r="BI83" s="36"/>
      <c r="BJ83" s="36"/>
      <c r="BK83" s="36"/>
      <c r="BL83" s="36"/>
    </row>
    <row r="84" spans="3:64" x14ac:dyDescent="0.35">
      <c r="C84" s="95">
        <v>10.153971833721029</v>
      </c>
      <c r="D84" s="6">
        <v>-63</v>
      </c>
      <c r="E84" s="33">
        <f t="shared" si="15"/>
        <v>22.368808789421028</v>
      </c>
      <c r="F84" s="33">
        <f t="shared" si="16"/>
        <v>-12.214836955699999</v>
      </c>
      <c r="G84" s="52">
        <f t="shared" si="17"/>
        <v>149.20224185433443</v>
      </c>
      <c r="R84" s="36"/>
      <c r="S84" s="36"/>
      <c r="T84" s="95">
        <v>23.491828898576628</v>
      </c>
      <c r="U84" s="6">
        <v>-60</v>
      </c>
      <c r="V84" s="33">
        <f t="shared" si="12"/>
        <v>17.478332624182187</v>
      </c>
      <c r="W84" s="33">
        <f t="shared" si="13"/>
        <v>6.0134962743944413</v>
      </c>
      <c r="X84" s="52">
        <f t="shared" si="14"/>
        <v>36.162137442155824</v>
      </c>
      <c r="Y84" s="36"/>
      <c r="Z84" s="36"/>
      <c r="AA84" s="36"/>
      <c r="AB84" s="36"/>
      <c r="AJ84" s="36"/>
      <c r="AK84" s="36"/>
      <c r="AL84" s="95">
        <v>1</v>
      </c>
      <c r="AM84" s="6">
        <v>-65</v>
      </c>
      <c r="AN84" s="33">
        <f t="shared" si="18"/>
        <v>26.367650198664627</v>
      </c>
      <c r="AO84" s="33">
        <f t="shared" si="19"/>
        <v>-25.367650198664627</v>
      </c>
      <c r="AP84" s="52">
        <f t="shared" si="20"/>
        <v>643.51767660180951</v>
      </c>
      <c r="AQ84" s="36"/>
      <c r="AR84" s="36"/>
      <c r="AS84" s="36"/>
      <c r="AT84" s="36"/>
      <c r="BB84" s="36"/>
      <c r="BC84" s="36"/>
      <c r="BD84" s="95">
        <v>1</v>
      </c>
      <c r="BE84" s="33">
        <v>-18</v>
      </c>
      <c r="BF84" s="33">
        <f t="shared" si="21"/>
        <v>0.5527134079444348</v>
      </c>
      <c r="BG84" s="33">
        <f t="shared" si="22"/>
        <v>0.4472865920555652</v>
      </c>
      <c r="BH84" s="52">
        <f t="shared" si="23"/>
        <v>0.20006529543268162</v>
      </c>
      <c r="BI84" s="36"/>
      <c r="BJ84" s="36"/>
      <c r="BK84" s="36"/>
      <c r="BL84" s="36"/>
    </row>
    <row r="85" spans="3:64" x14ac:dyDescent="0.35">
      <c r="C85" s="95">
        <v>10.153971833721029</v>
      </c>
      <c r="D85" s="6">
        <v>-60</v>
      </c>
      <c r="E85" s="33">
        <f t="shared" si="15"/>
        <v>17.478332624182187</v>
      </c>
      <c r="F85" s="33">
        <f t="shared" si="16"/>
        <v>-7.3243607904611583</v>
      </c>
      <c r="G85" s="52">
        <f t="shared" si="17"/>
        <v>53.646260988844801</v>
      </c>
      <c r="R85" s="36"/>
      <c r="S85" s="36"/>
      <c r="T85" s="95">
        <v>23.491828898576628</v>
      </c>
      <c r="U85" s="6">
        <v>-65</v>
      </c>
      <c r="V85" s="33">
        <f t="shared" si="12"/>
        <v>26.367650198664627</v>
      </c>
      <c r="W85" s="33">
        <f t="shared" si="13"/>
        <v>-2.8758213000879991</v>
      </c>
      <c r="X85" s="52">
        <f t="shared" si="14"/>
        <v>8.2703481500398297</v>
      </c>
      <c r="Y85" s="36"/>
      <c r="Z85" s="36"/>
      <c r="AA85" s="36"/>
      <c r="AB85" s="36"/>
      <c r="AJ85" s="36"/>
      <c r="AK85" s="36"/>
      <c r="AL85" s="95">
        <v>1</v>
      </c>
      <c r="AM85" s="6">
        <v>-55</v>
      </c>
      <c r="AN85" s="33">
        <f t="shared" si="18"/>
        <v>11.585867872937076</v>
      </c>
      <c r="AO85" s="33">
        <f t="shared" si="19"/>
        <v>-10.585867872937076</v>
      </c>
      <c r="AP85" s="52">
        <f t="shared" si="20"/>
        <v>112.06059862328134</v>
      </c>
      <c r="AQ85" s="36"/>
      <c r="AR85" s="36"/>
      <c r="AS85" s="36"/>
      <c r="AT85" s="36"/>
      <c r="BB85" s="36"/>
      <c r="BC85" s="36"/>
      <c r="BD85" s="95">
        <v>1</v>
      </c>
      <c r="BE85" s="33">
        <v>-16</v>
      </c>
      <c r="BF85" s="33">
        <f t="shared" si="21"/>
        <v>0.46889049439393998</v>
      </c>
      <c r="BG85" s="33">
        <f t="shared" si="22"/>
        <v>0.53110950560605996</v>
      </c>
      <c r="BH85" s="52">
        <f t="shared" si="23"/>
        <v>0.28207730694511346</v>
      </c>
      <c r="BI85" s="36"/>
      <c r="BJ85" s="36"/>
      <c r="BK85" s="36"/>
      <c r="BL85" s="36"/>
    </row>
    <row r="86" spans="3:64" x14ac:dyDescent="0.35">
      <c r="C86" s="95">
        <v>10.153971833721029</v>
      </c>
      <c r="D86" s="6">
        <v>-50</v>
      </c>
      <c r="E86" s="33">
        <f t="shared" si="15"/>
        <v>7.6799279001841452</v>
      </c>
      <c r="F86" s="33">
        <f t="shared" si="16"/>
        <v>2.4740439335368833</v>
      </c>
      <c r="G86" s="52">
        <f t="shared" si="17"/>
        <v>6.1208933850706542</v>
      </c>
      <c r="R86" s="36"/>
      <c r="S86" s="36"/>
      <c r="T86" s="95">
        <v>23.491828898576628</v>
      </c>
      <c r="U86" s="6">
        <v>-69</v>
      </c>
      <c r="V86" s="33">
        <f t="shared" si="12"/>
        <v>36.637731148251461</v>
      </c>
      <c r="W86" s="33">
        <f t="shared" si="13"/>
        <v>-13.145902249674833</v>
      </c>
      <c r="X86" s="52">
        <f t="shared" si="14"/>
        <v>172.81474595800583</v>
      </c>
      <c r="Y86" s="36"/>
      <c r="Z86" s="36"/>
      <c r="AA86" s="36"/>
      <c r="AB86" s="36"/>
      <c r="AJ86" s="36"/>
      <c r="AK86" s="36"/>
      <c r="AL86" s="95">
        <v>1</v>
      </c>
      <c r="AM86" s="6">
        <v>-53</v>
      </c>
      <c r="AN86" s="33">
        <f t="shared" si="18"/>
        <v>9.8287887300003245</v>
      </c>
      <c r="AO86" s="33">
        <f t="shared" si="19"/>
        <v>-8.8287887300003245</v>
      </c>
      <c r="AP86" s="52">
        <f t="shared" si="20"/>
        <v>77.947510438980743</v>
      </c>
      <c r="AQ86" s="36"/>
      <c r="AR86" s="36"/>
      <c r="AS86" s="36"/>
      <c r="AT86" s="36"/>
      <c r="BB86" s="36"/>
      <c r="BC86" s="36"/>
      <c r="BD86" s="95">
        <v>1</v>
      </c>
      <c r="BE86" s="33">
        <v>-17</v>
      </c>
      <c r="BF86" s="33">
        <f t="shared" si="21"/>
        <v>0.50907962354549752</v>
      </c>
      <c r="BG86" s="33">
        <f t="shared" si="22"/>
        <v>0.49092037645450248</v>
      </c>
      <c r="BH86" s="52">
        <f t="shared" si="23"/>
        <v>0.24100281601823043</v>
      </c>
      <c r="BI86" s="36"/>
      <c r="BJ86" s="36"/>
      <c r="BK86" s="36"/>
      <c r="BL86" s="36"/>
    </row>
    <row r="87" spans="3:64" x14ac:dyDescent="0.35">
      <c r="C87" s="95">
        <v>10.153971833721029</v>
      </c>
      <c r="D87" s="6">
        <v>-53</v>
      </c>
      <c r="E87" s="33">
        <f t="shared" si="15"/>
        <v>9.8287887300003245</v>
      </c>
      <c r="F87" s="33">
        <f t="shared" si="16"/>
        <v>0.32518310372070403</v>
      </c>
      <c r="G87" s="52">
        <f t="shared" si="17"/>
        <v>0.10574405094543016</v>
      </c>
      <c r="R87" s="36"/>
      <c r="S87" s="36"/>
      <c r="T87" s="95">
        <v>23.491828898576628</v>
      </c>
      <c r="U87" s="6">
        <v>-65</v>
      </c>
      <c r="V87" s="33">
        <f t="shared" si="12"/>
        <v>26.367650198664627</v>
      </c>
      <c r="W87" s="33">
        <f t="shared" si="13"/>
        <v>-2.8758213000879991</v>
      </c>
      <c r="X87" s="52">
        <f t="shared" si="14"/>
        <v>8.2703481500398297</v>
      </c>
      <c r="Y87" s="36"/>
      <c r="Z87" s="36"/>
      <c r="AA87" s="36"/>
      <c r="AB87" s="36"/>
      <c r="AJ87" s="36"/>
      <c r="AK87" s="36"/>
      <c r="AL87" s="95">
        <v>1</v>
      </c>
      <c r="AM87" s="6">
        <v>-66</v>
      </c>
      <c r="AN87" s="33">
        <f t="shared" si="18"/>
        <v>28.62765101319793</v>
      </c>
      <c r="AO87" s="33">
        <f t="shared" si="19"/>
        <v>-27.62765101319793</v>
      </c>
      <c r="AP87" s="52">
        <f t="shared" si="20"/>
        <v>763.28710050705661</v>
      </c>
      <c r="AQ87" s="36"/>
      <c r="AR87" s="36"/>
      <c r="AS87" s="36"/>
      <c r="AT87" s="36"/>
      <c r="BB87" s="36"/>
      <c r="BC87" s="36"/>
      <c r="BD87" s="95">
        <v>1</v>
      </c>
      <c r="BE87" s="33">
        <v>-17</v>
      </c>
      <c r="BF87" s="33">
        <f t="shared" si="21"/>
        <v>0.50907962354549752</v>
      </c>
      <c r="BG87" s="33">
        <f t="shared" si="22"/>
        <v>0.49092037645450248</v>
      </c>
      <c r="BH87" s="52">
        <f t="shared" si="23"/>
        <v>0.24100281601823043</v>
      </c>
      <c r="BI87" s="36"/>
      <c r="BJ87" s="36"/>
      <c r="BK87" s="36"/>
      <c r="BL87" s="36"/>
    </row>
    <row r="88" spans="3:64" x14ac:dyDescent="0.35">
      <c r="C88" s="95">
        <v>10.153971833721029</v>
      </c>
      <c r="D88" s="6">
        <v>-54</v>
      </c>
      <c r="E88" s="33">
        <f t="shared" si="15"/>
        <v>10.67122521441642</v>
      </c>
      <c r="F88" s="33">
        <f t="shared" si="16"/>
        <v>-0.51725338069539184</v>
      </c>
      <c r="G88" s="52">
        <f t="shared" si="17"/>
        <v>0.26755105984081196</v>
      </c>
      <c r="R88" s="36"/>
      <c r="S88" s="36"/>
      <c r="T88" s="95">
        <v>23.491828898576628</v>
      </c>
      <c r="U88" s="6">
        <v>-65</v>
      </c>
      <c r="V88" s="33">
        <f t="shared" si="12"/>
        <v>26.367650198664627</v>
      </c>
      <c r="W88" s="33">
        <f t="shared" si="13"/>
        <v>-2.8758213000879991</v>
      </c>
      <c r="X88" s="52">
        <f t="shared" si="14"/>
        <v>8.2703481500398297</v>
      </c>
      <c r="Y88" s="36"/>
      <c r="Z88" s="36"/>
      <c r="AA88" s="36"/>
      <c r="AB88" s="36"/>
      <c r="AJ88" s="36"/>
      <c r="AK88" s="36"/>
      <c r="AL88" s="95">
        <v>1</v>
      </c>
      <c r="AM88" s="6">
        <v>-48</v>
      </c>
      <c r="AN88" s="33">
        <f t="shared" si="18"/>
        <v>6.5152122931477274</v>
      </c>
      <c r="AO88" s="33">
        <f t="shared" si="19"/>
        <v>-5.5152122931477274</v>
      </c>
      <c r="AP88" s="52">
        <f t="shared" si="20"/>
        <v>30.417566638487813</v>
      </c>
      <c r="AQ88" s="36"/>
      <c r="AR88" s="36"/>
      <c r="AS88" s="36"/>
      <c r="AT88" s="36"/>
      <c r="BB88" s="36"/>
      <c r="BC88" s="36"/>
      <c r="BD88" s="95">
        <v>1</v>
      </c>
      <c r="BE88" s="33">
        <v>-17</v>
      </c>
      <c r="BF88" s="33">
        <f t="shared" si="21"/>
        <v>0.50907962354549752</v>
      </c>
      <c r="BG88" s="33">
        <f t="shared" si="22"/>
        <v>0.49092037645450248</v>
      </c>
      <c r="BH88" s="52">
        <f t="shared" si="23"/>
        <v>0.24100281601823043</v>
      </c>
      <c r="BI88" s="36"/>
      <c r="BJ88" s="36"/>
      <c r="BK88" s="36"/>
      <c r="BL88" s="36"/>
    </row>
    <row r="89" spans="3:64" x14ac:dyDescent="0.35">
      <c r="C89" s="95">
        <v>10.153971833721029</v>
      </c>
      <c r="D89" s="6">
        <v>-54</v>
      </c>
      <c r="E89" s="33">
        <f t="shared" si="15"/>
        <v>10.67122521441642</v>
      </c>
      <c r="F89" s="33">
        <f t="shared" si="16"/>
        <v>-0.51725338069539184</v>
      </c>
      <c r="G89" s="52">
        <f t="shared" si="17"/>
        <v>0.26755105984081196</v>
      </c>
      <c r="R89" s="36"/>
      <c r="S89" s="36"/>
      <c r="T89" s="95">
        <v>23.491828898576628</v>
      </c>
      <c r="U89" s="6">
        <v>-64</v>
      </c>
      <c r="V89" s="33">
        <f t="shared" si="12"/>
        <v>24.286064430456165</v>
      </c>
      <c r="W89" s="33">
        <f t="shared" si="13"/>
        <v>-0.79423553187953644</v>
      </c>
      <c r="X89" s="52">
        <f t="shared" si="14"/>
        <v>0.63081008009997019</v>
      </c>
      <c r="Y89" s="36"/>
      <c r="Z89" s="36"/>
      <c r="AA89" s="36"/>
      <c r="AB89" s="36"/>
      <c r="AJ89" s="36"/>
      <c r="AK89" s="36"/>
      <c r="AL89" s="95">
        <v>1</v>
      </c>
      <c r="AM89" s="6">
        <v>-53</v>
      </c>
      <c r="AN89" s="33">
        <f t="shared" si="18"/>
        <v>9.8287887300003245</v>
      </c>
      <c r="AO89" s="33">
        <f t="shared" si="19"/>
        <v>-8.8287887300003245</v>
      </c>
      <c r="AP89" s="52">
        <f t="shared" si="20"/>
        <v>77.947510438980743</v>
      </c>
      <c r="AQ89" s="36"/>
      <c r="AR89" s="36"/>
      <c r="AS89" s="36"/>
      <c r="AT89" s="36"/>
      <c r="BB89" s="36"/>
      <c r="BC89" s="36"/>
      <c r="BD89" s="95">
        <v>1</v>
      </c>
      <c r="BE89" s="33">
        <v>-18</v>
      </c>
      <c r="BF89" s="33">
        <f t="shared" si="21"/>
        <v>0.5527134079444348</v>
      </c>
      <c r="BG89" s="33">
        <f t="shared" si="22"/>
        <v>0.4472865920555652</v>
      </c>
      <c r="BH89" s="52">
        <f t="shared" si="23"/>
        <v>0.20006529543268162</v>
      </c>
      <c r="BI89" s="36"/>
      <c r="BJ89" s="36"/>
      <c r="BK89" s="36"/>
      <c r="BL89" s="36"/>
    </row>
    <row r="90" spans="3:64" x14ac:dyDescent="0.35">
      <c r="C90" s="95">
        <v>10.153971833721029</v>
      </c>
      <c r="D90" s="6">
        <v>-52</v>
      </c>
      <c r="E90" s="33">
        <f t="shared" si="15"/>
        <v>9.052858126213243</v>
      </c>
      <c r="F90" s="33">
        <f t="shared" si="16"/>
        <v>1.1011137075077855</v>
      </c>
      <c r="G90" s="52">
        <f t="shared" si="17"/>
        <v>1.2124513968615409</v>
      </c>
      <c r="R90" s="36"/>
      <c r="S90" s="36"/>
      <c r="T90" s="95">
        <v>23.491828898576628</v>
      </c>
      <c r="U90" s="6">
        <v>-66</v>
      </c>
      <c r="V90" s="33">
        <f t="shared" si="12"/>
        <v>28.62765101319793</v>
      </c>
      <c r="W90" s="33">
        <f t="shared" si="13"/>
        <v>-5.1358221146213019</v>
      </c>
      <c r="X90" s="52">
        <f t="shared" si="14"/>
        <v>26.376668793033222</v>
      </c>
      <c r="Y90" s="36"/>
      <c r="Z90" s="36"/>
      <c r="AA90" s="36"/>
      <c r="AB90" s="36"/>
      <c r="AJ90" s="36"/>
      <c r="AK90" s="36"/>
      <c r="AL90" s="95">
        <v>1</v>
      </c>
      <c r="AM90" s="6">
        <v>-52</v>
      </c>
      <c r="AN90" s="33">
        <f t="shared" si="18"/>
        <v>9.052858126213243</v>
      </c>
      <c r="AO90" s="33">
        <f t="shared" si="19"/>
        <v>-8.052858126213243</v>
      </c>
      <c r="AP90" s="52">
        <f t="shared" si="20"/>
        <v>64.848524000918658</v>
      </c>
      <c r="AQ90" s="36"/>
      <c r="AR90" s="36"/>
      <c r="AS90" s="59"/>
      <c r="AT90" s="36"/>
      <c r="BB90" s="36"/>
      <c r="BC90" s="36"/>
      <c r="BD90" s="95">
        <v>1</v>
      </c>
      <c r="BE90" s="33">
        <v>-17</v>
      </c>
      <c r="BF90" s="33">
        <f t="shared" si="21"/>
        <v>0.50907962354549752</v>
      </c>
      <c r="BG90" s="33">
        <f t="shared" si="22"/>
        <v>0.49092037645450248</v>
      </c>
      <c r="BH90" s="52">
        <f t="shared" si="23"/>
        <v>0.24100281601823043</v>
      </c>
      <c r="BI90" s="36"/>
      <c r="BJ90" s="36"/>
      <c r="BK90" s="36"/>
      <c r="BL90" s="36"/>
    </row>
    <row r="91" spans="3:64" x14ac:dyDescent="0.35">
      <c r="C91" s="95">
        <v>10.153971833721029</v>
      </c>
      <c r="D91" s="6">
        <v>-53</v>
      </c>
      <c r="E91" s="33">
        <f t="shared" si="15"/>
        <v>9.8287887300003245</v>
      </c>
      <c r="F91" s="33">
        <f t="shared" si="16"/>
        <v>0.32518310372070403</v>
      </c>
      <c r="G91" s="52">
        <f t="shared" si="17"/>
        <v>0.10574405094543016</v>
      </c>
      <c r="R91" s="36"/>
      <c r="S91" s="36"/>
      <c r="T91" s="95">
        <v>23.491828898576628</v>
      </c>
      <c r="U91" s="6">
        <v>-65</v>
      </c>
      <c r="V91" s="33">
        <f t="shared" si="12"/>
        <v>26.367650198664627</v>
      </c>
      <c r="W91" s="33">
        <f t="shared" si="13"/>
        <v>-2.8758213000879991</v>
      </c>
      <c r="X91" s="52">
        <f t="shared" si="14"/>
        <v>8.2703481500398297</v>
      </c>
      <c r="Y91" s="36"/>
      <c r="Z91" s="36"/>
      <c r="AA91" s="36"/>
      <c r="AB91" s="36"/>
      <c r="AJ91" s="36"/>
      <c r="AK91" s="36"/>
      <c r="AL91" s="95">
        <v>1</v>
      </c>
      <c r="AM91" s="6">
        <v>-49</v>
      </c>
      <c r="AN91" s="33">
        <f t="shared" si="18"/>
        <v>7.0736384319364216</v>
      </c>
      <c r="AO91" s="33">
        <f t="shared" si="19"/>
        <v>-6.0736384319364216</v>
      </c>
      <c r="AP91" s="52">
        <f t="shared" si="20"/>
        <v>36.889083801895111</v>
      </c>
      <c r="AQ91" s="36"/>
      <c r="AR91" s="36"/>
      <c r="AS91" s="36"/>
      <c r="AT91" s="36"/>
      <c r="BB91" s="36"/>
      <c r="BC91" s="36"/>
      <c r="BD91" s="95">
        <v>1</v>
      </c>
      <c r="BE91" s="33">
        <v>-19</v>
      </c>
      <c r="BF91" s="33">
        <f t="shared" si="21"/>
        <v>0.60008709284795958</v>
      </c>
      <c r="BG91" s="33">
        <f t="shared" si="22"/>
        <v>0.39991290715204042</v>
      </c>
      <c r="BH91" s="52">
        <f t="shared" si="23"/>
        <v>0.15993033330679651</v>
      </c>
      <c r="BI91" s="36"/>
      <c r="BJ91" s="36"/>
      <c r="BK91" s="36"/>
      <c r="BL91" s="36"/>
    </row>
    <row r="92" spans="3:64" x14ac:dyDescent="0.35">
      <c r="C92" s="95">
        <v>10.153971833721029</v>
      </c>
      <c r="D92" s="6">
        <v>-53</v>
      </c>
      <c r="E92" s="33">
        <f t="shared" si="15"/>
        <v>9.8287887300003245</v>
      </c>
      <c r="F92" s="33">
        <f t="shared" si="16"/>
        <v>0.32518310372070403</v>
      </c>
      <c r="G92" s="52">
        <f t="shared" si="17"/>
        <v>0.10574405094543016</v>
      </c>
      <c r="R92" s="36"/>
      <c r="S92" s="36"/>
      <c r="T92" s="95">
        <v>23.491828898576628</v>
      </c>
      <c r="U92" s="6">
        <v>-67</v>
      </c>
      <c r="V92" s="33">
        <f t="shared" si="12"/>
        <v>31.081359027394768</v>
      </c>
      <c r="W92" s="33">
        <f t="shared" si="13"/>
        <v>-7.58953012881814</v>
      </c>
      <c r="X92" s="52">
        <f t="shared" si="14"/>
        <v>57.600967576238297</v>
      </c>
      <c r="Y92" s="36"/>
      <c r="Z92" s="36"/>
      <c r="AA92" s="36"/>
      <c r="AB92" s="36"/>
      <c r="AJ92" s="36"/>
      <c r="AK92" s="36"/>
      <c r="AL92" s="99">
        <v>1</v>
      </c>
      <c r="AM92" s="9">
        <v>-53</v>
      </c>
      <c r="AN92" s="96">
        <f t="shared" si="18"/>
        <v>9.8287887300003245</v>
      </c>
      <c r="AO92" s="96">
        <f>AL92-AN92</f>
        <v>-8.8287887300003245</v>
      </c>
      <c r="AP92" s="53">
        <f t="shared" si="20"/>
        <v>77.947510438980743</v>
      </c>
      <c r="AQ92" s="36"/>
      <c r="AR92" s="36"/>
      <c r="AS92" s="36"/>
      <c r="AT92" s="36"/>
      <c r="BB92" s="36"/>
      <c r="BC92" s="36"/>
      <c r="BD92" s="95">
        <v>1</v>
      </c>
      <c r="BE92" s="33">
        <v>-16</v>
      </c>
      <c r="BF92" s="33">
        <f t="shared" si="21"/>
        <v>0.46889049439393998</v>
      </c>
      <c r="BG92" s="33">
        <f t="shared" si="22"/>
        <v>0.53110950560605996</v>
      </c>
      <c r="BH92" s="52">
        <f t="shared" si="23"/>
        <v>0.28207730694511346</v>
      </c>
      <c r="BI92" s="36"/>
      <c r="BJ92" s="36"/>
      <c r="BK92" s="36"/>
      <c r="BL92" s="36"/>
    </row>
    <row r="93" spans="3:64" x14ac:dyDescent="0.35">
      <c r="C93" s="95">
        <v>10.153971833721029</v>
      </c>
      <c r="D93" s="6">
        <v>-55</v>
      </c>
      <c r="E93" s="33">
        <f t="shared" si="15"/>
        <v>11.585867872937076</v>
      </c>
      <c r="F93" s="33">
        <f t="shared" si="16"/>
        <v>-1.4318960392160474</v>
      </c>
      <c r="G93" s="52">
        <f t="shared" si="17"/>
        <v>2.0503262671226041</v>
      </c>
      <c r="R93" s="36"/>
      <c r="S93" s="36"/>
      <c r="T93" s="95">
        <v>28.641261319990782</v>
      </c>
      <c r="U93" s="6">
        <v>-64</v>
      </c>
      <c r="V93" s="33">
        <f t="shared" si="12"/>
        <v>24.286064430456165</v>
      </c>
      <c r="W93" s="33">
        <f t="shared" si="13"/>
        <v>4.3551968895346178</v>
      </c>
      <c r="X93" s="52">
        <f t="shared" si="14"/>
        <v>18.96773994661201</v>
      </c>
      <c r="Y93" s="36"/>
      <c r="Z93" s="36"/>
      <c r="AA93" s="36"/>
      <c r="AB93" s="36"/>
      <c r="AL93" s="58"/>
      <c r="BB93" s="36"/>
      <c r="BC93" s="36"/>
      <c r="BD93" s="95">
        <v>1</v>
      </c>
      <c r="BE93" s="33">
        <v>-18</v>
      </c>
      <c r="BF93" s="33">
        <f t="shared" si="21"/>
        <v>0.5527134079444348</v>
      </c>
      <c r="BG93" s="33">
        <f t="shared" si="22"/>
        <v>0.4472865920555652</v>
      </c>
      <c r="BH93" s="52">
        <f t="shared" si="23"/>
        <v>0.20006529543268162</v>
      </c>
      <c r="BI93" s="36"/>
      <c r="BJ93" s="36"/>
      <c r="BK93" s="36"/>
      <c r="BL93" s="36"/>
    </row>
    <row r="94" spans="3:64" x14ac:dyDescent="0.35">
      <c r="C94" s="95">
        <v>10.153971833721029</v>
      </c>
      <c r="D94" s="6">
        <v>-54</v>
      </c>
      <c r="E94" s="33">
        <f t="shared" si="15"/>
        <v>10.67122521441642</v>
      </c>
      <c r="F94" s="33">
        <f t="shared" si="16"/>
        <v>-0.51725338069539184</v>
      </c>
      <c r="G94" s="52">
        <f t="shared" si="17"/>
        <v>0.26755105984081196</v>
      </c>
      <c r="R94" s="36"/>
      <c r="S94" s="36"/>
      <c r="T94" s="95">
        <v>28.641261319990782</v>
      </c>
      <c r="U94" s="6">
        <v>-67</v>
      </c>
      <c r="V94" s="33">
        <f t="shared" si="12"/>
        <v>31.081359027394768</v>
      </c>
      <c r="W94" s="33">
        <f t="shared" si="13"/>
        <v>-2.4400977074039858</v>
      </c>
      <c r="X94" s="52">
        <f t="shared" si="14"/>
        <v>5.9540768216781874</v>
      </c>
      <c r="Y94" s="36"/>
      <c r="Z94" s="36"/>
      <c r="AA94" s="36"/>
      <c r="AB94" s="36"/>
      <c r="BB94" s="36"/>
      <c r="BC94" s="36"/>
      <c r="BD94" s="95">
        <v>1</v>
      </c>
      <c r="BE94" s="33">
        <v>-18</v>
      </c>
      <c r="BF94" s="33">
        <f t="shared" si="21"/>
        <v>0.5527134079444348</v>
      </c>
      <c r="BG94" s="33">
        <f t="shared" si="22"/>
        <v>0.4472865920555652</v>
      </c>
      <c r="BH94" s="52">
        <f t="shared" si="23"/>
        <v>0.20006529543268162</v>
      </c>
      <c r="BI94" s="36"/>
      <c r="BJ94" s="36"/>
      <c r="BK94" s="36"/>
      <c r="BL94" s="36"/>
    </row>
    <row r="95" spans="3:64" x14ac:dyDescent="0.35">
      <c r="C95" s="95">
        <v>10.153971833721029</v>
      </c>
      <c r="D95" s="6">
        <v>-55</v>
      </c>
      <c r="E95" s="33">
        <f t="shared" si="15"/>
        <v>11.585867872937076</v>
      </c>
      <c r="F95" s="33">
        <f t="shared" si="16"/>
        <v>-1.4318960392160474</v>
      </c>
      <c r="G95" s="52">
        <f t="shared" si="17"/>
        <v>2.0503262671226041</v>
      </c>
      <c r="R95" s="36"/>
      <c r="S95" s="36"/>
      <c r="T95" s="95">
        <v>28.641261319990782</v>
      </c>
      <c r="U95" s="6">
        <v>-66</v>
      </c>
      <c r="V95" s="33">
        <f t="shared" si="12"/>
        <v>28.62765101319793</v>
      </c>
      <c r="W95" s="33">
        <f t="shared" si="13"/>
        <v>1.3610306792852356E-2</v>
      </c>
      <c r="X95" s="52">
        <f t="shared" si="14"/>
        <v>1.8524045099556298E-4</v>
      </c>
      <c r="Y95" s="36"/>
      <c r="Z95" s="36"/>
      <c r="AA95" s="36"/>
      <c r="AB95" s="36"/>
      <c r="BB95" s="36"/>
      <c r="BC95" s="36"/>
      <c r="BD95" s="95">
        <v>1</v>
      </c>
      <c r="BE95" s="33">
        <v>-17</v>
      </c>
      <c r="BF95" s="33">
        <f t="shared" si="21"/>
        <v>0.50907962354549752</v>
      </c>
      <c r="BG95" s="33">
        <f t="shared" si="22"/>
        <v>0.49092037645450248</v>
      </c>
      <c r="BH95" s="52">
        <f t="shared" si="23"/>
        <v>0.24100281601823043</v>
      </c>
      <c r="BI95" s="36"/>
      <c r="BJ95" s="36"/>
      <c r="BK95" s="36"/>
      <c r="BL95" s="36"/>
    </row>
    <row r="96" spans="3:64" x14ac:dyDescent="0.35">
      <c r="C96" s="95">
        <v>10.153971833721029</v>
      </c>
      <c r="D96" s="6">
        <v>-55</v>
      </c>
      <c r="E96" s="33">
        <f t="shared" si="15"/>
        <v>11.585867872937076</v>
      </c>
      <c r="F96" s="33">
        <f t="shared" si="16"/>
        <v>-1.4318960392160474</v>
      </c>
      <c r="G96" s="52">
        <f t="shared" si="17"/>
        <v>2.0503262671226041</v>
      </c>
      <c r="R96" s="36"/>
      <c r="S96" s="36"/>
      <c r="T96" s="95">
        <v>28.641261319990782</v>
      </c>
      <c r="U96" s="6">
        <v>-63</v>
      </c>
      <c r="V96" s="33">
        <f t="shared" si="12"/>
        <v>22.368808789421028</v>
      </c>
      <c r="W96" s="33">
        <f t="shared" si="13"/>
        <v>6.2724525305697547</v>
      </c>
      <c r="X96" s="52">
        <f t="shared" si="14"/>
        <v>39.343660748250919</v>
      </c>
      <c r="Y96" s="36"/>
      <c r="Z96" s="36"/>
      <c r="AA96" s="36"/>
      <c r="AB96" s="36"/>
      <c r="BB96" s="36"/>
      <c r="BC96" s="36"/>
      <c r="BD96" s="95">
        <v>1</v>
      </c>
      <c r="BE96" s="33">
        <v>-19</v>
      </c>
      <c r="BF96" s="33">
        <f t="shared" si="21"/>
        <v>0.60008709284795958</v>
      </c>
      <c r="BG96" s="33">
        <f t="shared" si="22"/>
        <v>0.39991290715204042</v>
      </c>
      <c r="BH96" s="52">
        <f t="shared" si="23"/>
        <v>0.15993033330679651</v>
      </c>
      <c r="BI96" s="36"/>
      <c r="BJ96" s="36"/>
      <c r="BK96" s="36"/>
      <c r="BL96" s="36"/>
    </row>
    <row r="97" spans="3:64" x14ac:dyDescent="0.35">
      <c r="C97" s="95">
        <v>10.153971833721029</v>
      </c>
      <c r="D97" s="6">
        <v>-59</v>
      </c>
      <c r="E97" s="33">
        <f t="shared" si="15"/>
        <v>16.09851120784856</v>
      </c>
      <c r="F97" s="33">
        <f t="shared" si="16"/>
        <v>-5.9445393741275314</v>
      </c>
      <c r="G97" s="52">
        <f t="shared" si="17"/>
        <v>35.33754837055254</v>
      </c>
      <c r="R97" s="36"/>
      <c r="S97" s="36"/>
      <c r="T97" s="95">
        <v>28.641261319990782</v>
      </c>
      <c r="U97" s="6">
        <v>-65</v>
      </c>
      <c r="V97" s="33">
        <f t="shared" si="12"/>
        <v>26.367650198664627</v>
      </c>
      <c r="W97" s="33">
        <f t="shared" si="13"/>
        <v>2.2736111213261552</v>
      </c>
      <c r="X97" s="52">
        <f t="shared" si="14"/>
        <v>5.169307531017977</v>
      </c>
      <c r="Y97" s="36"/>
      <c r="Z97" s="36"/>
      <c r="AA97" s="36"/>
      <c r="AB97" s="36"/>
      <c r="BB97" s="36"/>
      <c r="BC97" s="36"/>
      <c r="BD97" s="95">
        <v>1</v>
      </c>
      <c r="BE97" s="33">
        <v>-18</v>
      </c>
      <c r="BF97" s="33">
        <f t="shared" si="21"/>
        <v>0.5527134079444348</v>
      </c>
      <c r="BG97" s="33">
        <f t="shared" si="22"/>
        <v>0.4472865920555652</v>
      </c>
      <c r="BH97" s="52">
        <f t="shared" si="23"/>
        <v>0.20006529543268162</v>
      </c>
      <c r="BI97" s="36"/>
      <c r="BJ97" s="36"/>
      <c r="BK97" s="36"/>
      <c r="BL97" s="36"/>
    </row>
    <row r="98" spans="3:64" x14ac:dyDescent="0.35">
      <c r="C98" s="95">
        <v>10.153971833721029</v>
      </c>
      <c r="D98" s="6">
        <v>-54</v>
      </c>
      <c r="E98" s="33">
        <f t="shared" si="15"/>
        <v>10.67122521441642</v>
      </c>
      <c r="F98" s="33">
        <f t="shared" si="16"/>
        <v>-0.51725338069539184</v>
      </c>
      <c r="G98" s="52">
        <f t="shared" si="17"/>
        <v>0.26755105984081196</v>
      </c>
      <c r="R98" s="36"/>
      <c r="S98" s="36"/>
      <c r="T98" s="95">
        <v>28.641261319990782</v>
      </c>
      <c r="U98" s="6">
        <v>-69</v>
      </c>
      <c r="V98" s="33">
        <f t="shared" si="12"/>
        <v>36.637731148251461</v>
      </c>
      <c r="W98" s="33">
        <f t="shared" si="13"/>
        <v>-7.996469828260679</v>
      </c>
      <c r="X98" s="52">
        <f t="shared" si="14"/>
        <v>63.943529714283372</v>
      </c>
      <c r="Y98" s="36"/>
      <c r="Z98" s="36"/>
      <c r="AA98" s="36"/>
      <c r="AB98" s="36"/>
      <c r="BB98" s="36"/>
      <c r="BC98" s="36"/>
      <c r="BD98" s="95">
        <v>1</v>
      </c>
      <c r="BE98" s="33">
        <v>-15</v>
      </c>
      <c r="BF98" s="33">
        <f t="shared" si="21"/>
        <v>0.43187408327558857</v>
      </c>
      <c r="BG98" s="33">
        <f t="shared" si="22"/>
        <v>0.56812591672441148</v>
      </c>
      <c r="BH98" s="52">
        <f t="shared" si="23"/>
        <v>0.32276705725395294</v>
      </c>
      <c r="BI98" s="36"/>
      <c r="BJ98" s="36"/>
      <c r="BK98" s="36"/>
      <c r="BL98" s="36"/>
    </row>
    <row r="99" spans="3:64" x14ac:dyDescent="0.35">
      <c r="C99" s="95">
        <v>10.153971833721029</v>
      </c>
      <c r="D99" s="6">
        <v>-56</v>
      </c>
      <c r="E99" s="33">
        <f t="shared" si="15"/>
        <v>12.57890557757255</v>
      </c>
      <c r="F99" s="33">
        <f t="shared" si="16"/>
        <v>-2.4249337438515219</v>
      </c>
      <c r="G99" s="52">
        <f t="shared" si="17"/>
        <v>5.8803036620697586</v>
      </c>
      <c r="R99" s="36"/>
      <c r="S99" s="36"/>
      <c r="T99" s="95">
        <v>28.641261319990782</v>
      </c>
      <c r="U99" s="6">
        <v>-67</v>
      </c>
      <c r="V99" s="33">
        <f t="shared" si="12"/>
        <v>31.081359027394768</v>
      </c>
      <c r="W99" s="33">
        <f t="shared" si="13"/>
        <v>-2.4400977074039858</v>
      </c>
      <c r="X99" s="52">
        <f t="shared" si="14"/>
        <v>5.9540768216781874</v>
      </c>
      <c r="Y99" s="36"/>
      <c r="Z99" s="36"/>
      <c r="AA99" s="36"/>
      <c r="AB99" s="36"/>
      <c r="BB99" s="36"/>
      <c r="BC99" s="36"/>
      <c r="BD99" s="95">
        <v>1</v>
      </c>
      <c r="BE99" s="33">
        <v>-16</v>
      </c>
      <c r="BF99" s="33">
        <f t="shared" si="21"/>
        <v>0.46889049439393998</v>
      </c>
      <c r="BG99" s="33">
        <f t="shared" si="22"/>
        <v>0.53110950560605996</v>
      </c>
      <c r="BH99" s="52">
        <f t="shared" si="23"/>
        <v>0.28207730694511346</v>
      </c>
      <c r="BI99" s="36"/>
      <c r="BJ99" s="36"/>
      <c r="BK99" s="36"/>
      <c r="BL99" s="36"/>
    </row>
    <row r="100" spans="3:64" x14ac:dyDescent="0.35">
      <c r="C100" s="95">
        <v>10.153971833721029</v>
      </c>
      <c r="D100" s="6">
        <v>-52</v>
      </c>
      <c r="E100" s="33">
        <f t="shared" si="15"/>
        <v>9.052858126213243</v>
      </c>
      <c r="F100" s="33">
        <f t="shared" si="16"/>
        <v>1.1011137075077855</v>
      </c>
      <c r="G100" s="52">
        <f t="shared" si="17"/>
        <v>1.2124513968615409</v>
      </c>
      <c r="R100" s="36"/>
      <c r="S100" s="36"/>
      <c r="T100" s="95">
        <v>28.641261319990782</v>
      </c>
      <c r="U100" s="6">
        <v>-65</v>
      </c>
      <c r="V100" s="33">
        <f t="shared" si="12"/>
        <v>26.367650198664627</v>
      </c>
      <c r="W100" s="33">
        <f t="shared" si="13"/>
        <v>2.2736111213261552</v>
      </c>
      <c r="X100" s="52">
        <f t="shared" si="14"/>
        <v>5.169307531017977</v>
      </c>
      <c r="Y100" s="36"/>
      <c r="Z100" s="36"/>
      <c r="AA100" s="36"/>
      <c r="AB100" s="36"/>
      <c r="BB100" s="36"/>
      <c r="BC100" s="36"/>
      <c r="BD100" s="95">
        <v>1</v>
      </c>
      <c r="BE100" s="33">
        <v>-17</v>
      </c>
      <c r="BF100" s="33">
        <f t="shared" si="21"/>
        <v>0.50907962354549752</v>
      </c>
      <c r="BG100" s="33">
        <f t="shared" si="22"/>
        <v>0.49092037645450248</v>
      </c>
      <c r="BH100" s="52">
        <f t="shared" si="23"/>
        <v>0.24100281601823043</v>
      </c>
      <c r="BI100" s="36"/>
      <c r="BJ100" s="36"/>
      <c r="BK100" s="36"/>
      <c r="BL100" s="36"/>
    </row>
    <row r="101" spans="3:64" x14ac:dyDescent="0.35">
      <c r="C101" s="95">
        <v>10.153971833721029</v>
      </c>
      <c r="D101" s="6">
        <v>-54</v>
      </c>
      <c r="E101" s="33">
        <f t="shared" si="15"/>
        <v>10.67122521441642</v>
      </c>
      <c r="F101" s="33">
        <f t="shared" si="16"/>
        <v>-0.51725338069539184</v>
      </c>
      <c r="G101" s="52">
        <f t="shared" si="17"/>
        <v>0.26755105984081196</v>
      </c>
      <c r="R101" s="36"/>
      <c r="S101" s="36"/>
      <c r="T101" s="95">
        <v>28.641261319990782</v>
      </c>
      <c r="U101" s="6">
        <v>-67</v>
      </c>
      <c r="V101" s="33">
        <f t="shared" si="12"/>
        <v>31.081359027394768</v>
      </c>
      <c r="W101" s="33">
        <f t="shared" si="13"/>
        <v>-2.4400977074039858</v>
      </c>
      <c r="X101" s="52">
        <f t="shared" si="14"/>
        <v>5.9540768216781874</v>
      </c>
      <c r="Y101" s="36"/>
      <c r="Z101" s="36"/>
      <c r="AA101" s="36"/>
      <c r="AB101" s="36"/>
      <c r="BB101" s="36"/>
      <c r="BC101" s="36"/>
      <c r="BD101" s="95">
        <v>1</v>
      </c>
      <c r="BE101" s="33">
        <v>-17</v>
      </c>
      <c r="BF101" s="33">
        <f t="shared" si="21"/>
        <v>0.50907962354549752</v>
      </c>
      <c r="BG101" s="33">
        <f t="shared" si="22"/>
        <v>0.49092037645450248</v>
      </c>
      <c r="BH101" s="52">
        <f t="shared" si="23"/>
        <v>0.24100281601823043</v>
      </c>
      <c r="BI101" s="36"/>
      <c r="BJ101" s="36"/>
      <c r="BK101" s="36"/>
      <c r="BL101" s="36"/>
    </row>
    <row r="102" spans="3:64" x14ac:dyDescent="0.35">
      <c r="C102" s="95">
        <v>10.153971833721029</v>
      </c>
      <c r="D102" s="6">
        <v>-57</v>
      </c>
      <c r="E102" s="33">
        <f t="shared" si="15"/>
        <v>13.657057655480923</v>
      </c>
      <c r="F102" s="33">
        <f t="shared" si="16"/>
        <v>-3.5030858217598944</v>
      </c>
      <c r="G102" s="52">
        <f t="shared" si="17"/>
        <v>12.271610274615194</v>
      </c>
      <c r="R102" s="36"/>
      <c r="S102" s="36"/>
      <c r="T102" s="95">
        <v>28.641261319990782</v>
      </c>
      <c r="U102" s="6">
        <v>-67</v>
      </c>
      <c r="V102" s="33">
        <f t="shared" si="12"/>
        <v>31.081359027394768</v>
      </c>
      <c r="W102" s="33">
        <f t="shared" si="13"/>
        <v>-2.4400977074039858</v>
      </c>
      <c r="X102" s="52">
        <f t="shared" si="14"/>
        <v>5.9540768216781874</v>
      </c>
      <c r="Y102" s="36"/>
      <c r="Z102" s="36"/>
      <c r="AA102" s="36"/>
      <c r="AB102" s="36"/>
      <c r="BB102" s="36"/>
      <c r="BC102" s="36"/>
      <c r="BD102" s="95">
        <v>1</v>
      </c>
      <c r="BE102" s="33">
        <v>-18</v>
      </c>
      <c r="BF102" s="33">
        <f t="shared" si="21"/>
        <v>0.5527134079444348</v>
      </c>
      <c r="BG102" s="33">
        <f t="shared" si="22"/>
        <v>0.4472865920555652</v>
      </c>
      <c r="BH102" s="52">
        <f t="shared" si="23"/>
        <v>0.20006529543268162</v>
      </c>
      <c r="BI102" s="36"/>
      <c r="BJ102" s="36"/>
      <c r="BK102" s="36"/>
      <c r="BL102" s="36"/>
    </row>
    <row r="103" spans="3:64" x14ac:dyDescent="0.35">
      <c r="C103" s="95">
        <v>10.153971833721029</v>
      </c>
      <c r="D103" s="6">
        <v>-54</v>
      </c>
      <c r="E103" s="33">
        <f t="shared" si="15"/>
        <v>10.67122521441642</v>
      </c>
      <c r="F103" s="33">
        <f t="shared" si="16"/>
        <v>-0.51725338069539184</v>
      </c>
      <c r="G103" s="52">
        <f t="shared" si="17"/>
        <v>0.26755105984081196</v>
      </c>
      <c r="R103" s="36"/>
      <c r="S103" s="36"/>
      <c r="T103" s="95">
        <v>28.641261319990782</v>
      </c>
      <c r="U103" s="6">
        <v>-65</v>
      </c>
      <c r="V103" s="33">
        <f t="shared" si="12"/>
        <v>26.367650198664627</v>
      </c>
      <c r="W103" s="33">
        <f t="shared" si="13"/>
        <v>2.2736111213261552</v>
      </c>
      <c r="X103" s="52">
        <f t="shared" si="14"/>
        <v>5.169307531017977</v>
      </c>
      <c r="Y103" s="36"/>
      <c r="Z103" s="36"/>
      <c r="AA103" s="36"/>
      <c r="AB103" s="36"/>
      <c r="BB103" s="36"/>
      <c r="BC103" s="36"/>
      <c r="BD103" s="95">
        <v>1</v>
      </c>
      <c r="BE103" s="33">
        <v>-16</v>
      </c>
      <c r="BF103" s="33">
        <f t="shared" si="21"/>
        <v>0.46889049439393998</v>
      </c>
      <c r="BG103" s="33">
        <f t="shared" si="22"/>
        <v>0.53110950560605996</v>
      </c>
      <c r="BH103" s="52">
        <f t="shared" si="23"/>
        <v>0.28207730694511346</v>
      </c>
      <c r="BI103" s="36"/>
      <c r="BJ103" s="36"/>
      <c r="BK103" s="36"/>
      <c r="BL103" s="36"/>
    </row>
    <row r="104" spans="3:64" x14ac:dyDescent="0.35">
      <c r="C104" s="95">
        <v>18.618711018757448</v>
      </c>
      <c r="D104" s="6">
        <v>-66</v>
      </c>
      <c r="E104" s="33">
        <f t="shared" si="15"/>
        <v>28.62765101319793</v>
      </c>
      <c r="F104" s="33">
        <f t="shared" si="16"/>
        <v>-10.008939994440482</v>
      </c>
      <c r="G104" s="52">
        <f t="shared" si="17"/>
        <v>100.17887981231023</v>
      </c>
      <c r="R104" s="36"/>
      <c r="S104" s="36"/>
      <c r="T104" s="95">
        <v>28.641261319990782</v>
      </c>
      <c r="U104" s="6">
        <v>-65</v>
      </c>
      <c r="V104" s="33">
        <f t="shared" si="12"/>
        <v>26.367650198664627</v>
      </c>
      <c r="W104" s="33">
        <f t="shared" si="13"/>
        <v>2.2736111213261552</v>
      </c>
      <c r="X104" s="52">
        <f t="shared" si="14"/>
        <v>5.169307531017977</v>
      </c>
      <c r="Y104" s="36"/>
      <c r="Z104" s="36"/>
      <c r="AA104" s="36"/>
      <c r="AB104" s="36"/>
      <c r="BB104" s="36"/>
      <c r="BC104" s="36"/>
      <c r="BD104" s="95">
        <v>1</v>
      </c>
      <c r="BE104" s="33">
        <v>-18</v>
      </c>
      <c r="BF104" s="33">
        <f t="shared" si="21"/>
        <v>0.5527134079444348</v>
      </c>
      <c r="BG104" s="33">
        <f t="shared" si="22"/>
        <v>0.4472865920555652</v>
      </c>
      <c r="BH104" s="52">
        <f t="shared" si="23"/>
        <v>0.20006529543268162</v>
      </c>
      <c r="BI104" s="36"/>
      <c r="BJ104" s="36"/>
      <c r="BK104" s="36"/>
      <c r="BL104" s="36"/>
    </row>
    <row r="105" spans="3:64" x14ac:dyDescent="0.35">
      <c r="C105" s="95">
        <v>18.618711018757448</v>
      </c>
      <c r="D105" s="6">
        <v>-65</v>
      </c>
      <c r="E105" s="33">
        <f t="shared" si="15"/>
        <v>26.367650198664627</v>
      </c>
      <c r="F105" s="33">
        <f t="shared" si="16"/>
        <v>-7.748939179907179</v>
      </c>
      <c r="G105" s="52">
        <f t="shared" si="17"/>
        <v>60.046058413900546</v>
      </c>
      <c r="R105" s="36"/>
      <c r="S105" s="36"/>
      <c r="T105" s="95">
        <v>28.641261319990782</v>
      </c>
      <c r="U105" s="6">
        <v>-64</v>
      </c>
      <c r="V105" s="33">
        <f t="shared" si="12"/>
        <v>24.286064430456165</v>
      </c>
      <c r="W105" s="33">
        <f t="shared" si="13"/>
        <v>4.3551968895346178</v>
      </c>
      <c r="X105" s="52">
        <f t="shared" si="14"/>
        <v>18.96773994661201</v>
      </c>
      <c r="Y105" s="36"/>
      <c r="Z105" s="36"/>
      <c r="AA105" s="36"/>
      <c r="AB105" s="36"/>
      <c r="BB105" s="36"/>
      <c r="BC105" s="36"/>
      <c r="BD105" s="95">
        <v>1</v>
      </c>
      <c r="BE105" s="33">
        <v>-18</v>
      </c>
      <c r="BF105" s="33">
        <f t="shared" si="21"/>
        <v>0.5527134079444348</v>
      </c>
      <c r="BG105" s="33">
        <f t="shared" si="22"/>
        <v>0.4472865920555652</v>
      </c>
      <c r="BH105" s="52">
        <f t="shared" si="23"/>
        <v>0.20006529543268162</v>
      </c>
      <c r="BI105" s="36"/>
      <c r="BJ105" s="36"/>
      <c r="BK105" s="36"/>
      <c r="BL105" s="36"/>
    </row>
    <row r="106" spans="3:64" x14ac:dyDescent="0.35">
      <c r="C106" s="95">
        <v>18.618711018757448</v>
      </c>
      <c r="D106" s="6">
        <v>-63</v>
      </c>
      <c r="E106" s="33">
        <f t="shared" si="15"/>
        <v>22.368808789421028</v>
      </c>
      <c r="F106" s="33">
        <f t="shared" si="16"/>
        <v>-3.7500977706635794</v>
      </c>
      <c r="G106" s="52">
        <f t="shared" si="17"/>
        <v>14.063233289535948</v>
      </c>
      <c r="R106" s="36"/>
      <c r="S106" s="36"/>
      <c r="T106" s="95">
        <v>28.641261319990782</v>
      </c>
      <c r="U106" s="6">
        <v>-63</v>
      </c>
      <c r="V106" s="33">
        <f t="shared" si="12"/>
        <v>22.368808789421028</v>
      </c>
      <c r="W106" s="33">
        <f t="shared" si="13"/>
        <v>6.2724525305697547</v>
      </c>
      <c r="X106" s="52">
        <f t="shared" si="14"/>
        <v>39.343660748250919</v>
      </c>
      <c r="Y106" s="36"/>
      <c r="Z106" s="36"/>
      <c r="AA106" s="36"/>
      <c r="AB106" s="36"/>
      <c r="BB106" s="36"/>
      <c r="BC106" s="36"/>
      <c r="BD106" s="95">
        <v>1</v>
      </c>
      <c r="BE106" s="33">
        <v>-15</v>
      </c>
      <c r="BF106" s="33">
        <f t="shared" si="21"/>
        <v>0.43187408327558857</v>
      </c>
      <c r="BG106" s="33">
        <f t="shared" si="22"/>
        <v>0.56812591672441148</v>
      </c>
      <c r="BH106" s="52">
        <f t="shared" si="23"/>
        <v>0.32276705725395294</v>
      </c>
      <c r="BI106" s="36"/>
      <c r="BJ106" s="36"/>
      <c r="BK106" s="36"/>
      <c r="BL106" s="36"/>
    </row>
    <row r="107" spans="3:64" x14ac:dyDescent="0.35">
      <c r="C107" s="95">
        <v>18.618711018757448</v>
      </c>
      <c r="D107" s="6">
        <v>-62</v>
      </c>
      <c r="E107" s="33">
        <f t="shared" si="15"/>
        <v>20.60291028587546</v>
      </c>
      <c r="F107" s="33">
        <f t="shared" si="16"/>
        <v>-1.9841992671180115</v>
      </c>
      <c r="G107" s="52">
        <f t="shared" si="17"/>
        <v>3.937046731631654</v>
      </c>
      <c r="R107" s="36"/>
      <c r="S107" s="36"/>
      <c r="T107" s="95">
        <v>28.641261319990782</v>
      </c>
      <c r="U107" s="6">
        <v>-66</v>
      </c>
      <c r="V107" s="33">
        <f t="shared" si="12"/>
        <v>28.62765101319793</v>
      </c>
      <c r="W107" s="33">
        <f t="shared" si="13"/>
        <v>1.3610306792852356E-2</v>
      </c>
      <c r="X107" s="52">
        <f t="shared" si="14"/>
        <v>1.8524045099556298E-4</v>
      </c>
      <c r="Y107" s="36"/>
      <c r="Z107" s="36"/>
      <c r="AA107" s="36"/>
      <c r="AB107" s="36"/>
      <c r="BB107" s="36"/>
      <c r="BC107" s="36"/>
      <c r="BD107" s="95">
        <v>1</v>
      </c>
      <c r="BE107" s="33">
        <v>-18</v>
      </c>
      <c r="BF107" s="33">
        <f t="shared" si="21"/>
        <v>0.5527134079444348</v>
      </c>
      <c r="BG107" s="33">
        <f t="shared" si="22"/>
        <v>0.4472865920555652</v>
      </c>
      <c r="BH107" s="52">
        <f t="shared" si="23"/>
        <v>0.20006529543268162</v>
      </c>
      <c r="BI107" s="36"/>
      <c r="BJ107" s="36"/>
      <c r="BK107" s="36"/>
      <c r="BL107" s="36"/>
    </row>
    <row r="108" spans="3:64" x14ac:dyDescent="0.35">
      <c r="C108" s="95">
        <v>18.618711018757448</v>
      </c>
      <c r="D108" s="6">
        <v>-62</v>
      </c>
      <c r="E108" s="33">
        <f t="shared" si="15"/>
        <v>20.60291028587546</v>
      </c>
      <c r="F108" s="33">
        <f t="shared" si="16"/>
        <v>-1.9841992671180115</v>
      </c>
      <c r="G108" s="52">
        <f t="shared" si="17"/>
        <v>3.937046731631654</v>
      </c>
      <c r="R108" s="36"/>
      <c r="S108" s="36"/>
      <c r="T108" s="95">
        <v>28.641261319990782</v>
      </c>
      <c r="U108" s="6">
        <v>-67</v>
      </c>
      <c r="V108" s="33">
        <f t="shared" si="12"/>
        <v>31.081359027394768</v>
      </c>
      <c r="W108" s="33">
        <f t="shared" si="13"/>
        <v>-2.4400977074039858</v>
      </c>
      <c r="X108" s="52">
        <f t="shared" si="14"/>
        <v>5.9540768216781874</v>
      </c>
      <c r="Y108" s="36"/>
      <c r="Z108" s="36"/>
      <c r="AA108" s="36"/>
      <c r="AB108" s="36"/>
      <c r="BB108" s="36"/>
      <c r="BC108" s="36"/>
      <c r="BD108" s="95">
        <v>1</v>
      </c>
      <c r="BE108" s="33">
        <v>-17</v>
      </c>
      <c r="BF108" s="33">
        <f t="shared" si="21"/>
        <v>0.50907962354549752</v>
      </c>
      <c r="BG108" s="33">
        <f t="shared" si="22"/>
        <v>0.49092037645450248</v>
      </c>
      <c r="BH108" s="52">
        <f t="shared" si="23"/>
        <v>0.24100281601823043</v>
      </c>
      <c r="BI108" s="36"/>
      <c r="BJ108" s="36"/>
      <c r="BK108" s="36"/>
      <c r="BL108" s="36"/>
    </row>
    <row r="109" spans="3:64" x14ac:dyDescent="0.35">
      <c r="C109" s="95">
        <v>18.618711018757448</v>
      </c>
      <c r="D109" s="6">
        <v>-60</v>
      </c>
      <c r="E109" s="33">
        <f t="shared" si="15"/>
        <v>17.478332624182187</v>
      </c>
      <c r="F109" s="33">
        <f t="shared" si="16"/>
        <v>1.1403783945752615</v>
      </c>
      <c r="G109" s="52">
        <f t="shared" si="17"/>
        <v>1.3004628828140508</v>
      </c>
      <c r="R109" s="36"/>
      <c r="S109" s="36"/>
      <c r="T109" s="95">
        <v>28.641261319990782</v>
      </c>
      <c r="U109" s="6">
        <v>-59</v>
      </c>
      <c r="V109" s="33">
        <f t="shared" si="12"/>
        <v>16.09851120784856</v>
      </c>
      <c r="W109" s="33">
        <f t="shared" si="13"/>
        <v>12.542750112142222</v>
      </c>
      <c r="X109" s="52">
        <f t="shared" si="14"/>
        <v>157.32058037564374</v>
      </c>
      <c r="Y109" s="36"/>
      <c r="Z109" s="36"/>
      <c r="AA109" s="36"/>
      <c r="AB109" s="36"/>
      <c r="BB109" s="36"/>
      <c r="BC109" s="36"/>
      <c r="BD109" s="95">
        <v>1</v>
      </c>
      <c r="BE109" s="33">
        <v>-16</v>
      </c>
      <c r="BF109" s="33">
        <f t="shared" si="21"/>
        <v>0.46889049439393998</v>
      </c>
      <c r="BG109" s="33">
        <f t="shared" si="22"/>
        <v>0.53110950560605996</v>
      </c>
      <c r="BH109" s="52">
        <f t="shared" si="23"/>
        <v>0.28207730694511346</v>
      </c>
      <c r="BI109" s="36"/>
      <c r="BJ109" s="36"/>
      <c r="BK109" s="36"/>
      <c r="BL109" s="36"/>
    </row>
    <row r="110" spans="3:64" x14ac:dyDescent="0.35">
      <c r="C110" s="95">
        <v>18.618711018757448</v>
      </c>
      <c r="D110" s="6">
        <v>-60</v>
      </c>
      <c r="E110" s="33">
        <f t="shared" si="15"/>
        <v>17.478332624182187</v>
      </c>
      <c r="F110" s="33">
        <f t="shared" si="16"/>
        <v>1.1403783945752615</v>
      </c>
      <c r="G110" s="52">
        <f t="shared" si="17"/>
        <v>1.3004628828140508</v>
      </c>
      <c r="R110" s="36"/>
      <c r="S110" s="36"/>
      <c r="T110" s="95">
        <v>28.641261319990782</v>
      </c>
      <c r="U110" s="6">
        <v>-65</v>
      </c>
      <c r="V110" s="33">
        <f t="shared" si="12"/>
        <v>26.367650198664627</v>
      </c>
      <c r="W110" s="33">
        <f t="shared" si="13"/>
        <v>2.2736111213261552</v>
      </c>
      <c r="X110" s="52">
        <f t="shared" si="14"/>
        <v>5.169307531017977</v>
      </c>
      <c r="Y110" s="36"/>
      <c r="Z110" s="36"/>
      <c r="AA110" s="36"/>
      <c r="AB110" s="36"/>
      <c r="BB110" s="36"/>
      <c r="BC110" s="36"/>
      <c r="BD110" s="95">
        <v>1</v>
      </c>
      <c r="BE110" s="33">
        <v>-15</v>
      </c>
      <c r="BF110" s="33">
        <f t="shared" si="21"/>
        <v>0.43187408327558857</v>
      </c>
      <c r="BG110" s="33">
        <f t="shared" si="22"/>
        <v>0.56812591672441148</v>
      </c>
      <c r="BH110" s="52">
        <f t="shared" si="23"/>
        <v>0.32276705725395294</v>
      </c>
      <c r="BI110" s="36"/>
      <c r="BJ110" s="36"/>
      <c r="BK110" s="36"/>
      <c r="BL110" s="36"/>
    </row>
    <row r="111" spans="3:64" x14ac:dyDescent="0.35">
      <c r="C111" s="95">
        <v>18.618711018757448</v>
      </c>
      <c r="D111" s="6">
        <v>-65</v>
      </c>
      <c r="E111" s="33">
        <f t="shared" si="15"/>
        <v>26.367650198664627</v>
      </c>
      <c r="F111" s="33">
        <f t="shared" si="16"/>
        <v>-7.748939179907179</v>
      </c>
      <c r="G111" s="52">
        <f t="shared" si="17"/>
        <v>60.046058413900546</v>
      </c>
      <c r="R111" s="36"/>
      <c r="S111" s="36"/>
      <c r="T111" s="95">
        <v>28.641261319990782</v>
      </c>
      <c r="U111" s="6">
        <v>-65</v>
      </c>
      <c r="V111" s="33">
        <f t="shared" si="12"/>
        <v>26.367650198664627</v>
      </c>
      <c r="W111" s="33">
        <f t="shared" si="13"/>
        <v>2.2736111213261552</v>
      </c>
      <c r="X111" s="52">
        <f t="shared" si="14"/>
        <v>5.169307531017977</v>
      </c>
      <c r="Y111" s="36"/>
      <c r="Z111" s="36"/>
      <c r="AA111" s="36"/>
      <c r="AB111" s="36"/>
      <c r="BB111" s="36"/>
      <c r="BC111" s="36"/>
      <c r="BD111" s="95">
        <v>1</v>
      </c>
      <c r="BE111" s="33">
        <v>-13</v>
      </c>
      <c r="BF111" s="33">
        <f t="shared" si="21"/>
        <v>0.36637731148251451</v>
      </c>
      <c r="BG111" s="33">
        <f t="shared" si="22"/>
        <v>0.63362268851748549</v>
      </c>
      <c r="BH111" s="52">
        <f t="shared" si="23"/>
        <v>0.40147771140412641</v>
      </c>
      <c r="BI111" s="36"/>
      <c r="BJ111" s="36"/>
      <c r="BK111" s="36"/>
      <c r="BL111" s="36"/>
    </row>
    <row r="112" spans="3:64" x14ac:dyDescent="0.35">
      <c r="C112" s="95">
        <v>18.618711018757448</v>
      </c>
      <c r="D112" s="6">
        <v>-61</v>
      </c>
      <c r="E112" s="33">
        <f t="shared" si="15"/>
        <v>18.976420078684914</v>
      </c>
      <c r="F112" s="33">
        <f t="shared" si="16"/>
        <v>-0.35770905992746549</v>
      </c>
      <c r="G112" s="52">
        <f t="shared" si="17"/>
        <v>0.12795577155419111</v>
      </c>
      <c r="R112" s="36"/>
      <c r="S112" s="36"/>
      <c r="T112" s="95">
        <v>28.641261319990782</v>
      </c>
      <c r="U112" s="6">
        <v>-63</v>
      </c>
      <c r="V112" s="33">
        <f t="shared" si="12"/>
        <v>22.368808789421028</v>
      </c>
      <c r="W112" s="33">
        <f t="shared" si="13"/>
        <v>6.2724525305697547</v>
      </c>
      <c r="X112" s="52">
        <f t="shared" si="14"/>
        <v>39.343660748250919</v>
      </c>
      <c r="Y112" s="36"/>
      <c r="Z112" s="36"/>
      <c r="AA112" s="36"/>
      <c r="AB112" s="36"/>
      <c r="BB112" s="36"/>
      <c r="BC112" s="36"/>
      <c r="BD112" s="95">
        <v>1</v>
      </c>
      <c r="BE112" s="33">
        <v>-18</v>
      </c>
      <c r="BF112" s="33">
        <f t="shared" si="21"/>
        <v>0.5527134079444348</v>
      </c>
      <c r="BG112" s="33">
        <f t="shared" si="22"/>
        <v>0.4472865920555652</v>
      </c>
      <c r="BH112" s="52">
        <f t="shared" si="23"/>
        <v>0.20006529543268162</v>
      </c>
      <c r="BI112" s="36"/>
      <c r="BJ112" s="36"/>
      <c r="BK112" s="36"/>
      <c r="BL112" s="36"/>
    </row>
    <row r="113" spans="3:64" x14ac:dyDescent="0.35">
      <c r="C113" s="95">
        <v>18.618711018757448</v>
      </c>
      <c r="D113" s="6">
        <v>-60</v>
      </c>
      <c r="E113" s="33">
        <f t="shared" si="15"/>
        <v>17.478332624182187</v>
      </c>
      <c r="F113" s="33">
        <f t="shared" si="16"/>
        <v>1.1403783945752615</v>
      </c>
      <c r="G113" s="52">
        <f t="shared" si="17"/>
        <v>1.3004628828140508</v>
      </c>
      <c r="R113" s="36"/>
      <c r="S113" s="36"/>
      <c r="T113" s="95">
        <v>28.641261319990782</v>
      </c>
      <c r="U113" s="6">
        <v>-69</v>
      </c>
      <c r="V113" s="33">
        <f t="shared" si="12"/>
        <v>36.637731148251461</v>
      </c>
      <c r="W113" s="33">
        <f t="shared" si="13"/>
        <v>-7.996469828260679</v>
      </c>
      <c r="X113" s="52">
        <f t="shared" si="14"/>
        <v>63.943529714283372</v>
      </c>
      <c r="Y113" s="36"/>
      <c r="Z113" s="36"/>
      <c r="AA113" s="36"/>
      <c r="AB113" s="36"/>
      <c r="BB113" s="36"/>
      <c r="BC113" s="36"/>
      <c r="BD113" s="95">
        <v>1</v>
      </c>
      <c r="BE113" s="33">
        <v>-15</v>
      </c>
      <c r="BF113" s="33">
        <f t="shared" si="21"/>
        <v>0.43187408327558857</v>
      </c>
      <c r="BG113" s="33">
        <f t="shared" si="22"/>
        <v>0.56812591672441148</v>
      </c>
      <c r="BH113" s="52">
        <f t="shared" si="23"/>
        <v>0.32276705725395294</v>
      </c>
      <c r="BI113" s="36"/>
      <c r="BJ113" s="36"/>
      <c r="BK113" s="36"/>
      <c r="BL113" s="36"/>
    </row>
    <row r="114" spans="3:64" x14ac:dyDescent="0.35">
      <c r="C114" s="95">
        <v>18.618711018757448</v>
      </c>
      <c r="D114" s="6">
        <v>-62</v>
      </c>
      <c r="E114" s="33">
        <f t="shared" si="15"/>
        <v>20.60291028587546</v>
      </c>
      <c r="F114" s="33">
        <f t="shared" si="16"/>
        <v>-1.9841992671180115</v>
      </c>
      <c r="G114" s="52">
        <f t="shared" si="17"/>
        <v>3.937046731631654</v>
      </c>
      <c r="R114" s="36"/>
      <c r="S114" s="36"/>
      <c r="T114" s="95">
        <v>28.641261319990782</v>
      </c>
      <c r="U114" s="6">
        <v>-66</v>
      </c>
      <c r="V114" s="33">
        <f t="shared" si="12"/>
        <v>28.62765101319793</v>
      </c>
      <c r="W114" s="33">
        <f t="shared" si="13"/>
        <v>1.3610306792852356E-2</v>
      </c>
      <c r="X114" s="52">
        <f t="shared" si="14"/>
        <v>1.8524045099556298E-4</v>
      </c>
      <c r="Y114" s="36"/>
      <c r="Z114" s="36"/>
      <c r="AA114" s="36"/>
      <c r="AB114" s="36"/>
      <c r="BB114" s="36"/>
      <c r="BC114" s="36"/>
      <c r="BD114" s="95">
        <v>1</v>
      </c>
      <c r="BE114" s="33">
        <v>-15</v>
      </c>
      <c r="BF114" s="33">
        <f t="shared" si="21"/>
        <v>0.43187408327558857</v>
      </c>
      <c r="BG114" s="33">
        <f t="shared" si="22"/>
        <v>0.56812591672441148</v>
      </c>
      <c r="BH114" s="52">
        <f t="shared" si="23"/>
        <v>0.32276705725395294</v>
      </c>
      <c r="BI114" s="36"/>
      <c r="BJ114" s="36"/>
      <c r="BK114" s="36"/>
      <c r="BL114" s="36"/>
    </row>
    <row r="115" spans="3:64" x14ac:dyDescent="0.35">
      <c r="C115" s="95">
        <v>18.618711018757448</v>
      </c>
      <c r="D115" s="6">
        <v>-62</v>
      </c>
      <c r="E115" s="33">
        <f t="shared" si="15"/>
        <v>20.60291028587546</v>
      </c>
      <c r="F115" s="33">
        <f t="shared" si="16"/>
        <v>-1.9841992671180115</v>
      </c>
      <c r="G115" s="52">
        <f t="shared" si="17"/>
        <v>3.937046731631654</v>
      </c>
      <c r="R115" s="36"/>
      <c r="S115" s="36"/>
      <c r="T115" s="95">
        <v>28.641261319990782</v>
      </c>
      <c r="U115" s="6">
        <v>-66</v>
      </c>
      <c r="V115" s="33">
        <f t="shared" si="12"/>
        <v>28.62765101319793</v>
      </c>
      <c r="W115" s="33">
        <f t="shared" si="13"/>
        <v>1.3610306792852356E-2</v>
      </c>
      <c r="X115" s="52">
        <f t="shared" si="14"/>
        <v>1.8524045099556298E-4</v>
      </c>
      <c r="Y115" s="36"/>
      <c r="Z115" s="36"/>
      <c r="AA115" s="36"/>
      <c r="AB115" s="36"/>
      <c r="BB115" s="36"/>
      <c r="BC115" s="36"/>
      <c r="BD115" s="95">
        <v>1</v>
      </c>
      <c r="BE115" s="33">
        <v>-17</v>
      </c>
      <c r="BF115" s="33">
        <f t="shared" si="21"/>
        <v>0.50907962354549752</v>
      </c>
      <c r="BG115" s="33">
        <f t="shared" si="22"/>
        <v>0.49092037645450248</v>
      </c>
      <c r="BH115" s="52">
        <f t="shared" si="23"/>
        <v>0.24100281601823043</v>
      </c>
      <c r="BI115" s="36"/>
      <c r="BJ115" s="36"/>
      <c r="BK115" s="36"/>
      <c r="BL115" s="36"/>
    </row>
    <row r="116" spans="3:64" x14ac:dyDescent="0.35">
      <c r="C116" s="95">
        <v>18.618711018757448</v>
      </c>
      <c r="D116" s="6">
        <v>-65</v>
      </c>
      <c r="E116" s="33">
        <f t="shared" si="15"/>
        <v>26.367650198664627</v>
      </c>
      <c r="F116" s="33">
        <f t="shared" si="16"/>
        <v>-7.748939179907179</v>
      </c>
      <c r="G116" s="52">
        <f t="shared" si="17"/>
        <v>60.046058413900546</v>
      </c>
      <c r="R116" s="36"/>
      <c r="S116" s="36"/>
      <c r="T116" s="95">
        <v>28.641261319990782</v>
      </c>
      <c r="U116" s="6">
        <v>-65</v>
      </c>
      <c r="V116" s="33">
        <f t="shared" si="12"/>
        <v>26.367650198664627</v>
      </c>
      <c r="W116" s="33">
        <f t="shared" si="13"/>
        <v>2.2736111213261552</v>
      </c>
      <c r="X116" s="52">
        <f t="shared" si="14"/>
        <v>5.169307531017977</v>
      </c>
      <c r="Y116" s="36"/>
      <c r="Z116" s="36"/>
      <c r="AA116" s="36"/>
      <c r="AB116" s="36"/>
      <c r="BB116" s="36"/>
      <c r="BC116" s="36"/>
      <c r="BD116" s="95">
        <v>1</v>
      </c>
      <c r="BE116" s="33">
        <v>-16</v>
      </c>
      <c r="BF116" s="33">
        <f t="shared" si="21"/>
        <v>0.46889049439393998</v>
      </c>
      <c r="BG116" s="33">
        <f t="shared" si="22"/>
        <v>0.53110950560605996</v>
      </c>
      <c r="BH116" s="52">
        <f t="shared" si="23"/>
        <v>0.28207730694511346</v>
      </c>
      <c r="BI116" s="36"/>
      <c r="BJ116" s="36"/>
      <c r="BK116" s="36"/>
      <c r="BL116" s="36"/>
    </row>
    <row r="117" spans="3:64" x14ac:dyDescent="0.35">
      <c r="C117" s="95">
        <v>18.618711018757448</v>
      </c>
      <c r="D117" s="6">
        <v>-60</v>
      </c>
      <c r="E117" s="33">
        <f t="shared" si="15"/>
        <v>17.478332624182187</v>
      </c>
      <c r="F117" s="33">
        <f t="shared" si="16"/>
        <v>1.1403783945752615</v>
      </c>
      <c r="G117" s="52">
        <f t="shared" si="17"/>
        <v>1.3004628828140508</v>
      </c>
      <c r="R117" s="36"/>
      <c r="S117" s="36"/>
      <c r="T117" s="95">
        <v>28.641261319990782</v>
      </c>
      <c r="U117" s="6">
        <v>-70</v>
      </c>
      <c r="V117" s="33">
        <f t="shared" si="12"/>
        <v>39.777992097325111</v>
      </c>
      <c r="W117" s="33">
        <f t="shared" si="13"/>
        <v>-11.136730777334328</v>
      </c>
      <c r="X117" s="52">
        <f t="shared" si="14"/>
        <v>124.02677240682567</v>
      </c>
      <c r="Y117" s="36"/>
      <c r="Z117" s="36"/>
      <c r="AA117" s="36"/>
      <c r="AB117" s="36"/>
      <c r="BB117" s="36"/>
      <c r="BC117" s="36"/>
      <c r="BD117" s="95">
        <v>1</v>
      </c>
      <c r="BE117" s="33">
        <v>-17</v>
      </c>
      <c r="BF117" s="33">
        <f t="shared" si="21"/>
        <v>0.50907962354549752</v>
      </c>
      <c r="BG117" s="33">
        <f t="shared" si="22"/>
        <v>0.49092037645450248</v>
      </c>
      <c r="BH117" s="52">
        <f t="shared" si="23"/>
        <v>0.24100281601823043</v>
      </c>
      <c r="BI117" s="36"/>
      <c r="BJ117" s="36"/>
      <c r="BK117" s="36"/>
      <c r="BL117" s="36"/>
    </row>
    <row r="118" spans="3:64" x14ac:dyDescent="0.35">
      <c r="C118" s="95">
        <v>18.618711018757448</v>
      </c>
      <c r="D118" s="6">
        <v>-60</v>
      </c>
      <c r="E118" s="33">
        <f t="shared" si="15"/>
        <v>17.478332624182187</v>
      </c>
      <c r="F118" s="33">
        <f t="shared" si="16"/>
        <v>1.1403783945752615</v>
      </c>
      <c r="G118" s="52">
        <f t="shared" si="17"/>
        <v>1.3004628828140508</v>
      </c>
      <c r="R118" s="36"/>
      <c r="S118" s="36"/>
      <c r="T118" s="95">
        <v>28.641261319990782</v>
      </c>
      <c r="U118" s="6">
        <v>-67</v>
      </c>
      <c r="V118" s="33">
        <f t="shared" si="12"/>
        <v>31.081359027394768</v>
      </c>
      <c r="W118" s="33">
        <f t="shared" si="13"/>
        <v>-2.4400977074039858</v>
      </c>
      <c r="X118" s="52">
        <f t="shared" si="14"/>
        <v>5.9540768216781874</v>
      </c>
      <c r="Y118" s="36"/>
      <c r="Z118" s="36"/>
      <c r="AA118" s="36"/>
      <c r="AB118" s="36"/>
      <c r="BB118" s="36"/>
      <c r="BC118" s="36"/>
      <c r="BD118" s="95">
        <v>1</v>
      </c>
      <c r="BE118" s="33">
        <v>-13</v>
      </c>
      <c r="BF118" s="33">
        <f t="shared" si="21"/>
        <v>0.36637731148251451</v>
      </c>
      <c r="BG118" s="33">
        <f t="shared" si="22"/>
        <v>0.63362268851748549</v>
      </c>
      <c r="BH118" s="52">
        <f t="shared" si="23"/>
        <v>0.40147771140412641</v>
      </c>
      <c r="BI118" s="36"/>
      <c r="BJ118" s="36"/>
      <c r="BK118" s="36"/>
      <c r="BL118" s="36"/>
    </row>
    <row r="119" spans="3:64" x14ac:dyDescent="0.35">
      <c r="C119" s="95">
        <v>18.618711018757448</v>
      </c>
      <c r="D119" s="6">
        <v>-65</v>
      </c>
      <c r="E119" s="33">
        <f t="shared" si="15"/>
        <v>26.367650198664627</v>
      </c>
      <c r="F119" s="33">
        <f t="shared" si="16"/>
        <v>-7.748939179907179</v>
      </c>
      <c r="G119" s="52">
        <f t="shared" si="17"/>
        <v>60.046058413900546</v>
      </c>
      <c r="R119" s="36"/>
      <c r="S119" s="36"/>
      <c r="T119" s="95">
        <v>28.641261319990782</v>
      </c>
      <c r="U119" s="6">
        <v>-66</v>
      </c>
      <c r="V119" s="33">
        <f t="shared" si="12"/>
        <v>28.62765101319793</v>
      </c>
      <c r="W119" s="33">
        <f t="shared" si="13"/>
        <v>1.3610306792852356E-2</v>
      </c>
      <c r="X119" s="52">
        <f t="shared" si="14"/>
        <v>1.8524045099556298E-4</v>
      </c>
      <c r="Y119" s="36"/>
      <c r="Z119" s="36"/>
      <c r="AA119" s="36"/>
      <c r="AB119" s="36"/>
      <c r="BB119" s="36"/>
      <c r="BC119" s="36"/>
      <c r="BD119" s="95">
        <v>1</v>
      </c>
      <c r="BE119" s="33">
        <v>-15</v>
      </c>
      <c r="BF119" s="33">
        <f t="shared" si="21"/>
        <v>0.43187408327558857</v>
      </c>
      <c r="BG119" s="33">
        <f t="shared" si="22"/>
        <v>0.56812591672441148</v>
      </c>
      <c r="BH119" s="52">
        <f t="shared" si="23"/>
        <v>0.32276705725395294</v>
      </c>
      <c r="BI119" s="36"/>
      <c r="BJ119" s="36"/>
      <c r="BK119" s="36"/>
      <c r="BL119" s="36"/>
    </row>
    <row r="120" spans="3:64" x14ac:dyDescent="0.35">
      <c r="C120" s="95">
        <v>18.618711018757448</v>
      </c>
      <c r="D120" s="6">
        <v>-59</v>
      </c>
      <c r="E120" s="33">
        <f t="shared" si="15"/>
        <v>16.09851120784856</v>
      </c>
      <c r="F120" s="33">
        <f t="shared" si="16"/>
        <v>2.5201998109088883</v>
      </c>
      <c r="G120" s="52">
        <f t="shared" si="17"/>
        <v>6.3514070869051968</v>
      </c>
      <c r="R120" s="36"/>
      <c r="S120" s="36"/>
      <c r="T120" s="95">
        <v>28.641261319990782</v>
      </c>
      <c r="U120" s="6">
        <v>-65</v>
      </c>
      <c r="V120" s="33">
        <f t="shared" si="12"/>
        <v>26.367650198664627</v>
      </c>
      <c r="W120" s="33">
        <f t="shared" si="13"/>
        <v>2.2736111213261552</v>
      </c>
      <c r="X120" s="52">
        <f t="shared" si="14"/>
        <v>5.169307531017977</v>
      </c>
      <c r="Y120" s="36"/>
      <c r="Z120" s="36"/>
      <c r="AA120" s="36"/>
      <c r="AB120" s="36"/>
      <c r="BB120" s="36"/>
      <c r="BC120" s="36"/>
      <c r="BD120" s="95">
        <v>1</v>
      </c>
      <c r="BE120" s="33">
        <v>-15</v>
      </c>
      <c r="BF120" s="33">
        <f t="shared" si="21"/>
        <v>0.43187408327558857</v>
      </c>
      <c r="BG120" s="33">
        <f t="shared" si="22"/>
        <v>0.56812591672441148</v>
      </c>
      <c r="BH120" s="52">
        <f t="shared" si="23"/>
        <v>0.32276705725395294</v>
      </c>
      <c r="BI120" s="36"/>
      <c r="BJ120" s="36"/>
      <c r="BK120" s="36"/>
      <c r="BL120" s="36"/>
    </row>
    <row r="121" spans="3:64" x14ac:dyDescent="0.35">
      <c r="C121" s="95">
        <v>18.618711018757448</v>
      </c>
      <c r="D121" s="6">
        <v>-59</v>
      </c>
      <c r="E121" s="33">
        <f t="shared" si="15"/>
        <v>16.09851120784856</v>
      </c>
      <c r="F121" s="33">
        <f t="shared" si="16"/>
        <v>2.5201998109088883</v>
      </c>
      <c r="G121" s="52">
        <f t="shared" si="17"/>
        <v>6.3514070869051968</v>
      </c>
      <c r="R121" s="36"/>
      <c r="S121" s="36"/>
      <c r="T121" s="95">
        <v>28.641261319990782</v>
      </c>
      <c r="U121" s="6">
        <v>-71</v>
      </c>
      <c r="V121" s="33">
        <f t="shared" si="12"/>
        <v>43.18740832755887</v>
      </c>
      <c r="W121" s="33">
        <f t="shared" si="13"/>
        <v>-14.546147007568088</v>
      </c>
      <c r="X121" s="52">
        <f t="shared" si="14"/>
        <v>211.59039276578204</v>
      </c>
      <c r="Y121" s="36"/>
      <c r="Z121" s="36"/>
      <c r="AA121" s="36"/>
      <c r="AB121" s="36"/>
      <c r="BB121" s="36"/>
      <c r="BC121" s="36"/>
      <c r="BD121" s="95">
        <v>1</v>
      </c>
      <c r="BE121" s="33">
        <v>-15</v>
      </c>
      <c r="BF121" s="33">
        <f t="shared" si="21"/>
        <v>0.43187408327558857</v>
      </c>
      <c r="BG121" s="33">
        <f t="shared" si="22"/>
        <v>0.56812591672441148</v>
      </c>
      <c r="BH121" s="52">
        <f t="shared" si="23"/>
        <v>0.32276705725395294</v>
      </c>
      <c r="BI121" s="36"/>
      <c r="BJ121" s="36"/>
      <c r="BK121" s="36"/>
      <c r="BL121" s="36"/>
    </row>
    <row r="122" spans="3:64" x14ac:dyDescent="0.35">
      <c r="C122" s="95">
        <v>18.618711018757448</v>
      </c>
      <c r="D122" s="6">
        <v>-63</v>
      </c>
      <c r="E122" s="33">
        <f t="shared" si="15"/>
        <v>22.368808789421028</v>
      </c>
      <c r="F122" s="33">
        <f t="shared" si="16"/>
        <v>-3.7500977706635794</v>
      </c>
      <c r="G122" s="52">
        <f t="shared" si="17"/>
        <v>14.063233289535948</v>
      </c>
      <c r="R122" s="36"/>
      <c r="S122" s="36"/>
      <c r="T122" s="95">
        <v>18.356476895090736</v>
      </c>
      <c r="U122" s="6">
        <v>-64</v>
      </c>
      <c r="V122" s="33">
        <f t="shared" si="12"/>
        <v>24.286064430456165</v>
      </c>
      <c r="W122" s="33">
        <f t="shared" si="13"/>
        <v>-5.9295875353654282</v>
      </c>
      <c r="X122" s="52">
        <f t="shared" si="14"/>
        <v>35.160008339561053</v>
      </c>
      <c r="Y122" s="36"/>
      <c r="Z122" s="36"/>
      <c r="AA122" s="36"/>
      <c r="AB122" s="36"/>
      <c r="BB122" s="36"/>
      <c r="BC122" s="36"/>
      <c r="BD122" s="95">
        <v>1</v>
      </c>
      <c r="BE122" s="33">
        <v>-15</v>
      </c>
      <c r="BF122" s="33">
        <f t="shared" si="21"/>
        <v>0.43187408327558857</v>
      </c>
      <c r="BG122" s="33">
        <f t="shared" si="22"/>
        <v>0.56812591672441148</v>
      </c>
      <c r="BH122" s="52">
        <f t="shared" si="23"/>
        <v>0.32276705725395294</v>
      </c>
      <c r="BI122" s="36"/>
      <c r="BJ122" s="36"/>
      <c r="BK122" s="36"/>
      <c r="BL122" s="36"/>
    </row>
    <row r="123" spans="3:64" x14ac:dyDescent="0.35">
      <c r="C123" s="95">
        <v>18.618711018757448</v>
      </c>
      <c r="D123" s="6">
        <v>-67</v>
      </c>
      <c r="E123" s="33">
        <f t="shared" si="15"/>
        <v>31.081359027394768</v>
      </c>
      <c r="F123" s="33">
        <f t="shared" si="16"/>
        <v>-12.46264800863732</v>
      </c>
      <c r="G123" s="52">
        <f t="shared" si="17"/>
        <v>155.31759538719174</v>
      </c>
      <c r="R123" s="36"/>
      <c r="S123" s="36"/>
      <c r="T123" s="95">
        <v>18.356476895090736</v>
      </c>
      <c r="U123" s="6">
        <v>-67</v>
      </c>
      <c r="V123" s="33">
        <f t="shared" si="12"/>
        <v>31.081359027394768</v>
      </c>
      <c r="W123" s="33">
        <f t="shared" si="13"/>
        <v>-12.724882132304032</v>
      </c>
      <c r="X123" s="52">
        <f t="shared" si="14"/>
        <v>161.92262528103041</v>
      </c>
      <c r="Y123" s="36"/>
      <c r="Z123" s="36"/>
      <c r="AA123" s="36"/>
      <c r="AB123" s="36"/>
      <c r="BB123" s="36"/>
      <c r="BC123" s="36"/>
      <c r="BD123" s="95">
        <v>1</v>
      </c>
      <c r="BE123" s="33">
        <v>-17</v>
      </c>
      <c r="BF123" s="33">
        <f t="shared" si="21"/>
        <v>0.50907962354549752</v>
      </c>
      <c r="BG123" s="33">
        <f t="shared" si="22"/>
        <v>0.49092037645450248</v>
      </c>
      <c r="BH123" s="52">
        <f t="shared" si="23"/>
        <v>0.24100281601823043</v>
      </c>
      <c r="BI123" s="36"/>
      <c r="BJ123" s="36"/>
      <c r="BK123" s="36"/>
      <c r="BL123" s="36"/>
    </row>
    <row r="124" spans="3:64" x14ac:dyDescent="0.35">
      <c r="C124" s="95">
        <v>18.618711018757448</v>
      </c>
      <c r="D124" s="6">
        <v>-60</v>
      </c>
      <c r="E124" s="33">
        <f t="shared" si="15"/>
        <v>17.478332624182187</v>
      </c>
      <c r="F124" s="33">
        <f t="shared" si="16"/>
        <v>1.1403783945752615</v>
      </c>
      <c r="G124" s="52">
        <f t="shared" si="17"/>
        <v>1.3004628828140508</v>
      </c>
      <c r="R124" s="36"/>
      <c r="S124" s="36"/>
      <c r="T124" s="95">
        <v>18.356476895090736</v>
      </c>
      <c r="U124" s="6">
        <v>-66</v>
      </c>
      <c r="V124" s="33">
        <f t="shared" si="12"/>
        <v>28.62765101319793</v>
      </c>
      <c r="W124" s="33">
        <f t="shared" si="13"/>
        <v>-10.271174118107194</v>
      </c>
      <c r="X124" s="52">
        <f t="shared" si="14"/>
        <v>105.49701776447509</v>
      </c>
      <c r="Y124" s="36"/>
      <c r="Z124" s="36"/>
      <c r="AA124" s="36"/>
      <c r="AB124" s="36"/>
      <c r="BB124" s="36"/>
      <c r="BC124" s="36"/>
      <c r="BD124" s="95">
        <v>1</v>
      </c>
      <c r="BE124" s="33">
        <v>-15</v>
      </c>
      <c r="BF124" s="33">
        <f t="shared" si="21"/>
        <v>0.43187408327558857</v>
      </c>
      <c r="BG124" s="33">
        <f t="shared" si="22"/>
        <v>0.56812591672441148</v>
      </c>
      <c r="BH124" s="52">
        <f t="shared" si="23"/>
        <v>0.32276705725395294</v>
      </c>
      <c r="BI124" s="36"/>
      <c r="BJ124" s="36"/>
      <c r="BK124" s="36"/>
      <c r="BL124" s="36"/>
    </row>
    <row r="125" spans="3:64" x14ac:dyDescent="0.35">
      <c r="C125" s="95">
        <v>22.587064306810657</v>
      </c>
      <c r="D125" s="6">
        <v>-69</v>
      </c>
      <c r="E125" s="33">
        <f t="shared" si="15"/>
        <v>36.637731148251461</v>
      </c>
      <c r="F125" s="33">
        <f t="shared" si="16"/>
        <v>-14.050666841440805</v>
      </c>
      <c r="G125" s="52">
        <f t="shared" si="17"/>
        <v>197.42123868916411</v>
      </c>
      <c r="R125" s="36"/>
      <c r="S125" s="36"/>
      <c r="T125" s="95">
        <v>18.356476895090736</v>
      </c>
      <c r="U125" s="6">
        <v>-63</v>
      </c>
      <c r="V125" s="33">
        <f t="shared" si="12"/>
        <v>22.368808789421028</v>
      </c>
      <c r="W125" s="33">
        <f t="shared" si="13"/>
        <v>-4.0123318943302912</v>
      </c>
      <c r="X125" s="52">
        <f t="shared" si="14"/>
        <v>16.098807230260103</v>
      </c>
      <c r="Y125" s="36"/>
      <c r="Z125" s="36"/>
      <c r="AA125" s="36"/>
      <c r="AB125" s="36"/>
      <c r="BB125" s="36"/>
      <c r="BC125" s="36"/>
      <c r="BD125" s="95">
        <v>1</v>
      </c>
      <c r="BE125" s="33">
        <v>-15</v>
      </c>
      <c r="BF125" s="33">
        <f t="shared" si="21"/>
        <v>0.43187408327558857</v>
      </c>
      <c r="BG125" s="33">
        <f t="shared" si="22"/>
        <v>0.56812591672441148</v>
      </c>
      <c r="BH125" s="52">
        <f t="shared" si="23"/>
        <v>0.32276705725395294</v>
      </c>
      <c r="BI125" s="36"/>
      <c r="BJ125" s="36"/>
      <c r="BK125" s="36"/>
      <c r="BL125" s="36"/>
    </row>
    <row r="126" spans="3:64" x14ac:dyDescent="0.35">
      <c r="C126" s="95">
        <v>22.587064306810657</v>
      </c>
      <c r="D126" s="6">
        <v>-65</v>
      </c>
      <c r="E126" s="33">
        <f t="shared" si="15"/>
        <v>26.367650198664627</v>
      </c>
      <c r="F126" s="33">
        <f t="shared" si="16"/>
        <v>-3.7805858918539705</v>
      </c>
      <c r="G126" s="52">
        <f t="shared" si="17"/>
        <v>14.292829685685282</v>
      </c>
      <c r="R126" s="36"/>
      <c r="S126" s="36"/>
      <c r="T126" s="95">
        <v>18.356476895090736</v>
      </c>
      <c r="U126" s="6">
        <v>-65</v>
      </c>
      <c r="V126" s="33">
        <f t="shared" si="12"/>
        <v>26.367650198664627</v>
      </c>
      <c r="W126" s="33">
        <f t="shared" si="13"/>
        <v>-8.0111733035738908</v>
      </c>
      <c r="X126" s="52">
        <f t="shared" si="14"/>
        <v>64.178897699895003</v>
      </c>
      <c r="Y126" s="36"/>
      <c r="Z126" s="36"/>
      <c r="AA126" s="36"/>
      <c r="AB126" s="36"/>
      <c r="BB126" s="36"/>
      <c r="BC126" s="36"/>
      <c r="BD126" s="95">
        <v>1</v>
      </c>
      <c r="BE126" s="33">
        <v>-15</v>
      </c>
      <c r="BF126" s="33">
        <f t="shared" si="21"/>
        <v>0.43187408327558857</v>
      </c>
      <c r="BG126" s="33">
        <f t="shared" si="22"/>
        <v>0.56812591672441148</v>
      </c>
      <c r="BH126" s="52">
        <f t="shared" si="23"/>
        <v>0.32276705725395294</v>
      </c>
      <c r="BI126" s="36"/>
      <c r="BJ126" s="36"/>
      <c r="BK126" s="36"/>
      <c r="BL126" s="36"/>
    </row>
    <row r="127" spans="3:64" x14ac:dyDescent="0.35">
      <c r="C127" s="95">
        <v>22.587064306810657</v>
      </c>
      <c r="D127" s="6">
        <v>-71</v>
      </c>
      <c r="E127" s="33">
        <f t="shared" si="15"/>
        <v>43.18740832755887</v>
      </c>
      <c r="F127" s="33">
        <f t="shared" si="16"/>
        <v>-20.600344020748214</v>
      </c>
      <c r="G127" s="52">
        <f t="shared" si="17"/>
        <v>424.37417377317666</v>
      </c>
      <c r="R127" s="36"/>
      <c r="S127" s="36"/>
      <c r="T127" s="95">
        <v>18.356476895090736</v>
      </c>
      <c r="U127" s="6">
        <v>-69</v>
      </c>
      <c r="V127" s="33">
        <f t="shared" si="12"/>
        <v>36.637731148251461</v>
      </c>
      <c r="W127" s="33">
        <f t="shared" si="13"/>
        <v>-18.281254253160725</v>
      </c>
      <c r="X127" s="52">
        <f t="shared" si="14"/>
        <v>334.20425706870708</v>
      </c>
      <c r="Y127" s="36"/>
      <c r="Z127" s="36"/>
      <c r="AA127" s="36"/>
      <c r="AB127" s="36"/>
      <c r="BB127" s="36"/>
      <c r="BC127" s="36"/>
      <c r="BD127" s="95">
        <v>1</v>
      </c>
      <c r="BE127" s="33">
        <v>-15</v>
      </c>
      <c r="BF127" s="33">
        <f t="shared" si="21"/>
        <v>0.43187408327558857</v>
      </c>
      <c r="BG127" s="33">
        <f t="shared" si="22"/>
        <v>0.56812591672441148</v>
      </c>
      <c r="BH127" s="52">
        <f t="shared" si="23"/>
        <v>0.32276705725395294</v>
      </c>
      <c r="BI127" s="36"/>
      <c r="BJ127" s="36"/>
      <c r="BK127" s="36"/>
      <c r="BL127" s="36"/>
    </row>
    <row r="128" spans="3:64" x14ac:dyDescent="0.35">
      <c r="C128" s="95">
        <v>22.587064306810657</v>
      </c>
      <c r="D128" s="6">
        <v>-62</v>
      </c>
      <c r="E128" s="33">
        <f t="shared" si="15"/>
        <v>20.60291028587546</v>
      </c>
      <c r="F128" s="33">
        <f t="shared" si="16"/>
        <v>1.9841540209351969</v>
      </c>
      <c r="G128" s="52">
        <f t="shared" si="17"/>
        <v>3.9368671787933098</v>
      </c>
      <c r="R128" s="36"/>
      <c r="S128" s="36"/>
      <c r="T128" s="95">
        <v>18.356476895090736</v>
      </c>
      <c r="U128" s="6">
        <v>-67</v>
      </c>
      <c r="V128" s="33">
        <f t="shared" si="12"/>
        <v>31.081359027394768</v>
      </c>
      <c r="W128" s="33">
        <f t="shared" si="13"/>
        <v>-12.724882132304032</v>
      </c>
      <c r="X128" s="52">
        <f t="shared" si="14"/>
        <v>161.92262528103041</v>
      </c>
      <c r="Y128" s="36"/>
      <c r="Z128" s="36"/>
      <c r="AA128" s="36"/>
      <c r="AB128" s="36"/>
      <c r="BB128" s="36"/>
      <c r="BC128" s="36"/>
      <c r="BD128" s="95">
        <v>1</v>
      </c>
      <c r="BE128" s="33">
        <v>-13</v>
      </c>
      <c r="BF128" s="33">
        <f t="shared" si="21"/>
        <v>0.36637731148251451</v>
      </c>
      <c r="BG128" s="33">
        <f t="shared" si="22"/>
        <v>0.63362268851748549</v>
      </c>
      <c r="BH128" s="52">
        <f t="shared" si="23"/>
        <v>0.40147771140412641</v>
      </c>
      <c r="BI128" s="36"/>
      <c r="BJ128" s="36"/>
      <c r="BK128" s="36"/>
      <c r="BL128" s="36"/>
    </row>
    <row r="129" spans="3:64" x14ac:dyDescent="0.35">
      <c r="C129" s="95">
        <v>22.587064306810657</v>
      </c>
      <c r="D129" s="6">
        <v>-67</v>
      </c>
      <c r="E129" s="33">
        <f t="shared" si="15"/>
        <v>31.081359027394768</v>
      </c>
      <c r="F129" s="33">
        <f t="shared" si="16"/>
        <v>-8.4942947205841115</v>
      </c>
      <c r="G129" s="52">
        <f t="shared" si="17"/>
        <v>72.153042800143112</v>
      </c>
      <c r="R129" s="36"/>
      <c r="S129" s="36"/>
      <c r="T129" s="95">
        <v>18.356476895090736</v>
      </c>
      <c r="U129" s="6">
        <v>-65</v>
      </c>
      <c r="V129" s="33">
        <f t="shared" si="12"/>
        <v>26.367650198664627</v>
      </c>
      <c r="W129" s="33">
        <f t="shared" si="13"/>
        <v>-8.0111733035738908</v>
      </c>
      <c r="X129" s="52">
        <f t="shared" si="14"/>
        <v>64.178897699895003</v>
      </c>
      <c r="Y129" s="36"/>
      <c r="Z129" s="36"/>
      <c r="AA129" s="36"/>
      <c r="AB129" s="36"/>
      <c r="BB129" s="36"/>
      <c r="BC129" s="36"/>
      <c r="BD129" s="95">
        <v>1</v>
      </c>
      <c r="BE129" s="33">
        <v>-18</v>
      </c>
      <c r="BF129" s="33">
        <f t="shared" si="21"/>
        <v>0.5527134079444348</v>
      </c>
      <c r="BG129" s="33">
        <f t="shared" si="22"/>
        <v>0.4472865920555652</v>
      </c>
      <c r="BH129" s="52">
        <f t="shared" si="23"/>
        <v>0.20006529543268162</v>
      </c>
      <c r="BI129" s="36"/>
      <c r="BJ129" s="36"/>
      <c r="BK129" s="36"/>
      <c r="BL129" s="36"/>
    </row>
    <row r="130" spans="3:64" x14ac:dyDescent="0.35">
      <c r="C130" s="95">
        <v>22.587064306810657</v>
      </c>
      <c r="D130" s="6">
        <v>-69</v>
      </c>
      <c r="E130" s="33">
        <f t="shared" si="15"/>
        <v>36.637731148251461</v>
      </c>
      <c r="F130" s="33">
        <f t="shared" si="16"/>
        <v>-14.050666841440805</v>
      </c>
      <c r="G130" s="52">
        <f t="shared" si="17"/>
        <v>197.42123868916411</v>
      </c>
      <c r="R130" s="36"/>
      <c r="S130" s="36"/>
      <c r="T130" s="95">
        <v>18.356476895090736</v>
      </c>
      <c r="U130" s="6">
        <v>-67</v>
      </c>
      <c r="V130" s="33">
        <f t="shared" si="12"/>
        <v>31.081359027394768</v>
      </c>
      <c r="W130" s="33">
        <f t="shared" si="13"/>
        <v>-12.724882132304032</v>
      </c>
      <c r="X130" s="52">
        <f t="shared" si="14"/>
        <v>161.92262528103041</v>
      </c>
      <c r="Y130" s="36"/>
      <c r="Z130" s="36"/>
      <c r="AA130" s="36"/>
      <c r="AB130" s="36"/>
      <c r="BB130" s="36"/>
      <c r="BC130" s="36"/>
      <c r="BD130" s="95">
        <v>1</v>
      </c>
      <c r="BE130" s="33">
        <v>-17</v>
      </c>
      <c r="BF130" s="33">
        <f t="shared" si="21"/>
        <v>0.50907962354549752</v>
      </c>
      <c r="BG130" s="33">
        <f t="shared" si="22"/>
        <v>0.49092037645450248</v>
      </c>
      <c r="BH130" s="52">
        <f t="shared" si="23"/>
        <v>0.24100281601823043</v>
      </c>
      <c r="BI130" s="36"/>
      <c r="BJ130" s="36"/>
      <c r="BK130" s="36"/>
      <c r="BL130" s="36"/>
    </row>
    <row r="131" spans="3:64" x14ac:dyDescent="0.35">
      <c r="C131" s="95">
        <v>22.587064306810657</v>
      </c>
      <c r="D131" s="6">
        <v>-60</v>
      </c>
      <c r="E131" s="33">
        <f t="shared" si="15"/>
        <v>17.478332624182187</v>
      </c>
      <c r="F131" s="33">
        <f t="shared" si="16"/>
        <v>5.1087316826284699</v>
      </c>
      <c r="G131" s="52">
        <f t="shared" si="17"/>
        <v>26.099139405091918</v>
      </c>
      <c r="R131" s="36"/>
      <c r="S131" s="36"/>
      <c r="T131" s="95">
        <v>18.356476895090736</v>
      </c>
      <c r="U131" s="6">
        <v>-67</v>
      </c>
      <c r="V131" s="33">
        <f t="shared" ref="V131:V194" si="24" xml:space="preserve"> 10^((-25.21 - U131)/(10*2.8))</f>
        <v>31.081359027394768</v>
      </c>
      <c r="W131" s="33">
        <f t="shared" ref="W131:W194" si="25">T131-V131</f>
        <v>-12.724882132304032</v>
      </c>
      <c r="X131" s="52">
        <f t="shared" ref="X131:X194" si="26">W131^2</f>
        <v>161.92262528103041</v>
      </c>
      <c r="Y131" s="36"/>
      <c r="Z131" s="36"/>
      <c r="AA131" s="36"/>
      <c r="AB131" s="36"/>
      <c r="BB131" s="36"/>
      <c r="BC131" s="36"/>
      <c r="BD131" s="95">
        <v>1</v>
      </c>
      <c r="BE131" s="33">
        <v>-17</v>
      </c>
      <c r="BF131" s="33">
        <f t="shared" si="21"/>
        <v>0.50907962354549752</v>
      </c>
      <c r="BG131" s="33">
        <f t="shared" si="22"/>
        <v>0.49092037645450248</v>
      </c>
      <c r="BH131" s="52">
        <f t="shared" si="23"/>
        <v>0.24100281601823043</v>
      </c>
      <c r="BI131" s="36"/>
      <c r="BJ131" s="36"/>
      <c r="BK131" s="36"/>
      <c r="BL131" s="36"/>
    </row>
    <row r="132" spans="3:64" x14ac:dyDescent="0.35">
      <c r="C132" s="95">
        <v>22.587064306810657</v>
      </c>
      <c r="D132" s="6">
        <v>-62</v>
      </c>
      <c r="E132" s="33">
        <f t="shared" ref="E132:E195" si="27" xml:space="preserve"> 10^((-25.21 - D132)/(10*2.8))</f>
        <v>20.60291028587546</v>
      </c>
      <c r="F132" s="33">
        <f t="shared" ref="F132:F195" si="28">C132-E132</f>
        <v>1.9841540209351969</v>
      </c>
      <c r="G132" s="52">
        <f t="shared" ref="G132:G195" si="29">F132^2</f>
        <v>3.9368671787933098</v>
      </c>
      <c r="R132" s="36"/>
      <c r="S132" s="36"/>
      <c r="T132" s="95">
        <v>18.356476895090736</v>
      </c>
      <c r="U132" s="6">
        <v>-65</v>
      </c>
      <c r="V132" s="33">
        <f t="shared" si="24"/>
        <v>26.367650198664627</v>
      </c>
      <c r="W132" s="33">
        <f t="shared" si="25"/>
        <v>-8.0111733035738908</v>
      </c>
      <c r="X132" s="52">
        <f t="shared" si="26"/>
        <v>64.178897699895003</v>
      </c>
      <c r="Y132" s="36"/>
      <c r="Z132" s="36"/>
      <c r="AA132" s="36"/>
      <c r="AB132" s="36"/>
      <c r="BB132" s="36"/>
      <c r="BC132" s="36"/>
      <c r="BD132" s="95">
        <v>1</v>
      </c>
      <c r="BE132" s="33">
        <v>-17</v>
      </c>
      <c r="BF132" s="33">
        <f t="shared" ref="BF132:BF195" si="30" xml:space="preserve"> 10^((-25.21 - BE132)/(10*2.8))</f>
        <v>0.50907962354549752</v>
      </c>
      <c r="BG132" s="33">
        <f t="shared" ref="BG132:BG195" si="31">BD132-BF132</f>
        <v>0.49092037645450248</v>
      </c>
      <c r="BH132" s="52">
        <f t="shared" ref="BH132:BH195" si="32">BG132^2</f>
        <v>0.24100281601823043</v>
      </c>
      <c r="BI132" s="36"/>
      <c r="BJ132" s="36"/>
      <c r="BK132" s="36"/>
      <c r="BL132" s="36"/>
    </row>
    <row r="133" spans="3:64" x14ac:dyDescent="0.35">
      <c r="C133" s="95">
        <v>22.587064306810657</v>
      </c>
      <c r="D133" s="6">
        <v>-76</v>
      </c>
      <c r="E133" s="33">
        <f t="shared" si="27"/>
        <v>65.152122931477265</v>
      </c>
      <c r="F133" s="33">
        <f t="shared" si="28"/>
        <v>-42.565058624666605</v>
      </c>
      <c r="G133" s="52">
        <f t="shared" si="29"/>
        <v>1811.7842157213049</v>
      </c>
      <c r="R133" s="36"/>
      <c r="S133" s="36"/>
      <c r="T133" s="95">
        <v>18.356476895090736</v>
      </c>
      <c r="U133" s="6">
        <v>-65</v>
      </c>
      <c r="V133" s="33">
        <f t="shared" si="24"/>
        <v>26.367650198664627</v>
      </c>
      <c r="W133" s="33">
        <f t="shared" si="25"/>
        <v>-8.0111733035738908</v>
      </c>
      <c r="X133" s="52">
        <f t="shared" si="26"/>
        <v>64.178897699895003</v>
      </c>
      <c r="Y133" s="36"/>
      <c r="Z133" s="36"/>
      <c r="AA133" s="36"/>
      <c r="AB133" s="36"/>
      <c r="BB133" s="36"/>
      <c r="BC133" s="36"/>
      <c r="BD133" s="95">
        <v>1</v>
      </c>
      <c r="BE133" s="33">
        <v>-15</v>
      </c>
      <c r="BF133" s="33">
        <f t="shared" si="30"/>
        <v>0.43187408327558857</v>
      </c>
      <c r="BG133" s="33">
        <f t="shared" si="31"/>
        <v>0.56812591672441148</v>
      </c>
      <c r="BH133" s="52">
        <f t="shared" si="32"/>
        <v>0.32276705725395294</v>
      </c>
      <c r="BI133" s="36"/>
      <c r="BJ133" s="36"/>
      <c r="BK133" s="36"/>
      <c r="BL133" s="36"/>
    </row>
    <row r="134" spans="3:64" x14ac:dyDescent="0.35">
      <c r="C134" s="95">
        <v>22.587064306810657</v>
      </c>
      <c r="D134" s="6">
        <v>-76</v>
      </c>
      <c r="E134" s="33">
        <f t="shared" si="27"/>
        <v>65.152122931477265</v>
      </c>
      <c r="F134" s="33">
        <f t="shared" si="28"/>
        <v>-42.565058624666605</v>
      </c>
      <c r="G134" s="52">
        <f t="shared" si="29"/>
        <v>1811.7842157213049</v>
      </c>
      <c r="R134" s="36"/>
      <c r="S134" s="36"/>
      <c r="T134" s="95">
        <v>18.356476895090736</v>
      </c>
      <c r="U134" s="6">
        <v>-64</v>
      </c>
      <c r="V134" s="33">
        <f t="shared" si="24"/>
        <v>24.286064430456165</v>
      </c>
      <c r="W134" s="33">
        <f t="shared" si="25"/>
        <v>-5.9295875353654282</v>
      </c>
      <c r="X134" s="52">
        <f t="shared" si="26"/>
        <v>35.160008339561053</v>
      </c>
      <c r="Y134" s="36"/>
      <c r="Z134" s="36"/>
      <c r="AA134" s="36"/>
      <c r="AB134" s="36"/>
      <c r="BB134" s="36"/>
      <c r="BC134" s="36"/>
      <c r="BD134" s="95">
        <v>1</v>
      </c>
      <c r="BE134" s="33">
        <v>-15</v>
      </c>
      <c r="BF134" s="33">
        <f t="shared" si="30"/>
        <v>0.43187408327558857</v>
      </c>
      <c r="BG134" s="33">
        <f t="shared" si="31"/>
        <v>0.56812591672441148</v>
      </c>
      <c r="BH134" s="52">
        <f t="shared" si="32"/>
        <v>0.32276705725395294</v>
      </c>
      <c r="BI134" s="36"/>
      <c r="BJ134" s="36"/>
      <c r="BK134" s="36"/>
      <c r="BL134" s="36"/>
    </row>
    <row r="135" spans="3:64" x14ac:dyDescent="0.35">
      <c r="C135" s="95">
        <v>22.587064306810657</v>
      </c>
      <c r="D135" s="6">
        <v>-82</v>
      </c>
      <c r="E135" s="33">
        <f t="shared" si="27"/>
        <v>106.71225214416427</v>
      </c>
      <c r="F135" s="33">
        <f t="shared" si="28"/>
        <v>-84.125187837353607</v>
      </c>
      <c r="G135" s="52">
        <f t="shared" si="29"/>
        <v>7077.0472286700269</v>
      </c>
      <c r="R135" s="36"/>
      <c r="S135" s="36"/>
      <c r="T135" s="95">
        <v>18.356476895090736</v>
      </c>
      <c r="U135" s="6">
        <v>-63</v>
      </c>
      <c r="V135" s="33">
        <f t="shared" si="24"/>
        <v>22.368808789421028</v>
      </c>
      <c r="W135" s="33">
        <f t="shared" si="25"/>
        <v>-4.0123318943302912</v>
      </c>
      <c r="X135" s="52">
        <f t="shared" si="26"/>
        <v>16.098807230260103</v>
      </c>
      <c r="Y135" s="36"/>
      <c r="Z135" s="36"/>
      <c r="AA135" s="36"/>
      <c r="AB135" s="36"/>
      <c r="BB135" s="36"/>
      <c r="BC135" s="36"/>
      <c r="BD135" s="95">
        <v>1</v>
      </c>
      <c r="BE135" s="33">
        <v>-15</v>
      </c>
      <c r="BF135" s="33">
        <f t="shared" si="30"/>
        <v>0.43187408327558857</v>
      </c>
      <c r="BG135" s="33">
        <f t="shared" si="31"/>
        <v>0.56812591672441148</v>
      </c>
      <c r="BH135" s="52">
        <f t="shared" si="32"/>
        <v>0.32276705725395294</v>
      </c>
      <c r="BI135" s="36"/>
      <c r="BJ135" s="36"/>
      <c r="BK135" s="36"/>
      <c r="BL135" s="36"/>
    </row>
    <row r="136" spans="3:64" x14ac:dyDescent="0.35">
      <c r="C136" s="95">
        <v>22.587064306810657</v>
      </c>
      <c r="D136" s="6">
        <v>-78</v>
      </c>
      <c r="E136" s="33">
        <f t="shared" si="27"/>
        <v>76.799279001841469</v>
      </c>
      <c r="F136" s="33">
        <f t="shared" si="28"/>
        <v>-54.212214695030809</v>
      </c>
      <c r="G136" s="52">
        <f t="shared" si="29"/>
        <v>2938.9642221401145</v>
      </c>
      <c r="R136" s="36"/>
      <c r="S136" s="36"/>
      <c r="T136" s="95">
        <v>18.356476895090736</v>
      </c>
      <c r="U136" s="6">
        <v>-66</v>
      </c>
      <c r="V136" s="33">
        <f t="shared" si="24"/>
        <v>28.62765101319793</v>
      </c>
      <c r="W136" s="33">
        <f t="shared" si="25"/>
        <v>-10.271174118107194</v>
      </c>
      <c r="X136" s="52">
        <f t="shared" si="26"/>
        <v>105.49701776447509</v>
      </c>
      <c r="Y136" s="36"/>
      <c r="Z136" s="36"/>
      <c r="AA136" s="36"/>
      <c r="AB136" s="36"/>
      <c r="BB136" s="36"/>
      <c r="BC136" s="36"/>
      <c r="BD136" s="95">
        <v>1</v>
      </c>
      <c r="BE136" s="33">
        <v>-17</v>
      </c>
      <c r="BF136" s="33">
        <f t="shared" si="30"/>
        <v>0.50907962354549752</v>
      </c>
      <c r="BG136" s="33">
        <f t="shared" si="31"/>
        <v>0.49092037645450248</v>
      </c>
      <c r="BH136" s="52">
        <f t="shared" si="32"/>
        <v>0.24100281601823043</v>
      </c>
      <c r="BI136" s="36"/>
      <c r="BJ136" s="36"/>
      <c r="BK136" s="36"/>
      <c r="BL136" s="36"/>
    </row>
    <row r="137" spans="3:64" x14ac:dyDescent="0.35">
      <c r="C137" s="95">
        <v>22.587064306810657</v>
      </c>
      <c r="D137" s="6">
        <v>-76</v>
      </c>
      <c r="E137" s="33">
        <f t="shared" si="27"/>
        <v>65.152122931477265</v>
      </c>
      <c r="F137" s="33">
        <f t="shared" si="28"/>
        <v>-42.565058624666605</v>
      </c>
      <c r="G137" s="52">
        <f t="shared" si="29"/>
        <v>1811.7842157213049</v>
      </c>
      <c r="R137" s="36"/>
      <c r="S137" s="36"/>
      <c r="T137" s="95">
        <v>18.356476895090736</v>
      </c>
      <c r="U137" s="6">
        <v>-67</v>
      </c>
      <c r="V137" s="33">
        <f t="shared" si="24"/>
        <v>31.081359027394768</v>
      </c>
      <c r="W137" s="33">
        <f t="shared" si="25"/>
        <v>-12.724882132304032</v>
      </c>
      <c r="X137" s="52">
        <f t="shared" si="26"/>
        <v>161.92262528103041</v>
      </c>
      <c r="Y137" s="36"/>
      <c r="Z137" s="36"/>
      <c r="AA137" s="36"/>
      <c r="AB137" s="36"/>
      <c r="BB137" s="36"/>
      <c r="BC137" s="36"/>
      <c r="BD137" s="95">
        <v>1</v>
      </c>
      <c r="BE137" s="33">
        <v>-13</v>
      </c>
      <c r="BF137" s="33">
        <f t="shared" si="30"/>
        <v>0.36637731148251451</v>
      </c>
      <c r="BG137" s="33">
        <f t="shared" si="31"/>
        <v>0.63362268851748549</v>
      </c>
      <c r="BH137" s="52">
        <f t="shared" si="32"/>
        <v>0.40147771140412641</v>
      </c>
      <c r="BI137" s="36"/>
      <c r="BJ137" s="36"/>
      <c r="BK137" s="36"/>
      <c r="BL137" s="36"/>
    </row>
    <row r="138" spans="3:64" x14ac:dyDescent="0.35">
      <c r="C138" s="95">
        <v>22.587064306810657</v>
      </c>
      <c r="D138" s="6">
        <v>-73</v>
      </c>
      <c r="E138" s="33">
        <f t="shared" si="27"/>
        <v>50.907962354549781</v>
      </c>
      <c r="F138" s="33">
        <f t="shared" si="28"/>
        <v>-28.320898047739124</v>
      </c>
      <c r="G138" s="52">
        <f t="shared" si="29"/>
        <v>802.07326623043377</v>
      </c>
      <c r="R138" s="36"/>
      <c r="S138" s="36"/>
      <c r="T138" s="95">
        <v>18.356476895090736</v>
      </c>
      <c r="U138" s="6">
        <v>-59</v>
      </c>
      <c r="V138" s="33">
        <f t="shared" si="24"/>
        <v>16.09851120784856</v>
      </c>
      <c r="W138" s="33">
        <f t="shared" si="25"/>
        <v>2.2579656872421765</v>
      </c>
      <c r="X138" s="52">
        <f t="shared" si="26"/>
        <v>5.0984090447630344</v>
      </c>
      <c r="Y138" s="36"/>
      <c r="Z138" s="36"/>
      <c r="AA138" s="36"/>
      <c r="AB138" s="36"/>
      <c r="BB138" s="36"/>
      <c r="BC138" s="36"/>
      <c r="BD138" s="95">
        <v>1</v>
      </c>
      <c r="BE138" s="33">
        <v>-15</v>
      </c>
      <c r="BF138" s="33">
        <f t="shared" si="30"/>
        <v>0.43187408327558857</v>
      </c>
      <c r="BG138" s="33">
        <f t="shared" si="31"/>
        <v>0.56812591672441148</v>
      </c>
      <c r="BH138" s="52">
        <f t="shared" si="32"/>
        <v>0.32276705725395294</v>
      </c>
      <c r="BI138" s="36"/>
      <c r="BJ138" s="36"/>
      <c r="BK138" s="36"/>
      <c r="BL138" s="36"/>
    </row>
    <row r="139" spans="3:64" x14ac:dyDescent="0.35">
      <c r="C139" s="95">
        <v>22.587064306810657</v>
      </c>
      <c r="D139" s="6">
        <v>-71</v>
      </c>
      <c r="E139" s="33">
        <f t="shared" si="27"/>
        <v>43.18740832755887</v>
      </c>
      <c r="F139" s="33">
        <f t="shared" si="28"/>
        <v>-20.600344020748214</v>
      </c>
      <c r="G139" s="52">
        <f t="shared" si="29"/>
        <v>424.37417377317666</v>
      </c>
      <c r="R139" s="36"/>
      <c r="S139" s="36"/>
      <c r="T139" s="95">
        <v>18.356476895090736</v>
      </c>
      <c r="U139" s="6">
        <v>-65</v>
      </c>
      <c r="V139" s="33">
        <f t="shared" si="24"/>
        <v>26.367650198664627</v>
      </c>
      <c r="W139" s="33">
        <f t="shared" si="25"/>
        <v>-8.0111733035738908</v>
      </c>
      <c r="X139" s="52">
        <f t="shared" si="26"/>
        <v>64.178897699895003</v>
      </c>
      <c r="Y139" s="36"/>
      <c r="Z139" s="36"/>
      <c r="AA139" s="36"/>
      <c r="AB139" s="36"/>
      <c r="BB139" s="36"/>
      <c r="BC139" s="36"/>
      <c r="BD139" s="95">
        <v>1</v>
      </c>
      <c r="BE139" s="33">
        <v>-13</v>
      </c>
      <c r="BF139" s="33">
        <f t="shared" si="30"/>
        <v>0.36637731148251451</v>
      </c>
      <c r="BG139" s="33">
        <f t="shared" si="31"/>
        <v>0.63362268851748549</v>
      </c>
      <c r="BH139" s="52">
        <f t="shared" si="32"/>
        <v>0.40147771140412641</v>
      </c>
      <c r="BI139" s="36"/>
      <c r="BJ139" s="36"/>
      <c r="BK139" s="36"/>
      <c r="BL139" s="36"/>
    </row>
    <row r="140" spans="3:64" x14ac:dyDescent="0.35">
      <c r="C140" s="95">
        <v>22.587064306810657</v>
      </c>
      <c r="D140" s="6">
        <v>-71</v>
      </c>
      <c r="E140" s="33">
        <f t="shared" si="27"/>
        <v>43.18740832755887</v>
      </c>
      <c r="F140" s="33">
        <f t="shared" si="28"/>
        <v>-20.600344020748214</v>
      </c>
      <c r="G140" s="52">
        <f t="shared" si="29"/>
        <v>424.37417377317666</v>
      </c>
      <c r="R140" s="36"/>
      <c r="S140" s="36"/>
      <c r="T140" s="95">
        <v>18.356476895090736</v>
      </c>
      <c r="U140" s="6">
        <v>-65</v>
      </c>
      <c r="V140" s="33">
        <f t="shared" si="24"/>
        <v>26.367650198664627</v>
      </c>
      <c r="W140" s="33">
        <f t="shared" si="25"/>
        <v>-8.0111733035738908</v>
      </c>
      <c r="X140" s="52">
        <f t="shared" si="26"/>
        <v>64.178897699895003</v>
      </c>
      <c r="Y140" s="36"/>
      <c r="Z140" s="36"/>
      <c r="AA140" s="36"/>
      <c r="AB140" s="36"/>
      <c r="BB140" s="36"/>
      <c r="BC140" s="36"/>
      <c r="BD140" s="95">
        <v>1</v>
      </c>
      <c r="BE140" s="33">
        <v>-13</v>
      </c>
      <c r="BF140" s="33">
        <f t="shared" si="30"/>
        <v>0.36637731148251451</v>
      </c>
      <c r="BG140" s="33">
        <f t="shared" si="31"/>
        <v>0.63362268851748549</v>
      </c>
      <c r="BH140" s="52">
        <f t="shared" si="32"/>
        <v>0.40147771140412641</v>
      </c>
      <c r="BI140" s="36"/>
      <c r="BJ140" s="36"/>
      <c r="BK140" s="36"/>
      <c r="BL140" s="36"/>
    </row>
    <row r="141" spans="3:64" x14ac:dyDescent="0.35">
      <c r="C141" s="95">
        <v>22.587064306810657</v>
      </c>
      <c r="D141" s="6">
        <v>-71</v>
      </c>
      <c r="E141" s="33">
        <f t="shared" si="27"/>
        <v>43.18740832755887</v>
      </c>
      <c r="F141" s="33">
        <f t="shared" si="28"/>
        <v>-20.600344020748214</v>
      </c>
      <c r="G141" s="52">
        <f t="shared" si="29"/>
        <v>424.37417377317666</v>
      </c>
      <c r="R141" s="36"/>
      <c r="S141" s="36"/>
      <c r="T141" s="95">
        <v>18.356476895090736</v>
      </c>
      <c r="U141" s="6">
        <v>-63</v>
      </c>
      <c r="V141" s="33">
        <f t="shared" si="24"/>
        <v>22.368808789421028</v>
      </c>
      <c r="W141" s="33">
        <f t="shared" si="25"/>
        <v>-4.0123318943302912</v>
      </c>
      <c r="X141" s="52">
        <f t="shared" si="26"/>
        <v>16.098807230260103</v>
      </c>
      <c r="Y141" s="36"/>
      <c r="Z141" s="36"/>
      <c r="AA141" s="36"/>
      <c r="AB141" s="36"/>
      <c r="BB141" s="36"/>
      <c r="BC141" s="36"/>
      <c r="BD141" s="95">
        <v>1</v>
      </c>
      <c r="BE141" s="33">
        <v>-15</v>
      </c>
      <c r="BF141" s="33">
        <f t="shared" si="30"/>
        <v>0.43187408327558857</v>
      </c>
      <c r="BG141" s="33">
        <f t="shared" si="31"/>
        <v>0.56812591672441148</v>
      </c>
      <c r="BH141" s="52">
        <f t="shared" si="32"/>
        <v>0.32276705725395294</v>
      </c>
      <c r="BI141" s="36"/>
      <c r="BJ141" s="36"/>
      <c r="BK141" s="36"/>
      <c r="BL141" s="36"/>
    </row>
    <row r="142" spans="3:64" x14ac:dyDescent="0.35">
      <c r="C142" s="95">
        <v>22.587064306810657</v>
      </c>
      <c r="D142" s="6">
        <v>-70</v>
      </c>
      <c r="E142" s="33">
        <f t="shared" si="27"/>
        <v>39.777992097325111</v>
      </c>
      <c r="F142" s="33">
        <f t="shared" si="28"/>
        <v>-17.190927790514454</v>
      </c>
      <c r="G142" s="52">
        <f t="shared" si="29"/>
        <v>295.52799829868218</v>
      </c>
      <c r="R142" s="36"/>
      <c r="S142" s="36"/>
      <c r="T142" s="95">
        <v>18.356476895090736</v>
      </c>
      <c r="U142" s="6">
        <v>-69</v>
      </c>
      <c r="V142" s="33">
        <f t="shared" si="24"/>
        <v>36.637731148251461</v>
      </c>
      <c r="W142" s="33">
        <f t="shared" si="25"/>
        <v>-18.281254253160725</v>
      </c>
      <c r="X142" s="52">
        <f t="shared" si="26"/>
        <v>334.20425706870708</v>
      </c>
      <c r="Y142" s="36"/>
      <c r="Z142" s="36"/>
      <c r="AA142" s="36"/>
      <c r="AB142" s="36"/>
      <c r="BB142" s="36"/>
      <c r="BC142" s="36"/>
      <c r="BD142" s="95">
        <v>1</v>
      </c>
      <c r="BE142" s="33">
        <v>-15</v>
      </c>
      <c r="BF142" s="33">
        <f t="shared" si="30"/>
        <v>0.43187408327558857</v>
      </c>
      <c r="BG142" s="33">
        <f t="shared" si="31"/>
        <v>0.56812591672441148</v>
      </c>
      <c r="BH142" s="52">
        <f t="shared" si="32"/>
        <v>0.32276705725395294</v>
      </c>
      <c r="BI142" s="36"/>
      <c r="BJ142" s="36"/>
      <c r="BK142" s="36"/>
      <c r="BL142" s="36"/>
    </row>
    <row r="143" spans="3:64" x14ac:dyDescent="0.35">
      <c r="C143" s="95">
        <v>22.587064306810657</v>
      </c>
      <c r="D143" s="6">
        <v>-68</v>
      </c>
      <c r="E143" s="33">
        <f t="shared" si="27"/>
        <v>33.745377102174572</v>
      </c>
      <c r="F143" s="33">
        <f t="shared" si="28"/>
        <v>-11.158312795363916</v>
      </c>
      <c r="G143" s="52">
        <f t="shared" si="29"/>
        <v>124.50794443918208</v>
      </c>
      <c r="R143" s="36"/>
      <c r="S143" s="36"/>
      <c r="T143" s="95">
        <v>18.356476895090736</v>
      </c>
      <c r="U143" s="6">
        <v>-66</v>
      </c>
      <c r="V143" s="33">
        <f t="shared" si="24"/>
        <v>28.62765101319793</v>
      </c>
      <c r="W143" s="33">
        <f t="shared" si="25"/>
        <v>-10.271174118107194</v>
      </c>
      <c r="X143" s="52">
        <f t="shared" si="26"/>
        <v>105.49701776447509</v>
      </c>
      <c r="Y143" s="36"/>
      <c r="Z143" s="36"/>
      <c r="AA143" s="36"/>
      <c r="AB143" s="36"/>
      <c r="BB143" s="36"/>
      <c r="BC143" s="36"/>
      <c r="BD143" s="95">
        <v>1</v>
      </c>
      <c r="BE143" s="33">
        <v>-15</v>
      </c>
      <c r="BF143" s="33">
        <f t="shared" si="30"/>
        <v>0.43187408327558857</v>
      </c>
      <c r="BG143" s="33">
        <f t="shared" si="31"/>
        <v>0.56812591672441148</v>
      </c>
      <c r="BH143" s="52">
        <f t="shared" si="32"/>
        <v>0.32276705725395294</v>
      </c>
      <c r="BI143" s="36"/>
      <c r="BJ143" s="36"/>
      <c r="BK143" s="36"/>
      <c r="BL143" s="36"/>
    </row>
    <row r="144" spans="3:64" x14ac:dyDescent="0.35">
      <c r="C144" s="95">
        <v>22.587064306810657</v>
      </c>
      <c r="D144" s="6">
        <v>-71</v>
      </c>
      <c r="E144" s="33">
        <f t="shared" si="27"/>
        <v>43.18740832755887</v>
      </c>
      <c r="F144" s="33">
        <f t="shared" si="28"/>
        <v>-20.600344020748214</v>
      </c>
      <c r="G144" s="52">
        <f t="shared" si="29"/>
        <v>424.37417377317666</v>
      </c>
      <c r="R144" s="36"/>
      <c r="S144" s="36"/>
      <c r="T144" s="95">
        <v>18.356476895090736</v>
      </c>
      <c r="U144" s="6">
        <v>-66</v>
      </c>
      <c r="V144" s="33">
        <f t="shared" si="24"/>
        <v>28.62765101319793</v>
      </c>
      <c r="W144" s="33">
        <f t="shared" si="25"/>
        <v>-10.271174118107194</v>
      </c>
      <c r="X144" s="52">
        <f t="shared" si="26"/>
        <v>105.49701776447509</v>
      </c>
      <c r="Y144" s="36"/>
      <c r="Z144" s="36"/>
      <c r="AA144" s="36"/>
      <c r="AB144" s="36"/>
      <c r="BB144" s="36"/>
      <c r="BC144" s="36"/>
      <c r="BD144" s="95">
        <v>1</v>
      </c>
      <c r="BE144" s="33">
        <v>-31</v>
      </c>
      <c r="BF144" s="33">
        <f t="shared" si="30"/>
        <v>1.6098511207848556</v>
      </c>
      <c r="BG144" s="33">
        <f t="shared" si="31"/>
        <v>-0.60985112078485559</v>
      </c>
      <c r="BH144" s="52">
        <f t="shared" si="32"/>
        <v>0.37191838952254452</v>
      </c>
      <c r="BI144" s="36"/>
      <c r="BJ144" s="36"/>
      <c r="BK144" s="36"/>
      <c r="BL144" s="36"/>
    </row>
    <row r="145" spans="3:64" x14ac:dyDescent="0.35">
      <c r="C145" s="95">
        <v>22.587064306810657</v>
      </c>
      <c r="D145" s="6">
        <v>-80</v>
      </c>
      <c r="E145" s="33">
        <f t="shared" si="27"/>
        <v>90.528581262132462</v>
      </c>
      <c r="F145" s="33">
        <f t="shared" si="28"/>
        <v>-67.941516955321802</v>
      </c>
      <c r="G145" s="52">
        <f t="shared" si="29"/>
        <v>4616.0497261902801</v>
      </c>
      <c r="R145" s="36"/>
      <c r="S145" s="36"/>
      <c r="T145" s="95">
        <v>18.356476895090736</v>
      </c>
      <c r="U145" s="6">
        <v>-65</v>
      </c>
      <c r="V145" s="33">
        <f t="shared" si="24"/>
        <v>26.367650198664627</v>
      </c>
      <c r="W145" s="33">
        <f t="shared" si="25"/>
        <v>-8.0111733035738908</v>
      </c>
      <c r="X145" s="52">
        <f t="shared" si="26"/>
        <v>64.178897699895003</v>
      </c>
      <c r="Y145" s="36"/>
      <c r="Z145" s="36"/>
      <c r="AA145" s="36"/>
      <c r="AB145" s="36"/>
      <c r="BB145" s="36"/>
      <c r="BC145" s="36"/>
      <c r="BD145" s="95">
        <v>1</v>
      </c>
      <c r="BE145" s="33">
        <v>-35</v>
      </c>
      <c r="BF145" s="33">
        <f t="shared" si="30"/>
        <v>2.2368808789421024</v>
      </c>
      <c r="BG145" s="33">
        <f t="shared" si="31"/>
        <v>-1.2368808789421024</v>
      </c>
      <c r="BH145" s="52">
        <f t="shared" si="32"/>
        <v>1.5298743086925879</v>
      </c>
      <c r="BI145" s="36"/>
      <c r="BJ145" s="36"/>
      <c r="BK145" s="36"/>
      <c r="BL145" s="36"/>
    </row>
    <row r="146" spans="3:64" x14ac:dyDescent="0.35">
      <c r="C146" s="95">
        <v>22.587064306810657</v>
      </c>
      <c r="D146" s="6">
        <v>-74</v>
      </c>
      <c r="E146" s="33">
        <f t="shared" si="27"/>
        <v>55.271340794443503</v>
      </c>
      <c r="F146" s="33">
        <f t="shared" si="28"/>
        <v>-32.684276487632843</v>
      </c>
      <c r="G146" s="52">
        <f t="shared" si="29"/>
        <v>1068.2619295200291</v>
      </c>
      <c r="R146" s="36"/>
      <c r="S146" s="36"/>
      <c r="T146" s="95">
        <v>18.356476895090736</v>
      </c>
      <c r="U146" s="6">
        <v>-70</v>
      </c>
      <c r="V146" s="33">
        <f t="shared" si="24"/>
        <v>39.777992097325111</v>
      </c>
      <c r="W146" s="33">
        <f t="shared" si="25"/>
        <v>-21.421515202234374</v>
      </c>
      <c r="X146" s="52">
        <f t="shared" si="26"/>
        <v>458.88131355955841</v>
      </c>
      <c r="Y146" s="36"/>
      <c r="Z146" s="36"/>
      <c r="AA146" s="36"/>
      <c r="AB146" s="36"/>
      <c r="BB146" s="36"/>
      <c r="BC146" s="36"/>
      <c r="BD146" s="95">
        <v>1</v>
      </c>
      <c r="BE146" s="33">
        <v>-35</v>
      </c>
      <c r="BF146" s="33">
        <f t="shared" si="30"/>
        <v>2.2368808789421024</v>
      </c>
      <c r="BG146" s="33">
        <f t="shared" si="31"/>
        <v>-1.2368808789421024</v>
      </c>
      <c r="BH146" s="52">
        <f t="shared" si="32"/>
        <v>1.5298743086925879</v>
      </c>
      <c r="BI146" s="36"/>
      <c r="BJ146" s="36"/>
      <c r="BK146" s="36"/>
      <c r="BL146" s="36"/>
    </row>
    <row r="147" spans="3:64" x14ac:dyDescent="0.35">
      <c r="C147" s="95">
        <v>22.587064306810657</v>
      </c>
      <c r="D147" s="6">
        <v>-86</v>
      </c>
      <c r="E147" s="33">
        <f t="shared" si="27"/>
        <v>148.27619354872635</v>
      </c>
      <c r="F147" s="33">
        <f t="shared" si="28"/>
        <v>-125.68912924191569</v>
      </c>
      <c r="G147" s="52">
        <f t="shared" si="29"/>
        <v>15797.757209590987</v>
      </c>
      <c r="R147" s="36"/>
      <c r="S147" s="36"/>
      <c r="T147" s="95">
        <v>18.356476895090736</v>
      </c>
      <c r="U147" s="6">
        <v>-67</v>
      </c>
      <c r="V147" s="33">
        <f t="shared" si="24"/>
        <v>31.081359027394768</v>
      </c>
      <c r="W147" s="33">
        <f t="shared" si="25"/>
        <v>-12.724882132304032</v>
      </c>
      <c r="X147" s="52">
        <f t="shared" si="26"/>
        <v>161.92262528103041</v>
      </c>
      <c r="Y147" s="36"/>
      <c r="Z147" s="36"/>
      <c r="AA147" s="36"/>
      <c r="AB147" s="36"/>
      <c r="BB147" s="36"/>
      <c r="BC147" s="36"/>
      <c r="BD147" s="95">
        <v>1</v>
      </c>
      <c r="BE147" s="33">
        <v>-34</v>
      </c>
      <c r="BF147" s="33">
        <f t="shared" si="30"/>
        <v>2.0602910285875451</v>
      </c>
      <c r="BG147" s="33">
        <f t="shared" si="31"/>
        <v>-1.0602910285875451</v>
      </c>
      <c r="BH147" s="52">
        <f t="shared" si="32"/>
        <v>1.1242170653032344</v>
      </c>
      <c r="BI147" s="36"/>
      <c r="BJ147" s="36"/>
      <c r="BK147" s="36"/>
      <c r="BL147" s="36"/>
    </row>
    <row r="148" spans="3:64" x14ac:dyDescent="0.35">
      <c r="C148" s="95">
        <v>22.587064306810657</v>
      </c>
      <c r="D148" s="6">
        <v>-85</v>
      </c>
      <c r="E148" s="33">
        <f t="shared" si="27"/>
        <v>136.57057655480932</v>
      </c>
      <c r="F148" s="33">
        <f t="shared" si="28"/>
        <v>-113.98351224799866</v>
      </c>
      <c r="G148" s="52">
        <f t="shared" si="29"/>
        <v>12992.24106438966</v>
      </c>
      <c r="R148" s="36"/>
      <c r="S148" s="36"/>
      <c r="T148" s="95">
        <v>18.356476895090736</v>
      </c>
      <c r="U148" s="6">
        <v>-66</v>
      </c>
      <c r="V148" s="33">
        <f t="shared" si="24"/>
        <v>28.62765101319793</v>
      </c>
      <c r="W148" s="33">
        <f t="shared" si="25"/>
        <v>-10.271174118107194</v>
      </c>
      <c r="X148" s="52">
        <f t="shared" si="26"/>
        <v>105.49701776447509</v>
      </c>
      <c r="Y148" s="36"/>
      <c r="Z148" s="36"/>
      <c r="AA148" s="36"/>
      <c r="AB148" s="36"/>
      <c r="BB148" s="36"/>
      <c r="BC148" s="36"/>
      <c r="BD148" s="95">
        <v>1</v>
      </c>
      <c r="BE148" s="33">
        <v>-34</v>
      </c>
      <c r="BF148" s="33">
        <f t="shared" si="30"/>
        <v>2.0602910285875451</v>
      </c>
      <c r="BG148" s="33">
        <f t="shared" si="31"/>
        <v>-1.0602910285875451</v>
      </c>
      <c r="BH148" s="52">
        <f t="shared" si="32"/>
        <v>1.1242170653032344</v>
      </c>
      <c r="BI148" s="36"/>
      <c r="BJ148" s="36"/>
      <c r="BK148" s="36"/>
      <c r="BL148" s="36"/>
    </row>
    <row r="149" spans="3:64" x14ac:dyDescent="0.35">
      <c r="C149" s="95">
        <v>22.587064306810657</v>
      </c>
      <c r="D149" s="6">
        <v>-76</v>
      </c>
      <c r="E149" s="33">
        <f t="shared" si="27"/>
        <v>65.152122931477265</v>
      </c>
      <c r="F149" s="33">
        <f t="shared" si="28"/>
        <v>-42.565058624666605</v>
      </c>
      <c r="G149" s="52">
        <f t="shared" si="29"/>
        <v>1811.7842157213049</v>
      </c>
      <c r="R149" s="36"/>
      <c r="S149" s="36"/>
      <c r="T149" s="95">
        <v>18.356476895090736</v>
      </c>
      <c r="U149" s="6">
        <v>-65</v>
      </c>
      <c r="V149" s="33">
        <f t="shared" si="24"/>
        <v>26.367650198664627</v>
      </c>
      <c r="W149" s="33">
        <f t="shared" si="25"/>
        <v>-8.0111733035738908</v>
      </c>
      <c r="X149" s="52">
        <f t="shared" si="26"/>
        <v>64.178897699895003</v>
      </c>
      <c r="Y149" s="36"/>
      <c r="Z149" s="36"/>
      <c r="AA149" s="36"/>
      <c r="AB149" s="36"/>
      <c r="BB149" s="36"/>
      <c r="BC149" s="36"/>
      <c r="BD149" s="95">
        <v>1</v>
      </c>
      <c r="BE149" s="33">
        <v>-34</v>
      </c>
      <c r="BF149" s="33">
        <f t="shared" si="30"/>
        <v>2.0602910285875451</v>
      </c>
      <c r="BG149" s="33">
        <f t="shared" si="31"/>
        <v>-1.0602910285875451</v>
      </c>
      <c r="BH149" s="52">
        <f t="shared" si="32"/>
        <v>1.1242170653032344</v>
      </c>
      <c r="BI149" s="36"/>
      <c r="BJ149" s="36"/>
      <c r="BK149" s="36"/>
      <c r="BL149" s="36"/>
    </row>
    <row r="150" spans="3:64" x14ac:dyDescent="0.35">
      <c r="C150" s="95">
        <v>22.587064306810657</v>
      </c>
      <c r="D150" s="6">
        <v>-75</v>
      </c>
      <c r="E150" s="33">
        <f t="shared" si="27"/>
        <v>60.008709284795991</v>
      </c>
      <c r="F150" s="33">
        <f t="shared" si="28"/>
        <v>-37.421644977985338</v>
      </c>
      <c r="G150" s="52">
        <f t="shared" si="29"/>
        <v>1400.3795128583752</v>
      </c>
      <c r="R150" s="36"/>
      <c r="S150" s="36"/>
      <c r="T150" s="95">
        <v>18.356476895090736</v>
      </c>
      <c r="U150" s="6">
        <v>-71</v>
      </c>
      <c r="V150" s="33">
        <f t="shared" si="24"/>
        <v>43.18740832755887</v>
      </c>
      <c r="W150" s="33">
        <f t="shared" si="25"/>
        <v>-24.830931432468134</v>
      </c>
      <c r="X150" s="52">
        <f t="shared" si="26"/>
        <v>616.57515580393397</v>
      </c>
      <c r="Y150" s="36"/>
      <c r="Z150" s="36"/>
      <c r="AA150" s="36"/>
      <c r="AB150" s="36"/>
      <c r="BB150" s="36"/>
      <c r="BC150" s="36"/>
      <c r="BD150" s="95">
        <v>1</v>
      </c>
      <c r="BE150" s="33">
        <v>-29</v>
      </c>
      <c r="BF150" s="33">
        <f t="shared" si="30"/>
        <v>1.365705765548092</v>
      </c>
      <c r="BG150" s="33">
        <f t="shared" si="31"/>
        <v>-0.36570576554809198</v>
      </c>
      <c r="BH150" s="52">
        <f t="shared" si="32"/>
        <v>0.13374070695511603</v>
      </c>
      <c r="BI150" s="36"/>
      <c r="BJ150" s="36"/>
      <c r="BK150" s="36"/>
      <c r="BL150" s="36"/>
    </row>
    <row r="151" spans="3:64" x14ac:dyDescent="0.35">
      <c r="C151" s="95">
        <v>22.587064306810657</v>
      </c>
      <c r="D151" s="6">
        <v>-72</v>
      </c>
      <c r="E151" s="33">
        <f t="shared" si="27"/>
        <v>46.889049439394007</v>
      </c>
      <c r="F151" s="33">
        <f t="shared" si="28"/>
        <v>-24.301985132583351</v>
      </c>
      <c r="G151" s="52">
        <f t="shared" si="29"/>
        <v>590.58648138430226</v>
      </c>
      <c r="R151" s="36"/>
      <c r="S151" s="36"/>
      <c r="T151" s="95">
        <v>18.356476895090736</v>
      </c>
      <c r="U151" s="6">
        <v>-54</v>
      </c>
      <c r="V151" s="33">
        <f t="shared" si="24"/>
        <v>10.67122521441642</v>
      </c>
      <c r="W151" s="33">
        <f t="shared" si="25"/>
        <v>7.6852516806743161</v>
      </c>
      <c r="X151" s="52">
        <f t="shared" si="26"/>
        <v>59.063093395307398</v>
      </c>
      <c r="Y151" s="36"/>
      <c r="Z151" s="36"/>
      <c r="AA151" s="36"/>
      <c r="AB151" s="36"/>
      <c r="BB151" s="36"/>
      <c r="BC151" s="36"/>
      <c r="BD151" s="95">
        <v>1</v>
      </c>
      <c r="BE151" s="33">
        <v>-34</v>
      </c>
      <c r="BF151" s="33">
        <f t="shared" si="30"/>
        <v>2.0602910285875451</v>
      </c>
      <c r="BG151" s="33">
        <f t="shared" si="31"/>
        <v>-1.0602910285875451</v>
      </c>
      <c r="BH151" s="52">
        <f t="shared" si="32"/>
        <v>1.1242170653032344</v>
      </c>
      <c r="BI151" s="36"/>
      <c r="BJ151" s="36"/>
      <c r="BK151" s="36"/>
      <c r="BL151" s="36"/>
    </row>
    <row r="152" spans="3:64" x14ac:dyDescent="0.35">
      <c r="C152" s="95">
        <v>22.587064306810657</v>
      </c>
      <c r="D152" s="6">
        <v>-76</v>
      </c>
      <c r="E152" s="33">
        <f t="shared" si="27"/>
        <v>65.152122931477265</v>
      </c>
      <c r="F152" s="33">
        <f t="shared" si="28"/>
        <v>-42.565058624666605</v>
      </c>
      <c r="G152" s="52">
        <f t="shared" si="29"/>
        <v>1811.7842157213049</v>
      </c>
      <c r="R152" s="36"/>
      <c r="S152" s="36"/>
      <c r="T152" s="95">
        <v>18.356476895090736</v>
      </c>
      <c r="U152" s="6">
        <v>-53</v>
      </c>
      <c r="V152" s="33">
        <f t="shared" si="24"/>
        <v>9.8287887300003245</v>
      </c>
      <c r="W152" s="33">
        <f t="shared" si="25"/>
        <v>8.5276881650904119</v>
      </c>
      <c r="X152" s="52">
        <f t="shared" si="26"/>
        <v>72.721465441023071</v>
      </c>
      <c r="Y152" s="36"/>
      <c r="Z152" s="36"/>
      <c r="AA152" s="36"/>
      <c r="AB152" s="36"/>
      <c r="BB152" s="36"/>
      <c r="BC152" s="36"/>
      <c r="BD152" s="95">
        <v>1</v>
      </c>
      <c r="BE152" s="33">
        <v>-35</v>
      </c>
      <c r="BF152" s="33">
        <f t="shared" si="30"/>
        <v>2.2368808789421024</v>
      </c>
      <c r="BG152" s="33">
        <f t="shared" si="31"/>
        <v>-1.2368808789421024</v>
      </c>
      <c r="BH152" s="52">
        <f t="shared" si="32"/>
        <v>1.5298743086925879</v>
      </c>
      <c r="BI152" s="36"/>
      <c r="BJ152" s="36"/>
      <c r="BK152" s="36"/>
      <c r="BL152" s="36"/>
    </row>
    <row r="153" spans="3:64" x14ac:dyDescent="0.35">
      <c r="C153" s="95">
        <v>22.587064306810657</v>
      </c>
      <c r="D153" s="6">
        <v>-68</v>
      </c>
      <c r="E153" s="33">
        <f t="shared" si="27"/>
        <v>33.745377102174572</v>
      </c>
      <c r="F153" s="33">
        <f t="shared" si="28"/>
        <v>-11.158312795363916</v>
      </c>
      <c r="G153" s="52">
        <f t="shared" si="29"/>
        <v>124.50794443918208</v>
      </c>
      <c r="R153" s="36"/>
      <c r="S153" s="36"/>
      <c r="T153" s="95">
        <v>18.356476895090736</v>
      </c>
      <c r="U153" s="6">
        <v>-53</v>
      </c>
      <c r="V153" s="33">
        <f t="shared" si="24"/>
        <v>9.8287887300003245</v>
      </c>
      <c r="W153" s="33">
        <f t="shared" si="25"/>
        <v>8.5276881650904119</v>
      </c>
      <c r="X153" s="52">
        <f t="shared" si="26"/>
        <v>72.721465441023071</v>
      </c>
      <c r="Y153" s="36"/>
      <c r="Z153" s="36"/>
      <c r="AA153" s="36"/>
      <c r="AB153" s="36"/>
      <c r="BB153" s="36"/>
      <c r="BC153" s="36"/>
      <c r="BD153" s="95">
        <v>1</v>
      </c>
      <c r="BE153" s="33">
        <v>-36</v>
      </c>
      <c r="BF153" s="33">
        <f t="shared" si="30"/>
        <v>2.4286064430456169</v>
      </c>
      <c r="BG153" s="33">
        <f t="shared" si="31"/>
        <v>-1.4286064430456169</v>
      </c>
      <c r="BH153" s="52">
        <f t="shared" si="32"/>
        <v>2.0409163691114496</v>
      </c>
      <c r="BI153" s="36"/>
      <c r="BJ153" s="36"/>
      <c r="BK153" s="36"/>
      <c r="BL153" s="36"/>
    </row>
    <row r="154" spans="3:64" x14ac:dyDescent="0.35">
      <c r="C154" s="95">
        <v>23.341731919461331</v>
      </c>
      <c r="D154" s="6">
        <v>-72</v>
      </c>
      <c r="E154" s="33">
        <f t="shared" si="27"/>
        <v>46.889049439394007</v>
      </c>
      <c r="F154" s="33">
        <f t="shared" si="28"/>
        <v>-23.547317519932676</v>
      </c>
      <c r="G154" s="52">
        <f t="shared" si="29"/>
        <v>554.47616238452838</v>
      </c>
      <c r="R154" s="36"/>
      <c r="S154" s="36"/>
      <c r="T154" s="95">
        <v>18.356476895090736</v>
      </c>
      <c r="U154" s="6">
        <v>-57</v>
      </c>
      <c r="V154" s="33">
        <f t="shared" si="24"/>
        <v>13.657057655480923</v>
      </c>
      <c r="W154" s="33">
        <f t="shared" si="25"/>
        <v>4.6994192396098136</v>
      </c>
      <c r="X154" s="52">
        <f t="shared" si="26"/>
        <v>22.084541189614878</v>
      </c>
      <c r="Y154" s="36"/>
      <c r="Z154" s="36"/>
      <c r="AA154" s="36"/>
      <c r="AB154" s="36"/>
      <c r="BB154" s="36"/>
      <c r="BC154" s="36"/>
      <c r="BD154" s="95">
        <v>1</v>
      </c>
      <c r="BE154" s="33">
        <v>-36</v>
      </c>
      <c r="BF154" s="33">
        <f t="shared" si="30"/>
        <v>2.4286064430456169</v>
      </c>
      <c r="BG154" s="33">
        <f t="shared" si="31"/>
        <v>-1.4286064430456169</v>
      </c>
      <c r="BH154" s="52">
        <f t="shared" si="32"/>
        <v>2.0409163691114496</v>
      </c>
      <c r="BI154" s="36"/>
      <c r="BJ154" s="36"/>
      <c r="BK154" s="36"/>
      <c r="BL154" s="36"/>
    </row>
    <row r="155" spans="3:64" x14ac:dyDescent="0.35">
      <c r="C155" s="95">
        <v>23.341731919461331</v>
      </c>
      <c r="D155" s="6">
        <v>-71</v>
      </c>
      <c r="E155" s="33">
        <f t="shared" si="27"/>
        <v>43.18740832755887</v>
      </c>
      <c r="F155" s="33">
        <f t="shared" si="28"/>
        <v>-19.845676408097539</v>
      </c>
      <c r="G155" s="52">
        <f t="shared" si="29"/>
        <v>393.85087209491923</v>
      </c>
      <c r="R155" s="36"/>
      <c r="S155" s="36"/>
      <c r="T155" s="95">
        <v>18.356476895090736</v>
      </c>
      <c r="U155" s="6">
        <v>-57</v>
      </c>
      <c r="V155" s="33">
        <f t="shared" si="24"/>
        <v>13.657057655480923</v>
      </c>
      <c r="W155" s="33">
        <f t="shared" si="25"/>
        <v>4.6994192396098136</v>
      </c>
      <c r="X155" s="52">
        <f t="shared" si="26"/>
        <v>22.084541189614878</v>
      </c>
      <c r="Y155" s="36"/>
      <c r="Z155" s="36"/>
      <c r="AA155" s="36"/>
      <c r="AB155" s="36"/>
      <c r="BB155" s="36"/>
      <c r="BC155" s="36"/>
      <c r="BD155" s="95">
        <v>1</v>
      </c>
      <c r="BE155" s="33">
        <v>-36</v>
      </c>
      <c r="BF155" s="33">
        <f t="shared" si="30"/>
        <v>2.4286064430456169</v>
      </c>
      <c r="BG155" s="33">
        <f t="shared" si="31"/>
        <v>-1.4286064430456169</v>
      </c>
      <c r="BH155" s="52">
        <f t="shared" si="32"/>
        <v>2.0409163691114496</v>
      </c>
      <c r="BI155" s="36"/>
      <c r="BJ155" s="36"/>
      <c r="BK155" s="36"/>
      <c r="BL155" s="36"/>
    </row>
    <row r="156" spans="3:64" x14ac:dyDescent="0.35">
      <c r="C156" s="95">
        <v>23.341731919461331</v>
      </c>
      <c r="D156" s="6">
        <v>-72</v>
      </c>
      <c r="E156" s="33">
        <f t="shared" si="27"/>
        <v>46.889049439394007</v>
      </c>
      <c r="F156" s="33">
        <f t="shared" si="28"/>
        <v>-23.547317519932676</v>
      </c>
      <c r="G156" s="52">
        <f t="shared" si="29"/>
        <v>554.47616238452838</v>
      </c>
      <c r="R156" s="36"/>
      <c r="S156" s="36"/>
      <c r="T156" s="95">
        <v>18.356476895090736</v>
      </c>
      <c r="U156" s="6">
        <v>-57</v>
      </c>
      <c r="V156" s="33">
        <f t="shared" si="24"/>
        <v>13.657057655480923</v>
      </c>
      <c r="W156" s="33">
        <f t="shared" si="25"/>
        <v>4.6994192396098136</v>
      </c>
      <c r="X156" s="52">
        <f t="shared" si="26"/>
        <v>22.084541189614878</v>
      </c>
      <c r="Y156" s="36"/>
      <c r="Z156" s="36"/>
      <c r="AA156" s="36"/>
      <c r="AB156" s="36"/>
      <c r="BB156" s="36"/>
      <c r="BC156" s="36"/>
      <c r="BD156" s="95">
        <v>1</v>
      </c>
      <c r="BE156" s="33">
        <v>-36</v>
      </c>
      <c r="BF156" s="33">
        <f t="shared" si="30"/>
        <v>2.4286064430456169</v>
      </c>
      <c r="BG156" s="33">
        <f t="shared" si="31"/>
        <v>-1.4286064430456169</v>
      </c>
      <c r="BH156" s="52">
        <f t="shared" si="32"/>
        <v>2.0409163691114496</v>
      </c>
      <c r="BI156" s="36"/>
      <c r="BJ156" s="36"/>
      <c r="BK156" s="36"/>
      <c r="BL156" s="36"/>
    </row>
    <row r="157" spans="3:64" x14ac:dyDescent="0.35">
      <c r="C157" s="95">
        <v>23.341731919461331</v>
      </c>
      <c r="D157" s="6">
        <v>-72</v>
      </c>
      <c r="E157" s="33">
        <f t="shared" si="27"/>
        <v>46.889049439394007</v>
      </c>
      <c r="F157" s="33">
        <f t="shared" si="28"/>
        <v>-23.547317519932676</v>
      </c>
      <c r="G157" s="52">
        <f t="shared" si="29"/>
        <v>554.47616238452838</v>
      </c>
      <c r="R157" s="36"/>
      <c r="S157" s="36"/>
      <c r="T157" s="95">
        <v>18.356476895090736</v>
      </c>
      <c r="U157" s="6">
        <v>-61</v>
      </c>
      <c r="V157" s="33">
        <f t="shared" si="24"/>
        <v>18.976420078684914</v>
      </c>
      <c r="W157" s="33">
        <f t="shared" si="25"/>
        <v>-0.61994318359417733</v>
      </c>
      <c r="X157" s="52">
        <f t="shared" si="26"/>
        <v>0.38432955088488385</v>
      </c>
      <c r="Y157" s="36"/>
      <c r="Z157" s="36"/>
      <c r="AA157" s="36"/>
      <c r="AB157" s="36"/>
      <c r="BB157" s="36"/>
      <c r="BC157" s="36"/>
      <c r="BD157" s="95">
        <v>1</v>
      </c>
      <c r="BE157" s="33">
        <v>-34</v>
      </c>
      <c r="BF157" s="33">
        <f t="shared" si="30"/>
        <v>2.0602910285875451</v>
      </c>
      <c r="BG157" s="33">
        <f t="shared" si="31"/>
        <v>-1.0602910285875451</v>
      </c>
      <c r="BH157" s="52">
        <f t="shared" si="32"/>
        <v>1.1242170653032344</v>
      </c>
      <c r="BI157" s="36"/>
      <c r="BJ157" s="36"/>
      <c r="BK157" s="36"/>
      <c r="BL157" s="36"/>
    </row>
    <row r="158" spans="3:64" x14ac:dyDescent="0.35">
      <c r="C158" s="95">
        <v>23.341731919461331</v>
      </c>
      <c r="D158" s="6">
        <v>-71</v>
      </c>
      <c r="E158" s="33">
        <f t="shared" si="27"/>
        <v>43.18740832755887</v>
      </c>
      <c r="F158" s="33">
        <f t="shared" si="28"/>
        <v>-19.845676408097539</v>
      </c>
      <c r="G158" s="52">
        <f t="shared" si="29"/>
        <v>393.85087209491923</v>
      </c>
      <c r="R158" s="36"/>
      <c r="S158" s="36"/>
      <c r="T158" s="95">
        <v>18.356476895090736</v>
      </c>
      <c r="U158" s="6">
        <v>-55</v>
      </c>
      <c r="V158" s="33">
        <f t="shared" si="24"/>
        <v>11.585867872937076</v>
      </c>
      <c r="W158" s="33">
        <f t="shared" si="25"/>
        <v>6.7706090221536606</v>
      </c>
      <c r="X158" s="52">
        <f t="shared" si="26"/>
        <v>45.841146530868549</v>
      </c>
      <c r="Y158" s="36"/>
      <c r="Z158" s="36"/>
      <c r="AA158" s="36"/>
      <c r="AB158" s="36"/>
      <c r="BB158" s="36"/>
      <c r="BC158" s="36"/>
      <c r="BD158" s="95">
        <v>1</v>
      </c>
      <c r="BE158" s="33">
        <v>-30</v>
      </c>
      <c r="BF158" s="33">
        <f t="shared" si="30"/>
        <v>1.4827619354872632</v>
      </c>
      <c r="BG158" s="33">
        <f t="shared" si="31"/>
        <v>-0.48276193548726321</v>
      </c>
      <c r="BH158" s="52">
        <f t="shared" si="32"/>
        <v>0.23305908635540848</v>
      </c>
      <c r="BI158" s="36"/>
      <c r="BJ158" s="36"/>
      <c r="BK158" s="36"/>
      <c r="BL158" s="36"/>
    </row>
    <row r="159" spans="3:64" x14ac:dyDescent="0.35">
      <c r="C159" s="95">
        <v>23.341731919461331</v>
      </c>
      <c r="D159" s="6">
        <v>-72</v>
      </c>
      <c r="E159" s="33">
        <f t="shared" si="27"/>
        <v>46.889049439394007</v>
      </c>
      <c r="F159" s="33">
        <f t="shared" si="28"/>
        <v>-23.547317519932676</v>
      </c>
      <c r="G159" s="52">
        <f t="shared" si="29"/>
        <v>554.47616238452838</v>
      </c>
      <c r="R159" s="36"/>
      <c r="S159" s="36"/>
      <c r="T159" s="95">
        <v>18.356476895090736</v>
      </c>
      <c r="U159" s="6">
        <v>-55</v>
      </c>
      <c r="V159" s="33">
        <f t="shared" si="24"/>
        <v>11.585867872937076</v>
      </c>
      <c r="W159" s="33">
        <f t="shared" si="25"/>
        <v>6.7706090221536606</v>
      </c>
      <c r="X159" s="52">
        <f t="shared" si="26"/>
        <v>45.841146530868549</v>
      </c>
      <c r="Y159" s="36"/>
      <c r="Z159" s="36"/>
      <c r="AA159" s="36"/>
      <c r="AB159" s="36"/>
      <c r="BB159" s="36"/>
      <c r="BC159" s="36"/>
      <c r="BD159" s="95">
        <v>1</v>
      </c>
      <c r="BE159" s="33">
        <v>-35</v>
      </c>
      <c r="BF159" s="33">
        <f t="shared" si="30"/>
        <v>2.2368808789421024</v>
      </c>
      <c r="BG159" s="33">
        <f t="shared" si="31"/>
        <v>-1.2368808789421024</v>
      </c>
      <c r="BH159" s="52">
        <f t="shared" si="32"/>
        <v>1.5298743086925879</v>
      </c>
      <c r="BI159" s="36"/>
      <c r="BJ159" s="36"/>
      <c r="BK159" s="36"/>
      <c r="BL159" s="36"/>
    </row>
    <row r="160" spans="3:64" x14ac:dyDescent="0.35">
      <c r="C160" s="95">
        <v>23.341731919461331</v>
      </c>
      <c r="D160" s="6">
        <v>-78</v>
      </c>
      <c r="E160" s="33">
        <f t="shared" si="27"/>
        <v>76.799279001841469</v>
      </c>
      <c r="F160" s="33">
        <f t="shared" si="28"/>
        <v>-53.457547082380138</v>
      </c>
      <c r="G160" s="52">
        <f t="shared" si="29"/>
        <v>2857.7093400648891</v>
      </c>
      <c r="R160" s="36"/>
      <c r="S160" s="36"/>
      <c r="T160" s="95">
        <v>18.356476895090736</v>
      </c>
      <c r="U160" s="6">
        <v>-63</v>
      </c>
      <c r="V160" s="33">
        <f t="shared" si="24"/>
        <v>22.368808789421028</v>
      </c>
      <c r="W160" s="33">
        <f t="shared" si="25"/>
        <v>-4.0123318943302912</v>
      </c>
      <c r="X160" s="52">
        <f t="shared" si="26"/>
        <v>16.098807230260103</v>
      </c>
      <c r="Y160" s="36"/>
      <c r="Z160" s="36"/>
      <c r="AA160" s="36"/>
      <c r="AB160" s="36"/>
      <c r="BB160" s="36"/>
      <c r="BC160" s="36"/>
      <c r="BD160" s="95">
        <v>1</v>
      </c>
      <c r="BE160" s="33">
        <v>-30</v>
      </c>
      <c r="BF160" s="33">
        <f t="shared" si="30"/>
        <v>1.4827619354872632</v>
      </c>
      <c r="BG160" s="33">
        <f t="shared" si="31"/>
        <v>-0.48276193548726321</v>
      </c>
      <c r="BH160" s="52">
        <f t="shared" si="32"/>
        <v>0.23305908635540848</v>
      </c>
      <c r="BI160" s="36"/>
      <c r="BJ160" s="36"/>
      <c r="BK160" s="36"/>
      <c r="BL160" s="36"/>
    </row>
    <row r="161" spans="3:64" x14ac:dyDescent="0.35">
      <c r="C161" s="95">
        <v>23.341731919461331</v>
      </c>
      <c r="D161" s="6">
        <v>-90</v>
      </c>
      <c r="E161" s="33">
        <f t="shared" si="27"/>
        <v>206.02910285875464</v>
      </c>
      <c r="F161" s="33">
        <f t="shared" si="28"/>
        <v>-182.68737093929332</v>
      </c>
      <c r="G161" s="52">
        <f t="shared" si="29"/>
        <v>33374.675500710953</v>
      </c>
      <c r="R161" s="36"/>
      <c r="S161" s="36"/>
      <c r="T161" s="95">
        <v>18.356476895090736</v>
      </c>
      <c r="U161" s="6">
        <v>-63</v>
      </c>
      <c r="V161" s="33">
        <f t="shared" si="24"/>
        <v>22.368808789421028</v>
      </c>
      <c r="W161" s="33">
        <f t="shared" si="25"/>
        <v>-4.0123318943302912</v>
      </c>
      <c r="X161" s="52">
        <f t="shared" si="26"/>
        <v>16.098807230260103</v>
      </c>
      <c r="Y161" s="36"/>
      <c r="Z161" s="36"/>
      <c r="AA161" s="36"/>
      <c r="AB161" s="36"/>
      <c r="BB161" s="36"/>
      <c r="BC161" s="36"/>
      <c r="BD161" s="95">
        <v>1</v>
      </c>
      <c r="BE161" s="33">
        <v>-35</v>
      </c>
      <c r="BF161" s="33">
        <f t="shared" si="30"/>
        <v>2.2368808789421024</v>
      </c>
      <c r="BG161" s="33">
        <f t="shared" si="31"/>
        <v>-1.2368808789421024</v>
      </c>
      <c r="BH161" s="52">
        <f t="shared" si="32"/>
        <v>1.5298743086925879</v>
      </c>
      <c r="BI161" s="36"/>
      <c r="BJ161" s="36"/>
      <c r="BK161" s="36"/>
      <c r="BL161" s="36"/>
    </row>
    <row r="162" spans="3:64" x14ac:dyDescent="0.35">
      <c r="C162" s="95">
        <v>23.341731919461331</v>
      </c>
      <c r="D162" s="6">
        <v>-75</v>
      </c>
      <c r="E162" s="33">
        <f t="shared" si="27"/>
        <v>60.008709284795991</v>
      </c>
      <c r="F162" s="33">
        <f t="shared" si="28"/>
        <v>-36.66697736533466</v>
      </c>
      <c r="G162" s="52">
        <f t="shared" si="29"/>
        <v>1344.4672291099644</v>
      </c>
      <c r="R162" s="36"/>
      <c r="S162" s="36"/>
      <c r="T162" s="95">
        <v>18.356476895090736</v>
      </c>
      <c r="U162" s="6">
        <v>-57</v>
      </c>
      <c r="V162" s="33">
        <f t="shared" si="24"/>
        <v>13.657057655480923</v>
      </c>
      <c r="W162" s="33">
        <f t="shared" si="25"/>
        <v>4.6994192396098136</v>
      </c>
      <c r="X162" s="52">
        <f t="shared" si="26"/>
        <v>22.084541189614878</v>
      </c>
      <c r="Y162" s="36"/>
      <c r="Z162" s="36"/>
      <c r="AA162" s="36"/>
      <c r="AB162" s="36"/>
      <c r="BB162" s="36"/>
      <c r="BC162" s="36"/>
      <c r="BD162" s="95">
        <v>1</v>
      </c>
      <c r="BE162" s="33">
        <v>-34</v>
      </c>
      <c r="BF162" s="33">
        <f t="shared" si="30"/>
        <v>2.0602910285875451</v>
      </c>
      <c r="BG162" s="33">
        <f t="shared" si="31"/>
        <v>-1.0602910285875451</v>
      </c>
      <c r="BH162" s="52">
        <f t="shared" si="32"/>
        <v>1.1242170653032344</v>
      </c>
      <c r="BI162" s="36"/>
      <c r="BJ162" s="36"/>
      <c r="BK162" s="36"/>
      <c r="BL162" s="36"/>
    </row>
    <row r="163" spans="3:64" x14ac:dyDescent="0.35">
      <c r="C163" s="95">
        <v>23.341731919461331</v>
      </c>
      <c r="D163" s="6">
        <v>-71</v>
      </c>
      <c r="E163" s="33">
        <f t="shared" si="27"/>
        <v>43.18740832755887</v>
      </c>
      <c r="F163" s="33">
        <f t="shared" si="28"/>
        <v>-19.845676408097539</v>
      </c>
      <c r="G163" s="52">
        <f t="shared" si="29"/>
        <v>393.85087209491923</v>
      </c>
      <c r="R163" s="36"/>
      <c r="S163" s="36"/>
      <c r="T163" s="95">
        <v>18.356476895090736</v>
      </c>
      <c r="U163" s="6">
        <v>-61</v>
      </c>
      <c r="V163" s="33">
        <f t="shared" si="24"/>
        <v>18.976420078684914</v>
      </c>
      <c r="W163" s="33">
        <f t="shared" si="25"/>
        <v>-0.61994318359417733</v>
      </c>
      <c r="X163" s="52">
        <f t="shared" si="26"/>
        <v>0.38432955088488385</v>
      </c>
      <c r="Y163" s="36"/>
      <c r="Z163" s="36"/>
      <c r="AA163" s="36"/>
      <c r="AB163" s="36"/>
      <c r="BB163" s="36"/>
      <c r="BC163" s="36"/>
      <c r="BD163" s="95">
        <v>1</v>
      </c>
      <c r="BE163" s="33">
        <v>-33</v>
      </c>
      <c r="BF163" s="33">
        <f t="shared" si="30"/>
        <v>1.8976420078684906</v>
      </c>
      <c r="BG163" s="33">
        <f t="shared" si="31"/>
        <v>-0.89764200786849058</v>
      </c>
      <c r="BH163" s="52">
        <f t="shared" si="32"/>
        <v>0.80576117429017535</v>
      </c>
      <c r="BI163" s="36"/>
      <c r="BJ163" s="36"/>
      <c r="BK163" s="36"/>
      <c r="BL163" s="36"/>
    </row>
    <row r="164" spans="3:64" x14ac:dyDescent="0.35">
      <c r="C164" s="95">
        <v>23.341731919461331</v>
      </c>
      <c r="D164" s="6">
        <v>-69</v>
      </c>
      <c r="E164" s="33">
        <f t="shared" si="27"/>
        <v>36.637731148251461</v>
      </c>
      <c r="F164" s="33">
        <f t="shared" si="28"/>
        <v>-13.29599922879013</v>
      </c>
      <c r="G164" s="52">
        <f t="shared" si="29"/>
        <v>176.78359549198774</v>
      </c>
      <c r="R164" s="36"/>
      <c r="S164" s="36"/>
      <c r="T164" s="95">
        <v>18.356476895090736</v>
      </c>
      <c r="U164" s="6">
        <v>-59</v>
      </c>
      <c r="V164" s="33">
        <f t="shared" si="24"/>
        <v>16.09851120784856</v>
      </c>
      <c r="W164" s="33">
        <f t="shared" si="25"/>
        <v>2.2579656872421765</v>
      </c>
      <c r="X164" s="52">
        <f t="shared" si="26"/>
        <v>5.0984090447630344</v>
      </c>
      <c r="Y164" s="36"/>
      <c r="Z164" s="36"/>
      <c r="AA164" s="36"/>
      <c r="AB164" s="36"/>
      <c r="BB164" s="36"/>
      <c r="BC164" s="36"/>
      <c r="BD164" s="95">
        <v>10.491940621257825</v>
      </c>
      <c r="BE164" s="33">
        <v>-53</v>
      </c>
      <c r="BF164" s="33">
        <f t="shared" si="30"/>
        <v>9.8287887300003245</v>
      </c>
      <c r="BG164" s="33">
        <f t="shared" si="31"/>
        <v>0.66315189125750074</v>
      </c>
      <c r="BH164" s="52">
        <f t="shared" si="32"/>
        <v>0.43977043087840006</v>
      </c>
      <c r="BI164" s="36"/>
      <c r="BJ164" s="36"/>
      <c r="BK164" s="36"/>
      <c r="BL164" s="36"/>
    </row>
    <row r="165" spans="3:64" x14ac:dyDescent="0.35">
      <c r="C165" s="95">
        <v>23.341731919461331</v>
      </c>
      <c r="D165" s="6">
        <v>-70</v>
      </c>
      <c r="E165" s="33">
        <f t="shared" si="27"/>
        <v>39.777992097325111</v>
      </c>
      <c r="F165" s="33">
        <f t="shared" si="28"/>
        <v>-16.43626017786378</v>
      </c>
      <c r="G165" s="52">
        <f t="shared" si="29"/>
        <v>270.15064863443069</v>
      </c>
      <c r="R165" s="36"/>
      <c r="S165" s="36"/>
      <c r="T165" s="95">
        <v>18.356476895090736</v>
      </c>
      <c r="U165" s="6">
        <v>-55</v>
      </c>
      <c r="V165" s="33">
        <f t="shared" si="24"/>
        <v>11.585867872937076</v>
      </c>
      <c r="W165" s="33">
        <f t="shared" si="25"/>
        <v>6.7706090221536606</v>
      </c>
      <c r="X165" s="52">
        <f t="shared" si="26"/>
        <v>45.841146530868549</v>
      </c>
      <c r="Y165" s="36"/>
      <c r="Z165" s="36"/>
      <c r="AA165" s="36"/>
      <c r="AB165" s="36"/>
      <c r="BB165" s="36"/>
      <c r="BC165" s="36"/>
      <c r="BD165" s="95">
        <v>10.491940621257825</v>
      </c>
      <c r="BE165" s="33">
        <v>-57</v>
      </c>
      <c r="BF165" s="33">
        <f t="shared" si="30"/>
        <v>13.657057655480923</v>
      </c>
      <c r="BG165" s="33">
        <f t="shared" si="31"/>
        <v>-3.1651170342230976</v>
      </c>
      <c r="BH165" s="52">
        <f t="shared" si="32"/>
        <v>10.017965840329218</v>
      </c>
      <c r="BI165" s="36"/>
      <c r="BJ165" s="36"/>
      <c r="BK165" s="36"/>
      <c r="BL165" s="36"/>
    </row>
    <row r="166" spans="3:64" x14ac:dyDescent="0.35">
      <c r="C166" s="95">
        <v>23.341731919461331</v>
      </c>
      <c r="D166" s="6">
        <v>-69</v>
      </c>
      <c r="E166" s="33">
        <f t="shared" si="27"/>
        <v>36.637731148251461</v>
      </c>
      <c r="F166" s="33">
        <f t="shared" si="28"/>
        <v>-13.29599922879013</v>
      </c>
      <c r="G166" s="52">
        <f t="shared" si="29"/>
        <v>176.78359549198774</v>
      </c>
      <c r="R166" s="36"/>
      <c r="S166" s="36"/>
      <c r="T166" s="95">
        <v>18.356476895090736</v>
      </c>
      <c r="U166" s="6">
        <v>-55</v>
      </c>
      <c r="V166" s="33">
        <f t="shared" si="24"/>
        <v>11.585867872937076</v>
      </c>
      <c r="W166" s="33">
        <f t="shared" si="25"/>
        <v>6.7706090221536606</v>
      </c>
      <c r="X166" s="52">
        <f t="shared" si="26"/>
        <v>45.841146530868549</v>
      </c>
      <c r="Y166" s="36"/>
      <c r="Z166" s="36"/>
      <c r="AA166" s="36"/>
      <c r="AB166" s="36"/>
      <c r="BB166" s="36"/>
      <c r="BC166" s="36"/>
      <c r="BD166" s="95">
        <v>10.491940621257825</v>
      </c>
      <c r="BE166" s="33">
        <v>-55</v>
      </c>
      <c r="BF166" s="33">
        <f t="shared" si="30"/>
        <v>11.585867872937076</v>
      </c>
      <c r="BG166" s="33">
        <f t="shared" si="31"/>
        <v>-1.0939272516792506</v>
      </c>
      <c r="BH166" s="52">
        <f t="shared" si="32"/>
        <v>1.1966768319665186</v>
      </c>
      <c r="BI166" s="36"/>
      <c r="BJ166" s="36"/>
      <c r="BK166" s="36"/>
      <c r="BL166" s="36"/>
    </row>
    <row r="167" spans="3:64" x14ac:dyDescent="0.35">
      <c r="C167" s="95">
        <v>23.341731919461331</v>
      </c>
      <c r="D167" s="6">
        <v>-82</v>
      </c>
      <c r="E167" s="33">
        <f t="shared" si="27"/>
        <v>106.71225214416427</v>
      </c>
      <c r="F167" s="33">
        <f t="shared" si="28"/>
        <v>-83.370520224702943</v>
      </c>
      <c r="G167" s="52">
        <f t="shared" si="29"/>
        <v>6950.6436425376023</v>
      </c>
      <c r="R167" s="36"/>
      <c r="S167" s="36"/>
      <c r="T167" s="95">
        <v>18.356476895090736</v>
      </c>
      <c r="U167" s="6">
        <v>-57</v>
      </c>
      <c r="V167" s="33">
        <f t="shared" si="24"/>
        <v>13.657057655480923</v>
      </c>
      <c r="W167" s="33">
        <f t="shared" si="25"/>
        <v>4.6994192396098136</v>
      </c>
      <c r="X167" s="52">
        <f t="shared" si="26"/>
        <v>22.084541189614878</v>
      </c>
      <c r="Y167" s="36"/>
      <c r="Z167" s="36"/>
      <c r="AA167" s="36"/>
      <c r="AB167" s="36"/>
      <c r="BB167" s="36"/>
      <c r="BC167" s="36"/>
      <c r="BD167" s="95">
        <v>10.491940621257825</v>
      </c>
      <c r="BE167" s="33">
        <v>-59</v>
      </c>
      <c r="BF167" s="33">
        <f t="shared" si="30"/>
        <v>16.09851120784856</v>
      </c>
      <c r="BG167" s="33">
        <f t="shared" si="31"/>
        <v>-5.6065705865907347</v>
      </c>
      <c r="BH167" s="52">
        <f t="shared" si="32"/>
        <v>31.433633742424377</v>
      </c>
      <c r="BI167" s="36"/>
      <c r="BJ167" s="36"/>
      <c r="BK167" s="36"/>
      <c r="BL167" s="36"/>
    </row>
    <row r="168" spans="3:64" x14ac:dyDescent="0.35">
      <c r="C168" s="95">
        <v>23.341731919461331</v>
      </c>
      <c r="D168" s="6">
        <v>-80</v>
      </c>
      <c r="E168" s="33">
        <f t="shared" si="27"/>
        <v>90.528581262132462</v>
      </c>
      <c r="F168" s="33">
        <f t="shared" si="28"/>
        <v>-67.186849342671138</v>
      </c>
      <c r="G168" s="52">
        <f t="shared" si="29"/>
        <v>4514.0727245947892</v>
      </c>
      <c r="R168" s="36"/>
      <c r="S168" s="36"/>
      <c r="T168" s="95">
        <v>18.356476895090736</v>
      </c>
      <c r="U168" s="6">
        <v>-53</v>
      </c>
      <c r="V168" s="33">
        <f t="shared" si="24"/>
        <v>9.8287887300003245</v>
      </c>
      <c r="W168" s="33">
        <f t="shared" si="25"/>
        <v>8.5276881650904119</v>
      </c>
      <c r="X168" s="52">
        <f t="shared" si="26"/>
        <v>72.721465441023071</v>
      </c>
      <c r="Y168" s="36"/>
      <c r="Z168" s="36"/>
      <c r="AA168" s="36"/>
      <c r="AB168" s="36"/>
      <c r="BB168" s="36"/>
      <c r="BC168" s="36"/>
      <c r="BD168" s="95">
        <v>10.491940621257825</v>
      </c>
      <c r="BE168" s="32">
        <v>-58</v>
      </c>
      <c r="BF168" s="33">
        <f t="shared" si="30"/>
        <v>14.827619354872633</v>
      </c>
      <c r="BG168" s="33">
        <f t="shared" si="31"/>
        <v>-4.3356787336148077</v>
      </c>
      <c r="BH168" s="52">
        <f t="shared" si="32"/>
        <v>18.798110081119702</v>
      </c>
      <c r="BI168" s="36"/>
      <c r="BJ168" s="36"/>
      <c r="BK168" s="36"/>
      <c r="BL168" s="36"/>
    </row>
    <row r="169" spans="3:64" x14ac:dyDescent="0.35">
      <c r="C169" s="95">
        <v>23.341731919461331</v>
      </c>
      <c r="D169" s="6">
        <v>-76</v>
      </c>
      <c r="E169" s="33">
        <f t="shared" si="27"/>
        <v>65.152122931477265</v>
      </c>
      <c r="F169" s="33">
        <f t="shared" si="28"/>
        <v>-41.810391012015934</v>
      </c>
      <c r="G169" s="52">
        <f t="shared" si="29"/>
        <v>1748.1087965776628</v>
      </c>
      <c r="R169" s="36"/>
      <c r="S169" s="36"/>
      <c r="T169" s="95">
        <v>18.356476895090736</v>
      </c>
      <c r="U169" s="6">
        <v>-57</v>
      </c>
      <c r="V169" s="33">
        <f t="shared" si="24"/>
        <v>13.657057655480923</v>
      </c>
      <c r="W169" s="33">
        <f t="shared" si="25"/>
        <v>4.6994192396098136</v>
      </c>
      <c r="X169" s="52">
        <f t="shared" si="26"/>
        <v>22.084541189614878</v>
      </c>
      <c r="Y169" s="36"/>
      <c r="Z169" s="36"/>
      <c r="AA169" s="36"/>
      <c r="AB169" s="36"/>
      <c r="BB169" s="36"/>
      <c r="BC169" s="36"/>
      <c r="BD169" s="95">
        <v>10.491940621257825</v>
      </c>
      <c r="BE169" s="33">
        <v>-55</v>
      </c>
      <c r="BF169" s="33">
        <f t="shared" si="30"/>
        <v>11.585867872937076</v>
      </c>
      <c r="BG169" s="33">
        <f t="shared" si="31"/>
        <v>-1.0939272516792506</v>
      </c>
      <c r="BH169" s="52">
        <f t="shared" si="32"/>
        <v>1.1966768319665186</v>
      </c>
      <c r="BI169" s="36"/>
      <c r="BJ169" s="36"/>
      <c r="BK169" s="36"/>
      <c r="BL169" s="36"/>
    </row>
    <row r="170" spans="3:64" x14ac:dyDescent="0.35">
      <c r="C170" s="95">
        <v>23.341731919461331</v>
      </c>
      <c r="D170" s="6">
        <v>-75</v>
      </c>
      <c r="E170" s="33">
        <f t="shared" si="27"/>
        <v>60.008709284795991</v>
      </c>
      <c r="F170" s="33">
        <f t="shared" si="28"/>
        <v>-36.66697736533466</v>
      </c>
      <c r="G170" s="52">
        <f t="shared" si="29"/>
        <v>1344.4672291099644</v>
      </c>
      <c r="R170" s="36"/>
      <c r="S170" s="36"/>
      <c r="T170" s="95">
        <v>18.356476895090736</v>
      </c>
      <c r="U170" s="6">
        <v>-59</v>
      </c>
      <c r="V170" s="33">
        <f t="shared" si="24"/>
        <v>16.09851120784856</v>
      </c>
      <c r="W170" s="33">
        <f t="shared" si="25"/>
        <v>2.2579656872421765</v>
      </c>
      <c r="X170" s="52">
        <f t="shared" si="26"/>
        <v>5.0984090447630344</v>
      </c>
      <c r="Y170" s="36"/>
      <c r="Z170" s="36"/>
      <c r="AA170" s="36"/>
      <c r="AB170" s="36"/>
      <c r="BB170" s="36"/>
      <c r="BC170" s="36"/>
      <c r="BD170" s="95">
        <v>10.491940621257825</v>
      </c>
      <c r="BE170" s="33">
        <v>-55</v>
      </c>
      <c r="BF170" s="33">
        <f t="shared" si="30"/>
        <v>11.585867872937076</v>
      </c>
      <c r="BG170" s="33">
        <f t="shared" si="31"/>
        <v>-1.0939272516792506</v>
      </c>
      <c r="BH170" s="52">
        <f t="shared" si="32"/>
        <v>1.1966768319665186</v>
      </c>
      <c r="BI170" s="36"/>
      <c r="BJ170" s="36"/>
      <c r="BK170" s="36"/>
      <c r="BL170" s="36"/>
    </row>
    <row r="171" spans="3:64" x14ac:dyDescent="0.35">
      <c r="C171" s="95">
        <v>23.341731919461331</v>
      </c>
      <c r="D171" s="6">
        <v>-74</v>
      </c>
      <c r="E171" s="33">
        <f t="shared" si="27"/>
        <v>55.271340794443503</v>
      </c>
      <c r="F171" s="33">
        <f t="shared" si="28"/>
        <v>-31.929608874982172</v>
      </c>
      <c r="G171" s="52">
        <f t="shared" si="29"/>
        <v>1019.4999229093403</v>
      </c>
      <c r="R171" s="36"/>
      <c r="S171" s="36"/>
      <c r="T171" s="95">
        <v>13.518558059201434</v>
      </c>
      <c r="U171" s="6">
        <v>-66</v>
      </c>
      <c r="V171" s="33">
        <f t="shared" si="24"/>
        <v>28.62765101319793</v>
      </c>
      <c r="W171" s="33">
        <f t="shared" si="25"/>
        <v>-15.109092953996496</v>
      </c>
      <c r="X171" s="52">
        <f t="shared" si="26"/>
        <v>228.28468989250658</v>
      </c>
      <c r="Y171" s="36"/>
      <c r="Z171" s="36"/>
      <c r="AA171" s="36"/>
      <c r="AB171" s="36"/>
      <c r="BB171" s="36"/>
      <c r="BC171" s="36"/>
      <c r="BD171" s="95">
        <v>10.491940621257825</v>
      </c>
      <c r="BE171" s="33">
        <v>-60</v>
      </c>
      <c r="BF171" s="33">
        <f t="shared" si="30"/>
        <v>17.478332624182187</v>
      </c>
      <c r="BG171" s="33">
        <f t="shared" si="31"/>
        <v>-6.9863920029243616</v>
      </c>
      <c r="BH171" s="52">
        <f t="shared" si="32"/>
        <v>48.809673218525475</v>
      </c>
      <c r="BI171" s="36"/>
      <c r="BJ171" s="36"/>
      <c r="BK171" s="36"/>
      <c r="BL171" s="36"/>
    </row>
    <row r="172" spans="3:64" x14ac:dyDescent="0.35">
      <c r="C172" s="95">
        <v>23.341731919461331</v>
      </c>
      <c r="D172" s="6">
        <v>-73</v>
      </c>
      <c r="E172" s="33">
        <f t="shared" si="27"/>
        <v>50.907962354549781</v>
      </c>
      <c r="F172" s="33">
        <f t="shared" si="28"/>
        <v>-27.56623043508845</v>
      </c>
      <c r="G172" s="52">
        <f t="shared" si="29"/>
        <v>759.89706040039675</v>
      </c>
      <c r="R172" s="36"/>
      <c r="S172" s="36"/>
      <c r="T172" s="95">
        <v>13.518558059201434</v>
      </c>
      <c r="U172" s="6">
        <v>-63</v>
      </c>
      <c r="V172" s="33">
        <f t="shared" si="24"/>
        <v>22.368808789421028</v>
      </c>
      <c r="W172" s="33">
        <f t="shared" si="25"/>
        <v>-8.8502507302195941</v>
      </c>
      <c r="X172" s="52">
        <f t="shared" si="26"/>
        <v>78.326937987752459</v>
      </c>
      <c r="Y172" s="36"/>
      <c r="Z172" s="36"/>
      <c r="AA172" s="36"/>
      <c r="AB172" s="36"/>
      <c r="BB172" s="36"/>
      <c r="BC172" s="36"/>
      <c r="BD172" s="95">
        <v>10.491940621257825</v>
      </c>
      <c r="BE172" s="33">
        <v>-58</v>
      </c>
      <c r="BF172" s="33">
        <f t="shared" si="30"/>
        <v>14.827619354872633</v>
      </c>
      <c r="BG172" s="33">
        <f t="shared" si="31"/>
        <v>-4.3356787336148077</v>
      </c>
      <c r="BH172" s="52">
        <f t="shared" si="32"/>
        <v>18.798110081119702</v>
      </c>
      <c r="BI172" s="36"/>
      <c r="BJ172" s="36"/>
      <c r="BK172" s="36"/>
      <c r="BL172" s="36"/>
    </row>
    <row r="173" spans="3:64" x14ac:dyDescent="0.35">
      <c r="C173" s="95">
        <v>23.341731919461331</v>
      </c>
      <c r="D173" s="6">
        <v>-71</v>
      </c>
      <c r="E173" s="33">
        <f t="shared" si="27"/>
        <v>43.18740832755887</v>
      </c>
      <c r="F173" s="33">
        <f t="shared" si="28"/>
        <v>-19.845676408097539</v>
      </c>
      <c r="G173" s="52">
        <f t="shared" si="29"/>
        <v>393.85087209491923</v>
      </c>
      <c r="R173" s="36"/>
      <c r="S173" s="36"/>
      <c r="T173" s="95">
        <v>13.518558059201434</v>
      </c>
      <c r="U173" s="6">
        <v>-59</v>
      </c>
      <c r="V173" s="33">
        <f t="shared" si="24"/>
        <v>16.09851120784856</v>
      </c>
      <c r="W173" s="33">
        <f t="shared" si="25"/>
        <v>-2.5799531486471263</v>
      </c>
      <c r="X173" s="52">
        <f t="shared" si="26"/>
        <v>6.6561582492142213</v>
      </c>
      <c r="Y173" s="36"/>
      <c r="Z173" s="36"/>
      <c r="AA173" s="36"/>
      <c r="AB173" s="36"/>
      <c r="BB173" s="36"/>
      <c r="BC173" s="36"/>
      <c r="BD173" s="95">
        <v>10.491940621257825</v>
      </c>
      <c r="BE173" s="33">
        <v>-54</v>
      </c>
      <c r="BF173" s="33">
        <f t="shared" si="30"/>
        <v>10.67122521441642</v>
      </c>
      <c r="BG173" s="33">
        <f t="shared" si="31"/>
        <v>-0.17928459315859513</v>
      </c>
      <c r="BH173" s="52">
        <f t="shared" si="32"/>
        <v>3.2142965344042977E-2</v>
      </c>
      <c r="BI173" s="36"/>
      <c r="BJ173" s="36"/>
      <c r="BK173" s="36"/>
      <c r="BL173" s="36"/>
    </row>
    <row r="174" spans="3:64" x14ac:dyDescent="0.35">
      <c r="C174" s="95">
        <v>23.341731919461331</v>
      </c>
      <c r="D174" s="6">
        <v>-76</v>
      </c>
      <c r="E174" s="33">
        <f t="shared" si="27"/>
        <v>65.152122931477265</v>
      </c>
      <c r="F174" s="33">
        <f t="shared" si="28"/>
        <v>-41.810391012015934</v>
      </c>
      <c r="G174" s="52">
        <f t="shared" si="29"/>
        <v>1748.1087965776628</v>
      </c>
      <c r="R174" s="36"/>
      <c r="S174" s="36"/>
      <c r="T174" s="95">
        <v>13.518558059201434</v>
      </c>
      <c r="U174" s="6">
        <v>-53</v>
      </c>
      <c r="V174" s="33">
        <f t="shared" si="24"/>
        <v>9.8287887300003245</v>
      </c>
      <c r="W174" s="33">
        <f t="shared" si="25"/>
        <v>3.6897693292011091</v>
      </c>
      <c r="X174" s="52">
        <f t="shared" si="26"/>
        <v>13.614397702713203</v>
      </c>
      <c r="Y174" s="36"/>
      <c r="Z174" s="36"/>
      <c r="AA174" s="36"/>
      <c r="AB174" s="36"/>
      <c r="BB174" s="36"/>
      <c r="BC174" s="36"/>
      <c r="BD174" s="95">
        <v>10.491940621257825</v>
      </c>
      <c r="BE174" s="33">
        <v>-57</v>
      </c>
      <c r="BF174" s="33">
        <f t="shared" si="30"/>
        <v>13.657057655480923</v>
      </c>
      <c r="BG174" s="33">
        <f t="shared" si="31"/>
        <v>-3.1651170342230976</v>
      </c>
      <c r="BH174" s="52">
        <f t="shared" si="32"/>
        <v>10.017965840329218</v>
      </c>
      <c r="BI174" s="36"/>
      <c r="BJ174" s="36"/>
      <c r="BK174" s="36"/>
      <c r="BL174" s="36"/>
    </row>
    <row r="175" spans="3:64" x14ac:dyDescent="0.35">
      <c r="C175" s="95">
        <v>23.341731919461331</v>
      </c>
      <c r="D175" s="6">
        <v>-89</v>
      </c>
      <c r="E175" s="33">
        <f t="shared" si="27"/>
        <v>189.7642007868491</v>
      </c>
      <c r="F175" s="33">
        <f t="shared" si="28"/>
        <v>-166.42246886738778</v>
      </c>
      <c r="G175" s="52">
        <f t="shared" si="29"/>
        <v>27696.438143916654</v>
      </c>
      <c r="R175" s="36"/>
      <c r="S175" s="36"/>
      <c r="T175" s="95">
        <v>13.518558059201434</v>
      </c>
      <c r="U175" s="6">
        <v>-53</v>
      </c>
      <c r="V175" s="33">
        <f t="shared" si="24"/>
        <v>9.8287887300003245</v>
      </c>
      <c r="W175" s="33">
        <f t="shared" si="25"/>
        <v>3.6897693292011091</v>
      </c>
      <c r="X175" s="52">
        <f t="shared" si="26"/>
        <v>13.614397702713203</v>
      </c>
      <c r="Y175" s="36"/>
      <c r="Z175" s="36"/>
      <c r="AA175" s="36"/>
      <c r="AB175" s="36"/>
      <c r="BB175" s="36"/>
      <c r="BC175" s="36"/>
      <c r="BD175" s="95">
        <v>10.491940621257825</v>
      </c>
      <c r="BE175" s="33">
        <v>-55</v>
      </c>
      <c r="BF175" s="33">
        <f t="shared" si="30"/>
        <v>11.585867872937076</v>
      </c>
      <c r="BG175" s="33">
        <f t="shared" si="31"/>
        <v>-1.0939272516792506</v>
      </c>
      <c r="BH175" s="52">
        <f t="shared" si="32"/>
        <v>1.1966768319665186</v>
      </c>
      <c r="BI175" s="36"/>
      <c r="BJ175" s="36"/>
      <c r="BK175" s="36"/>
      <c r="BL175" s="36"/>
    </row>
    <row r="176" spans="3:64" x14ac:dyDescent="0.35">
      <c r="C176" s="95">
        <v>23.341731919461331</v>
      </c>
      <c r="D176" s="6">
        <v>-77</v>
      </c>
      <c r="E176" s="33">
        <f t="shared" si="27"/>
        <v>70.73638431936422</v>
      </c>
      <c r="F176" s="33">
        <f t="shared" si="28"/>
        <v>-47.394652399902888</v>
      </c>
      <c r="G176" s="52">
        <f t="shared" si="29"/>
        <v>2246.2530761076205</v>
      </c>
      <c r="R176" s="36"/>
      <c r="S176" s="36"/>
      <c r="T176" s="95">
        <v>13.518558059201434</v>
      </c>
      <c r="U176" s="6">
        <v>-52</v>
      </c>
      <c r="V176" s="33">
        <f t="shared" si="24"/>
        <v>9.052858126213243</v>
      </c>
      <c r="W176" s="33">
        <f t="shared" si="25"/>
        <v>4.4656999329881906</v>
      </c>
      <c r="X176" s="52">
        <f t="shared" si="26"/>
        <v>19.94247589149073</v>
      </c>
      <c r="Y176" s="36"/>
      <c r="Z176" s="36"/>
      <c r="AA176" s="36"/>
      <c r="AB176" s="36"/>
      <c r="BB176" s="36"/>
      <c r="BC176" s="36"/>
      <c r="BD176" s="95">
        <v>10.491940621257825</v>
      </c>
      <c r="BE176" s="33">
        <v>-52</v>
      </c>
      <c r="BF176" s="33">
        <f t="shared" si="30"/>
        <v>9.052858126213243</v>
      </c>
      <c r="BG176" s="33">
        <f t="shared" si="31"/>
        <v>1.4390824950445822</v>
      </c>
      <c r="BH176" s="52">
        <f t="shared" si="32"/>
        <v>2.07095842754374</v>
      </c>
      <c r="BI176" s="36"/>
      <c r="BJ176" s="36"/>
      <c r="BK176" s="36"/>
      <c r="BL176" s="36"/>
    </row>
    <row r="177" spans="3:64" x14ac:dyDescent="0.35">
      <c r="C177" s="95">
        <v>23.341731919461331</v>
      </c>
      <c r="D177" s="6">
        <v>-72</v>
      </c>
      <c r="E177" s="33">
        <f t="shared" si="27"/>
        <v>46.889049439394007</v>
      </c>
      <c r="F177" s="33">
        <f t="shared" si="28"/>
        <v>-23.547317519932676</v>
      </c>
      <c r="G177" s="52">
        <f t="shared" si="29"/>
        <v>554.47616238452838</v>
      </c>
      <c r="R177" s="36"/>
      <c r="S177" s="36"/>
      <c r="T177" s="95">
        <v>13.518558059201434</v>
      </c>
      <c r="U177" s="6">
        <v>-55</v>
      </c>
      <c r="V177" s="33">
        <f t="shared" si="24"/>
        <v>11.585867872937076</v>
      </c>
      <c r="W177" s="33">
        <f t="shared" si="25"/>
        <v>1.9326901862643577</v>
      </c>
      <c r="X177" s="52">
        <f t="shared" si="26"/>
        <v>3.7352913560825578</v>
      </c>
      <c r="Y177" s="36"/>
      <c r="Z177" s="36"/>
      <c r="AA177" s="36"/>
      <c r="AB177" s="36"/>
      <c r="BB177" s="36"/>
      <c r="BC177" s="36"/>
      <c r="BD177" s="95">
        <v>10.491940621257825</v>
      </c>
      <c r="BE177" s="33">
        <v>-57</v>
      </c>
      <c r="BF177" s="33">
        <f t="shared" si="30"/>
        <v>13.657057655480923</v>
      </c>
      <c r="BG177" s="33">
        <f t="shared" si="31"/>
        <v>-3.1651170342230976</v>
      </c>
      <c r="BH177" s="52">
        <f t="shared" si="32"/>
        <v>10.017965840329218</v>
      </c>
      <c r="BI177" s="36"/>
      <c r="BJ177" s="36"/>
      <c r="BK177" s="36"/>
      <c r="BL177" s="36"/>
    </row>
    <row r="178" spans="3:64" x14ac:dyDescent="0.35">
      <c r="C178" s="95">
        <v>18.731375523436608</v>
      </c>
      <c r="D178" s="6">
        <v>-66</v>
      </c>
      <c r="E178" s="33">
        <f xml:space="preserve"> 10^((-25.21 - D178)/(10*2.8))</f>
        <v>28.62765101319793</v>
      </c>
      <c r="F178" s="33">
        <f t="shared" si="28"/>
        <v>-9.8962754897613223</v>
      </c>
      <c r="G178" s="52">
        <f t="shared" si="29"/>
        <v>97.9362685692507</v>
      </c>
      <c r="R178" s="36"/>
      <c r="S178" s="36"/>
      <c r="T178" s="95">
        <v>13.518558059201434</v>
      </c>
      <c r="U178" s="6">
        <v>-53</v>
      </c>
      <c r="V178" s="33">
        <f t="shared" si="24"/>
        <v>9.8287887300003245</v>
      </c>
      <c r="W178" s="33">
        <f t="shared" si="25"/>
        <v>3.6897693292011091</v>
      </c>
      <c r="X178" s="52">
        <f t="shared" si="26"/>
        <v>13.614397702713203</v>
      </c>
      <c r="Y178" s="36"/>
      <c r="Z178" s="36"/>
      <c r="AA178" s="36"/>
      <c r="AB178" s="36"/>
      <c r="BB178" s="36"/>
      <c r="BC178" s="36"/>
      <c r="BD178" s="95">
        <v>10.491940621257825</v>
      </c>
      <c r="BE178" s="33">
        <v>-65</v>
      </c>
      <c r="BF178" s="33">
        <f t="shared" si="30"/>
        <v>26.367650198664627</v>
      </c>
      <c r="BG178" s="33">
        <f t="shared" si="31"/>
        <v>-15.875709577406802</v>
      </c>
      <c r="BH178" s="52">
        <f t="shared" si="32"/>
        <v>252.03815458616606</v>
      </c>
      <c r="BI178" s="36"/>
      <c r="BJ178" s="36"/>
      <c r="BK178" s="36"/>
      <c r="BL178" s="36"/>
    </row>
    <row r="179" spans="3:64" x14ac:dyDescent="0.35">
      <c r="C179" s="95">
        <v>18.731375523436608</v>
      </c>
      <c r="D179" s="6">
        <v>-66</v>
      </c>
      <c r="E179" s="33">
        <f t="shared" si="27"/>
        <v>28.62765101319793</v>
      </c>
      <c r="F179" s="33">
        <f t="shared" si="28"/>
        <v>-9.8962754897613223</v>
      </c>
      <c r="G179" s="52">
        <f t="shared" si="29"/>
        <v>97.9362685692507</v>
      </c>
      <c r="R179" s="36"/>
      <c r="S179" s="36"/>
      <c r="T179" s="95">
        <v>13.518558059201434</v>
      </c>
      <c r="U179" s="6">
        <v>-55</v>
      </c>
      <c r="V179" s="33">
        <f t="shared" si="24"/>
        <v>11.585867872937076</v>
      </c>
      <c r="W179" s="33">
        <f t="shared" si="25"/>
        <v>1.9326901862643577</v>
      </c>
      <c r="X179" s="52">
        <f t="shared" si="26"/>
        <v>3.7352913560825578</v>
      </c>
      <c r="Y179" s="36"/>
      <c r="Z179" s="36"/>
      <c r="AA179" s="36"/>
      <c r="AB179" s="36"/>
      <c r="BB179" s="36"/>
      <c r="BC179" s="36"/>
      <c r="BD179" s="95">
        <v>10.491940621257825</v>
      </c>
      <c r="BE179" s="32">
        <v>-60</v>
      </c>
      <c r="BF179" s="33">
        <f t="shared" si="30"/>
        <v>17.478332624182187</v>
      </c>
      <c r="BG179" s="33">
        <f t="shared" si="31"/>
        <v>-6.9863920029243616</v>
      </c>
      <c r="BH179" s="52">
        <f t="shared" si="32"/>
        <v>48.809673218525475</v>
      </c>
      <c r="BI179" s="36"/>
      <c r="BJ179" s="36"/>
      <c r="BK179" s="36"/>
      <c r="BL179" s="36"/>
    </row>
    <row r="180" spans="3:64" x14ac:dyDescent="0.35">
      <c r="C180" s="95">
        <v>18.731375523436608</v>
      </c>
      <c r="D180" s="6">
        <v>-65</v>
      </c>
      <c r="E180" s="33">
        <f t="shared" si="27"/>
        <v>26.367650198664627</v>
      </c>
      <c r="F180" s="33">
        <f t="shared" si="28"/>
        <v>-7.6362746752280195</v>
      </c>
      <c r="G180" s="52">
        <f t="shared" si="29"/>
        <v>58.312690915528798</v>
      </c>
      <c r="R180" s="36"/>
      <c r="S180" s="36"/>
      <c r="T180" s="95">
        <v>13.518558059201434</v>
      </c>
      <c r="U180" s="6">
        <v>-54</v>
      </c>
      <c r="V180" s="33">
        <f t="shared" si="24"/>
        <v>10.67122521441642</v>
      </c>
      <c r="W180" s="33">
        <f t="shared" si="25"/>
        <v>2.8473328447850133</v>
      </c>
      <c r="X180" s="52">
        <f t="shared" si="26"/>
        <v>8.1073043289915159</v>
      </c>
      <c r="Y180" s="36"/>
      <c r="Z180" s="36"/>
      <c r="AA180" s="36"/>
      <c r="AB180" s="36"/>
      <c r="BB180" s="36"/>
      <c r="BC180" s="36"/>
      <c r="BD180" s="95">
        <v>10.491940621257825</v>
      </c>
      <c r="BE180" s="33">
        <v>-55</v>
      </c>
      <c r="BF180" s="33">
        <f t="shared" si="30"/>
        <v>11.585867872937076</v>
      </c>
      <c r="BG180" s="33">
        <f t="shared" si="31"/>
        <v>-1.0939272516792506</v>
      </c>
      <c r="BH180" s="52">
        <f t="shared" si="32"/>
        <v>1.1966768319665186</v>
      </c>
      <c r="BI180" s="36"/>
      <c r="BJ180" s="36"/>
      <c r="BK180" s="36"/>
      <c r="BL180" s="36"/>
    </row>
    <row r="181" spans="3:64" x14ac:dyDescent="0.35">
      <c r="C181" s="95">
        <v>18.731375523436608</v>
      </c>
      <c r="D181" s="6">
        <v>-60</v>
      </c>
      <c r="E181" s="33">
        <f t="shared" si="27"/>
        <v>17.478332624182187</v>
      </c>
      <c r="F181" s="33">
        <f t="shared" si="28"/>
        <v>1.2530428992544209</v>
      </c>
      <c r="G181" s="52">
        <f t="shared" si="29"/>
        <v>1.5701165073719248</v>
      </c>
      <c r="R181" s="36"/>
      <c r="S181" s="36"/>
      <c r="T181" s="95">
        <v>13.518558059201434</v>
      </c>
      <c r="U181" s="6">
        <v>-55</v>
      </c>
      <c r="V181" s="33">
        <f t="shared" si="24"/>
        <v>11.585867872937076</v>
      </c>
      <c r="W181" s="33">
        <f t="shared" si="25"/>
        <v>1.9326901862643577</v>
      </c>
      <c r="X181" s="52">
        <f t="shared" si="26"/>
        <v>3.7352913560825578</v>
      </c>
      <c r="Y181" s="36"/>
      <c r="Z181" s="36"/>
      <c r="AA181" s="36"/>
      <c r="AB181" s="36"/>
      <c r="BB181" s="36"/>
      <c r="BC181" s="36"/>
      <c r="BD181" s="95">
        <v>10.491940621257825</v>
      </c>
      <c r="BE181" s="33">
        <v>-60</v>
      </c>
      <c r="BF181" s="33">
        <f t="shared" si="30"/>
        <v>17.478332624182187</v>
      </c>
      <c r="BG181" s="33">
        <f t="shared" si="31"/>
        <v>-6.9863920029243616</v>
      </c>
      <c r="BH181" s="52">
        <f t="shared" si="32"/>
        <v>48.809673218525475</v>
      </c>
      <c r="BI181" s="36"/>
      <c r="BJ181" s="36"/>
      <c r="BK181" s="36"/>
      <c r="BL181" s="36"/>
    </row>
    <row r="182" spans="3:64" x14ac:dyDescent="0.35">
      <c r="C182" s="95">
        <v>18.731375523436608</v>
      </c>
      <c r="D182" s="6">
        <v>-65</v>
      </c>
      <c r="E182" s="33">
        <f t="shared" si="27"/>
        <v>26.367650198664627</v>
      </c>
      <c r="F182" s="33">
        <f t="shared" si="28"/>
        <v>-7.6362746752280195</v>
      </c>
      <c r="G182" s="52">
        <f t="shared" si="29"/>
        <v>58.312690915528798</v>
      </c>
      <c r="R182" s="36"/>
      <c r="S182" s="36"/>
      <c r="T182" s="95">
        <v>13.518558059201434</v>
      </c>
      <c r="U182" s="6">
        <v>-57</v>
      </c>
      <c r="V182" s="33">
        <f t="shared" si="24"/>
        <v>13.657057655480923</v>
      </c>
      <c r="W182" s="33">
        <f t="shared" si="25"/>
        <v>-0.13849959627948927</v>
      </c>
      <c r="X182" s="52">
        <f t="shared" si="26"/>
        <v>1.9182138169581517E-2</v>
      </c>
      <c r="Y182" s="36"/>
      <c r="Z182" s="36"/>
      <c r="AA182" s="36"/>
      <c r="AB182" s="36"/>
      <c r="BB182" s="36"/>
      <c r="BC182" s="36"/>
      <c r="BD182" s="95">
        <v>10.491940621257825</v>
      </c>
      <c r="BE182" s="33">
        <v>-53</v>
      </c>
      <c r="BF182" s="33">
        <f t="shared" si="30"/>
        <v>9.8287887300003245</v>
      </c>
      <c r="BG182" s="33">
        <f t="shared" si="31"/>
        <v>0.66315189125750074</v>
      </c>
      <c r="BH182" s="52">
        <f t="shared" si="32"/>
        <v>0.43977043087840006</v>
      </c>
      <c r="BI182" s="36"/>
      <c r="BJ182" s="36"/>
      <c r="BK182" s="36"/>
      <c r="BL182" s="36"/>
    </row>
    <row r="183" spans="3:64" x14ac:dyDescent="0.35">
      <c r="C183" s="95">
        <v>18.731375523436608</v>
      </c>
      <c r="D183" s="6">
        <v>-65</v>
      </c>
      <c r="E183" s="33">
        <f t="shared" si="27"/>
        <v>26.367650198664627</v>
      </c>
      <c r="F183" s="33">
        <f t="shared" si="28"/>
        <v>-7.6362746752280195</v>
      </c>
      <c r="G183" s="52">
        <f t="shared" si="29"/>
        <v>58.312690915528798</v>
      </c>
      <c r="R183" s="36"/>
      <c r="S183" s="36"/>
      <c r="T183" s="95">
        <v>13.518558059201434</v>
      </c>
      <c r="U183" s="6">
        <v>-54</v>
      </c>
      <c r="V183" s="33">
        <f t="shared" si="24"/>
        <v>10.67122521441642</v>
      </c>
      <c r="W183" s="33">
        <f t="shared" si="25"/>
        <v>2.8473328447850133</v>
      </c>
      <c r="X183" s="52">
        <f t="shared" si="26"/>
        <v>8.1073043289915159</v>
      </c>
      <c r="Y183" s="36"/>
      <c r="Z183" s="36"/>
      <c r="AA183" s="36"/>
      <c r="AB183" s="36"/>
      <c r="BB183" s="36"/>
      <c r="BC183" s="36"/>
      <c r="BD183" s="95">
        <v>10.491940621257825</v>
      </c>
      <c r="BE183" s="33">
        <v>-58</v>
      </c>
      <c r="BF183" s="33">
        <f t="shared" si="30"/>
        <v>14.827619354872633</v>
      </c>
      <c r="BG183" s="33">
        <f t="shared" si="31"/>
        <v>-4.3356787336148077</v>
      </c>
      <c r="BH183" s="52">
        <f t="shared" si="32"/>
        <v>18.798110081119702</v>
      </c>
      <c r="BI183" s="36"/>
      <c r="BJ183" s="36"/>
      <c r="BK183" s="36"/>
      <c r="BL183" s="36"/>
    </row>
    <row r="184" spans="3:64" x14ac:dyDescent="0.35">
      <c r="C184" s="95">
        <v>18.731375523436608</v>
      </c>
      <c r="D184" s="6">
        <v>-65</v>
      </c>
      <c r="E184" s="33">
        <f t="shared" si="27"/>
        <v>26.367650198664627</v>
      </c>
      <c r="F184" s="33">
        <f t="shared" si="28"/>
        <v>-7.6362746752280195</v>
      </c>
      <c r="G184" s="52">
        <f t="shared" si="29"/>
        <v>58.312690915528798</v>
      </c>
      <c r="R184" s="36"/>
      <c r="S184" s="36"/>
      <c r="T184" s="95">
        <v>13.518558059201434</v>
      </c>
      <c r="U184" s="6">
        <v>-54</v>
      </c>
      <c r="V184" s="33">
        <f t="shared" si="24"/>
        <v>10.67122521441642</v>
      </c>
      <c r="W184" s="33">
        <f t="shared" si="25"/>
        <v>2.8473328447850133</v>
      </c>
      <c r="X184" s="52">
        <f t="shared" si="26"/>
        <v>8.1073043289915159</v>
      </c>
      <c r="Y184" s="36"/>
      <c r="Z184" s="36"/>
      <c r="AA184" s="36"/>
      <c r="AB184" s="36"/>
      <c r="BB184" s="36"/>
      <c r="BC184" s="36"/>
      <c r="BD184" s="95">
        <v>17.739325466319176</v>
      </c>
      <c r="BE184" s="33">
        <v>-58</v>
      </c>
      <c r="BF184" s="33">
        <f t="shared" si="30"/>
        <v>14.827619354872633</v>
      </c>
      <c r="BG184" s="33">
        <f t="shared" si="31"/>
        <v>2.9117061114465432</v>
      </c>
      <c r="BH184" s="52">
        <f t="shared" si="32"/>
        <v>8.47803247943515</v>
      </c>
      <c r="BI184" s="36"/>
      <c r="BJ184" s="36"/>
      <c r="BK184" s="36"/>
      <c r="BL184" s="36"/>
    </row>
    <row r="185" spans="3:64" x14ac:dyDescent="0.35">
      <c r="C185" s="95">
        <v>18.731375523436608</v>
      </c>
      <c r="D185" s="6">
        <v>-68</v>
      </c>
      <c r="E185" s="33">
        <f t="shared" si="27"/>
        <v>33.745377102174572</v>
      </c>
      <c r="F185" s="33">
        <f t="shared" si="28"/>
        <v>-15.014001578737965</v>
      </c>
      <c r="G185" s="52">
        <f t="shared" si="29"/>
        <v>225.42024340634609</v>
      </c>
      <c r="R185" s="36"/>
      <c r="S185" s="36"/>
      <c r="T185" s="95">
        <v>13.518558059201434</v>
      </c>
      <c r="U185" s="6">
        <v>-60</v>
      </c>
      <c r="V185" s="33">
        <f t="shared" si="24"/>
        <v>17.478332624182187</v>
      </c>
      <c r="W185" s="33">
        <f t="shared" si="25"/>
        <v>-3.9597745649807532</v>
      </c>
      <c r="X185" s="52">
        <f t="shared" si="26"/>
        <v>15.679814605468513</v>
      </c>
      <c r="Y185" s="36"/>
      <c r="Z185" s="36"/>
      <c r="AA185" s="36"/>
      <c r="AB185" s="36"/>
      <c r="BB185" s="36"/>
      <c r="BC185" s="36"/>
      <c r="BD185" s="95">
        <v>17.739325466319176</v>
      </c>
      <c r="BE185" s="33">
        <v>-59</v>
      </c>
      <c r="BF185" s="33">
        <f t="shared" si="30"/>
        <v>16.09851120784856</v>
      </c>
      <c r="BG185" s="33">
        <f t="shared" si="31"/>
        <v>1.6408142584706162</v>
      </c>
      <c r="BH185" s="52">
        <f t="shared" si="32"/>
        <v>2.6922714308004783</v>
      </c>
      <c r="BI185" s="36"/>
      <c r="BJ185" s="36"/>
      <c r="BK185" s="36"/>
      <c r="BL185" s="36"/>
    </row>
    <row r="186" spans="3:64" x14ac:dyDescent="0.35">
      <c r="C186" s="95">
        <v>18.731375523436608</v>
      </c>
      <c r="D186" s="6">
        <v>-66</v>
      </c>
      <c r="E186" s="33">
        <f t="shared" si="27"/>
        <v>28.62765101319793</v>
      </c>
      <c r="F186" s="33">
        <f t="shared" si="28"/>
        <v>-9.8962754897613223</v>
      </c>
      <c r="G186" s="52">
        <f t="shared" si="29"/>
        <v>97.9362685692507</v>
      </c>
      <c r="R186" s="36"/>
      <c r="S186" s="36"/>
      <c r="T186" s="95">
        <v>13.518558059201434</v>
      </c>
      <c r="U186" s="6">
        <v>-54</v>
      </c>
      <c r="V186" s="33">
        <f t="shared" si="24"/>
        <v>10.67122521441642</v>
      </c>
      <c r="W186" s="33">
        <f t="shared" si="25"/>
        <v>2.8473328447850133</v>
      </c>
      <c r="X186" s="52">
        <f t="shared" si="26"/>
        <v>8.1073043289915159</v>
      </c>
      <c r="Y186" s="36"/>
      <c r="Z186" s="36"/>
      <c r="AA186" s="36"/>
      <c r="AB186" s="36"/>
      <c r="BB186" s="36"/>
      <c r="BC186" s="36"/>
      <c r="BD186" s="95">
        <v>17.739325466319176</v>
      </c>
      <c r="BE186" s="33">
        <v>-59</v>
      </c>
      <c r="BF186" s="33">
        <f t="shared" si="30"/>
        <v>16.09851120784856</v>
      </c>
      <c r="BG186" s="33">
        <f t="shared" si="31"/>
        <v>1.6408142584706162</v>
      </c>
      <c r="BH186" s="52">
        <f t="shared" si="32"/>
        <v>2.6922714308004783</v>
      </c>
      <c r="BI186" s="36"/>
      <c r="BJ186" s="36"/>
      <c r="BK186" s="36"/>
      <c r="BL186" s="36"/>
    </row>
    <row r="187" spans="3:64" x14ac:dyDescent="0.35">
      <c r="C187" s="95">
        <v>18.731375523436608</v>
      </c>
      <c r="D187" s="6">
        <v>-64</v>
      </c>
      <c r="E187" s="33">
        <f t="shared" si="27"/>
        <v>24.286064430456165</v>
      </c>
      <c r="F187" s="33">
        <f t="shared" si="28"/>
        <v>-5.5546889070195569</v>
      </c>
      <c r="G187" s="52">
        <f t="shared" si="29"/>
        <v>30.854568853766118</v>
      </c>
      <c r="R187" s="36"/>
      <c r="S187" s="36"/>
      <c r="T187" s="95">
        <v>13.518558059201434</v>
      </c>
      <c r="U187" s="6">
        <v>-57</v>
      </c>
      <c r="V187" s="33">
        <f t="shared" si="24"/>
        <v>13.657057655480923</v>
      </c>
      <c r="W187" s="33">
        <f t="shared" si="25"/>
        <v>-0.13849959627948927</v>
      </c>
      <c r="X187" s="52">
        <f t="shared" si="26"/>
        <v>1.9182138169581517E-2</v>
      </c>
      <c r="Y187" s="36"/>
      <c r="Z187" s="36"/>
      <c r="AA187" s="36"/>
      <c r="AB187" s="36"/>
      <c r="BB187" s="36"/>
      <c r="BC187" s="36"/>
      <c r="BD187" s="95">
        <v>17.739325466319176</v>
      </c>
      <c r="BE187" s="33">
        <v>-57</v>
      </c>
      <c r="BF187" s="33">
        <f t="shared" si="30"/>
        <v>13.657057655480923</v>
      </c>
      <c r="BG187" s="33">
        <f t="shared" si="31"/>
        <v>4.0822678108382533</v>
      </c>
      <c r="BH187" s="52">
        <f t="shared" si="32"/>
        <v>16.664910479406146</v>
      </c>
      <c r="BI187" s="36"/>
      <c r="BJ187" s="36"/>
      <c r="BK187" s="36"/>
      <c r="BL187" s="36"/>
    </row>
    <row r="188" spans="3:64" x14ac:dyDescent="0.35">
      <c r="C188" s="95">
        <v>18.731375523436608</v>
      </c>
      <c r="D188" s="6">
        <v>-65</v>
      </c>
      <c r="E188" s="33">
        <f t="shared" si="27"/>
        <v>26.367650198664627</v>
      </c>
      <c r="F188" s="33">
        <f t="shared" si="28"/>
        <v>-7.6362746752280195</v>
      </c>
      <c r="G188" s="52">
        <f t="shared" si="29"/>
        <v>58.312690915528798</v>
      </c>
      <c r="R188" s="36"/>
      <c r="S188" s="36"/>
      <c r="T188" s="95">
        <v>13.518558059201434</v>
      </c>
      <c r="U188" s="6">
        <v>-54</v>
      </c>
      <c r="V188" s="33">
        <f t="shared" si="24"/>
        <v>10.67122521441642</v>
      </c>
      <c r="W188" s="33">
        <f t="shared" si="25"/>
        <v>2.8473328447850133</v>
      </c>
      <c r="X188" s="52">
        <f t="shared" si="26"/>
        <v>8.1073043289915159</v>
      </c>
      <c r="Y188" s="36"/>
      <c r="Z188" s="36"/>
      <c r="AA188" s="36"/>
      <c r="AB188" s="36"/>
      <c r="BB188" s="36"/>
      <c r="BC188" s="36"/>
      <c r="BD188" s="95">
        <v>17.739325466319176</v>
      </c>
      <c r="BE188" s="33">
        <v>-57</v>
      </c>
      <c r="BF188" s="33">
        <f t="shared" si="30"/>
        <v>13.657057655480923</v>
      </c>
      <c r="BG188" s="33">
        <f t="shared" si="31"/>
        <v>4.0822678108382533</v>
      </c>
      <c r="BH188" s="52">
        <f t="shared" si="32"/>
        <v>16.664910479406146</v>
      </c>
      <c r="BI188" s="36"/>
      <c r="BJ188" s="36"/>
      <c r="BK188" s="36"/>
      <c r="BL188" s="36"/>
    </row>
    <row r="189" spans="3:64" x14ac:dyDescent="0.35">
      <c r="C189" s="95">
        <v>18.731375523436608</v>
      </c>
      <c r="D189" s="6">
        <v>-65</v>
      </c>
      <c r="E189" s="33">
        <f t="shared" si="27"/>
        <v>26.367650198664627</v>
      </c>
      <c r="F189" s="33">
        <f t="shared" si="28"/>
        <v>-7.6362746752280195</v>
      </c>
      <c r="G189" s="52">
        <f t="shared" si="29"/>
        <v>58.312690915528798</v>
      </c>
      <c r="R189" s="36"/>
      <c r="S189" s="36"/>
      <c r="T189" s="95">
        <v>13.518558059201434</v>
      </c>
      <c r="U189" s="6">
        <v>-57</v>
      </c>
      <c r="V189" s="33">
        <f t="shared" si="24"/>
        <v>13.657057655480923</v>
      </c>
      <c r="W189" s="33">
        <f t="shared" si="25"/>
        <v>-0.13849959627948927</v>
      </c>
      <c r="X189" s="52">
        <f t="shared" si="26"/>
        <v>1.9182138169581517E-2</v>
      </c>
      <c r="Y189" s="36"/>
      <c r="Z189" s="36"/>
      <c r="AA189" s="36"/>
      <c r="AB189" s="36"/>
      <c r="BB189" s="36"/>
      <c r="BC189" s="36"/>
      <c r="BD189" s="95">
        <v>17.739325466319176</v>
      </c>
      <c r="BE189" s="33">
        <v>-59</v>
      </c>
      <c r="BF189" s="33">
        <f t="shared" si="30"/>
        <v>16.09851120784856</v>
      </c>
      <c r="BG189" s="33">
        <f t="shared" si="31"/>
        <v>1.6408142584706162</v>
      </c>
      <c r="BH189" s="52">
        <f t="shared" si="32"/>
        <v>2.6922714308004783</v>
      </c>
      <c r="BI189" s="36"/>
      <c r="BJ189" s="36"/>
      <c r="BK189" s="36"/>
      <c r="BL189" s="36"/>
    </row>
    <row r="190" spans="3:64" x14ac:dyDescent="0.35">
      <c r="C190" s="95">
        <v>18.731375523436608</v>
      </c>
      <c r="D190" s="6">
        <v>-64</v>
      </c>
      <c r="E190" s="33">
        <f t="shared" si="27"/>
        <v>24.286064430456165</v>
      </c>
      <c r="F190" s="33">
        <f t="shared" si="28"/>
        <v>-5.5546889070195569</v>
      </c>
      <c r="G190" s="52">
        <f t="shared" si="29"/>
        <v>30.854568853766118</v>
      </c>
      <c r="R190" s="36"/>
      <c r="S190" s="36"/>
      <c r="T190" s="95">
        <v>13.518558059201434</v>
      </c>
      <c r="U190" s="6">
        <v>-57</v>
      </c>
      <c r="V190" s="33">
        <f t="shared" si="24"/>
        <v>13.657057655480923</v>
      </c>
      <c r="W190" s="33">
        <f t="shared" si="25"/>
        <v>-0.13849959627948927</v>
      </c>
      <c r="X190" s="52">
        <f t="shared" si="26"/>
        <v>1.9182138169581517E-2</v>
      </c>
      <c r="Y190" s="36"/>
      <c r="Z190" s="36"/>
      <c r="AA190" s="36"/>
      <c r="AB190" s="36"/>
      <c r="BB190" s="36"/>
      <c r="BC190" s="36"/>
      <c r="BD190" s="95">
        <v>17.739325466319176</v>
      </c>
      <c r="BE190" s="33">
        <v>-60</v>
      </c>
      <c r="BF190" s="33">
        <f t="shared" si="30"/>
        <v>17.478332624182187</v>
      </c>
      <c r="BG190" s="33">
        <f t="shared" si="31"/>
        <v>0.26099284213698937</v>
      </c>
      <c r="BH190" s="52">
        <f t="shared" si="32"/>
        <v>6.8117263646743448E-2</v>
      </c>
      <c r="BI190" s="36"/>
      <c r="BJ190" s="36"/>
      <c r="BK190" s="36"/>
      <c r="BL190" s="36"/>
    </row>
    <row r="191" spans="3:64" x14ac:dyDescent="0.35">
      <c r="C191" s="95">
        <v>18.731375523436608</v>
      </c>
      <c r="D191" s="6">
        <v>-65</v>
      </c>
      <c r="E191" s="33">
        <f t="shared" si="27"/>
        <v>26.367650198664627</v>
      </c>
      <c r="F191" s="33">
        <f t="shared" si="28"/>
        <v>-7.6362746752280195</v>
      </c>
      <c r="G191" s="52">
        <f t="shared" si="29"/>
        <v>58.312690915528798</v>
      </c>
      <c r="R191" s="36"/>
      <c r="S191" s="36"/>
      <c r="T191" s="95">
        <v>13.518558059201434</v>
      </c>
      <c r="U191" s="6">
        <v>-59</v>
      </c>
      <c r="V191" s="33">
        <f t="shared" si="24"/>
        <v>16.09851120784856</v>
      </c>
      <c r="W191" s="33">
        <f t="shared" si="25"/>
        <v>-2.5799531486471263</v>
      </c>
      <c r="X191" s="52">
        <f t="shared" si="26"/>
        <v>6.6561582492142213</v>
      </c>
      <c r="Y191" s="36"/>
      <c r="Z191" s="36"/>
      <c r="AA191" s="36"/>
      <c r="AB191" s="36"/>
      <c r="BB191" s="36"/>
      <c r="BC191" s="36"/>
      <c r="BD191" s="95">
        <v>17.739325466319176</v>
      </c>
      <c r="BE191" s="33">
        <v>-60</v>
      </c>
      <c r="BF191" s="33">
        <f t="shared" si="30"/>
        <v>17.478332624182187</v>
      </c>
      <c r="BG191" s="33">
        <f t="shared" si="31"/>
        <v>0.26099284213698937</v>
      </c>
      <c r="BH191" s="52">
        <f t="shared" si="32"/>
        <v>6.8117263646743448E-2</v>
      </c>
      <c r="BI191" s="36"/>
      <c r="BJ191" s="36"/>
      <c r="BK191" s="36"/>
      <c r="BL191" s="36"/>
    </row>
    <row r="192" spans="3:64" x14ac:dyDescent="0.35">
      <c r="C192" s="95">
        <v>18.731375523436608</v>
      </c>
      <c r="D192" s="6">
        <v>-66</v>
      </c>
      <c r="E192" s="33">
        <f t="shared" si="27"/>
        <v>28.62765101319793</v>
      </c>
      <c r="F192" s="33">
        <f t="shared" si="28"/>
        <v>-9.8962754897613223</v>
      </c>
      <c r="G192" s="52">
        <f t="shared" si="29"/>
        <v>97.9362685692507</v>
      </c>
      <c r="R192" s="36"/>
      <c r="S192" s="36"/>
      <c r="T192" s="95">
        <v>13.518558059201434</v>
      </c>
      <c r="U192" s="6">
        <v>-58</v>
      </c>
      <c r="V192" s="33">
        <f t="shared" si="24"/>
        <v>14.827619354872633</v>
      </c>
      <c r="W192" s="33">
        <f t="shared" si="25"/>
        <v>-1.3090612956711993</v>
      </c>
      <c r="X192" s="52">
        <f t="shared" si="26"/>
        <v>1.7136414758243592</v>
      </c>
      <c r="Y192" s="36"/>
      <c r="Z192" s="36"/>
      <c r="AA192" s="36"/>
      <c r="AB192" s="36"/>
      <c r="BB192" s="36"/>
      <c r="BC192" s="36"/>
      <c r="BD192" s="95">
        <v>17.739325466319176</v>
      </c>
      <c r="BE192" s="33">
        <v>-57</v>
      </c>
      <c r="BF192" s="33">
        <f t="shared" si="30"/>
        <v>13.657057655480923</v>
      </c>
      <c r="BG192" s="33">
        <f t="shared" si="31"/>
        <v>4.0822678108382533</v>
      </c>
      <c r="BH192" s="52">
        <f t="shared" si="32"/>
        <v>16.664910479406146</v>
      </c>
      <c r="BI192" s="36"/>
      <c r="BJ192" s="36"/>
      <c r="BK192" s="36"/>
      <c r="BL192" s="36"/>
    </row>
    <row r="193" spans="3:64" x14ac:dyDescent="0.35">
      <c r="C193" s="95">
        <v>18.731375523436608</v>
      </c>
      <c r="D193" s="6">
        <v>-64</v>
      </c>
      <c r="E193" s="33">
        <f t="shared" si="27"/>
        <v>24.286064430456165</v>
      </c>
      <c r="F193" s="33">
        <f t="shared" si="28"/>
        <v>-5.5546889070195569</v>
      </c>
      <c r="G193" s="52">
        <f t="shared" si="29"/>
        <v>30.854568853766118</v>
      </c>
      <c r="R193" s="36"/>
      <c r="S193" s="36"/>
      <c r="T193" s="95">
        <v>1</v>
      </c>
      <c r="U193" s="98">
        <v>-17</v>
      </c>
      <c r="V193" s="33">
        <f t="shared" si="24"/>
        <v>0.50907962354549752</v>
      </c>
      <c r="W193" s="33">
        <f t="shared" si="25"/>
        <v>0.49092037645450248</v>
      </c>
      <c r="X193" s="52">
        <f t="shared" si="26"/>
        <v>0.24100281601823043</v>
      </c>
      <c r="Y193" s="36"/>
      <c r="Z193" s="36"/>
      <c r="AA193" s="36"/>
      <c r="AB193" s="36"/>
      <c r="BB193" s="36"/>
      <c r="BC193" s="36"/>
      <c r="BD193" s="95">
        <v>17.739325466319176</v>
      </c>
      <c r="BE193" s="33">
        <v>-58</v>
      </c>
      <c r="BF193" s="33">
        <f t="shared" si="30"/>
        <v>14.827619354872633</v>
      </c>
      <c r="BG193" s="33">
        <f t="shared" si="31"/>
        <v>2.9117061114465432</v>
      </c>
      <c r="BH193" s="52">
        <f t="shared" si="32"/>
        <v>8.47803247943515</v>
      </c>
      <c r="BI193" s="36"/>
      <c r="BJ193" s="36"/>
      <c r="BK193" s="36"/>
      <c r="BL193" s="36"/>
    </row>
    <row r="194" spans="3:64" x14ac:dyDescent="0.35">
      <c r="C194" s="95">
        <v>18.731375523436608</v>
      </c>
      <c r="D194" s="6">
        <v>-62</v>
      </c>
      <c r="E194" s="33">
        <f t="shared" si="27"/>
        <v>20.60291028587546</v>
      </c>
      <c r="F194" s="33">
        <f t="shared" si="28"/>
        <v>-1.8715347624388521</v>
      </c>
      <c r="G194" s="52">
        <f t="shared" si="29"/>
        <v>3.5026423670170503</v>
      </c>
      <c r="R194" s="36"/>
      <c r="S194" s="36"/>
      <c r="T194" s="95">
        <v>1</v>
      </c>
      <c r="U194" s="98">
        <v>-21</v>
      </c>
      <c r="V194" s="33">
        <f t="shared" si="24"/>
        <v>0.70736384319364187</v>
      </c>
      <c r="W194" s="33">
        <f t="shared" si="25"/>
        <v>0.29263615680635813</v>
      </c>
      <c r="X194" s="52">
        <f t="shared" si="26"/>
        <v>8.5635920270395419E-2</v>
      </c>
      <c r="Y194" s="36"/>
      <c r="Z194" s="36"/>
      <c r="AA194" s="36"/>
      <c r="AB194" s="36"/>
      <c r="BB194" s="36"/>
      <c r="BC194" s="36"/>
      <c r="BD194" s="95">
        <v>17.739325466319176</v>
      </c>
      <c r="BE194" s="32">
        <v>-57</v>
      </c>
      <c r="BF194" s="33">
        <f t="shared" si="30"/>
        <v>13.657057655480923</v>
      </c>
      <c r="BG194" s="33">
        <f t="shared" si="31"/>
        <v>4.0822678108382533</v>
      </c>
      <c r="BH194" s="52">
        <f t="shared" si="32"/>
        <v>16.664910479406146</v>
      </c>
      <c r="BI194" s="36"/>
      <c r="BJ194" s="36"/>
      <c r="BK194" s="36"/>
      <c r="BL194" s="36"/>
    </row>
    <row r="195" spans="3:64" x14ac:dyDescent="0.35">
      <c r="C195" s="95">
        <v>18.731375523436608</v>
      </c>
      <c r="D195" s="6">
        <v>-65</v>
      </c>
      <c r="E195" s="33">
        <f t="shared" si="27"/>
        <v>26.367650198664627</v>
      </c>
      <c r="F195" s="33">
        <f t="shared" si="28"/>
        <v>-7.6362746752280195</v>
      </c>
      <c r="G195" s="52">
        <f t="shared" si="29"/>
        <v>58.312690915528798</v>
      </c>
      <c r="R195" s="36"/>
      <c r="S195" s="36"/>
      <c r="T195" s="95">
        <v>1</v>
      </c>
      <c r="U195" s="98">
        <v>-23</v>
      </c>
      <c r="V195" s="33">
        <f t="shared" ref="V195:V258" si="33" xml:space="preserve"> 10^((-25.21 - U195)/(10*2.8))</f>
        <v>0.83381831174371435</v>
      </c>
      <c r="W195" s="33">
        <f t="shared" ref="W195:W258" si="34">T195-V195</f>
        <v>0.16618168825628565</v>
      </c>
      <c r="X195" s="52">
        <f t="shared" ref="X195:X258" si="35">W195^2</f>
        <v>2.761635351170931E-2</v>
      </c>
      <c r="Y195" s="36"/>
      <c r="Z195" s="36"/>
      <c r="AA195" s="36"/>
      <c r="AB195" s="36"/>
      <c r="BB195" s="36"/>
      <c r="BC195" s="36"/>
      <c r="BD195" s="95">
        <v>17.739325466319176</v>
      </c>
      <c r="BE195" s="33">
        <v>-57</v>
      </c>
      <c r="BF195" s="33">
        <f t="shared" si="30"/>
        <v>13.657057655480923</v>
      </c>
      <c r="BG195" s="33">
        <f t="shared" si="31"/>
        <v>4.0822678108382533</v>
      </c>
      <c r="BH195" s="52">
        <f t="shared" si="32"/>
        <v>16.664910479406146</v>
      </c>
      <c r="BI195" s="36"/>
      <c r="BJ195" s="36"/>
      <c r="BK195" s="36"/>
      <c r="BL195" s="36"/>
    </row>
    <row r="196" spans="3:64" x14ac:dyDescent="0.35">
      <c r="C196" s="95">
        <v>18.731375523436608</v>
      </c>
      <c r="D196" s="6">
        <v>-63</v>
      </c>
      <c r="E196" s="33">
        <f t="shared" ref="E196:E246" si="36" xml:space="preserve"> 10^((-25.21 - D196)/(10*2.8))</f>
        <v>22.368808789421028</v>
      </c>
      <c r="F196" s="33">
        <f t="shared" ref="F196:F246" si="37">C196-E196</f>
        <v>-3.63743326598442</v>
      </c>
      <c r="G196" s="52">
        <f t="shared" ref="G196:G246" si="38">F196^2</f>
        <v>13.230920764490085</v>
      </c>
      <c r="R196" s="36"/>
      <c r="S196" s="36"/>
      <c r="T196" s="95">
        <v>1</v>
      </c>
      <c r="U196" s="98">
        <v>-19</v>
      </c>
      <c r="V196" s="33">
        <f t="shared" si="33"/>
        <v>0.60008709284795958</v>
      </c>
      <c r="W196" s="33">
        <f t="shared" si="34"/>
        <v>0.39991290715204042</v>
      </c>
      <c r="X196" s="52">
        <f t="shared" si="35"/>
        <v>0.15993033330679651</v>
      </c>
      <c r="Y196" s="36"/>
      <c r="Z196" s="36"/>
      <c r="AA196" s="36"/>
      <c r="AB196" s="36"/>
      <c r="BB196" s="36"/>
      <c r="BC196" s="36"/>
      <c r="BD196" s="95">
        <v>17.739325466319176</v>
      </c>
      <c r="BE196" s="33">
        <v>-55</v>
      </c>
      <c r="BF196" s="33">
        <f t="shared" ref="BF196:BF203" si="39" xml:space="preserve"> 10^((-25.21 - BE196)/(10*2.8))</f>
        <v>11.585867872937076</v>
      </c>
      <c r="BG196" s="33">
        <f t="shared" ref="BG196:BG203" si="40">BD196-BF196</f>
        <v>6.1534575933821003</v>
      </c>
      <c r="BH196" s="52">
        <f t="shared" ref="BH196:BH203" si="41">BG196^2</f>
        <v>37.865040353551827</v>
      </c>
      <c r="BI196" s="36"/>
      <c r="BJ196" s="36"/>
      <c r="BK196" s="36"/>
      <c r="BL196" s="36"/>
    </row>
    <row r="197" spans="3:64" x14ac:dyDescent="0.35">
      <c r="C197" s="95">
        <v>18.731375523436608</v>
      </c>
      <c r="D197" s="6">
        <v>-65</v>
      </c>
      <c r="E197" s="33">
        <f t="shared" si="36"/>
        <v>26.367650198664627</v>
      </c>
      <c r="F197" s="33">
        <f t="shared" si="37"/>
        <v>-7.6362746752280195</v>
      </c>
      <c r="G197" s="52">
        <f>F197^2</f>
        <v>58.312690915528798</v>
      </c>
      <c r="R197" s="36"/>
      <c r="S197" s="36"/>
      <c r="T197" s="95">
        <v>1</v>
      </c>
      <c r="U197" s="98">
        <v>-23</v>
      </c>
      <c r="V197" s="33">
        <f t="shared" si="33"/>
        <v>0.83381831174371435</v>
      </c>
      <c r="W197" s="33">
        <f t="shared" si="34"/>
        <v>0.16618168825628565</v>
      </c>
      <c r="X197" s="52">
        <f t="shared" si="35"/>
        <v>2.761635351170931E-2</v>
      </c>
      <c r="Y197" s="36"/>
      <c r="Z197" s="36"/>
      <c r="AA197" s="36"/>
      <c r="AB197" s="36"/>
      <c r="BB197" s="36"/>
      <c r="BC197" s="36"/>
      <c r="BD197" s="95">
        <v>17.739325466319176</v>
      </c>
      <c r="BE197" s="33">
        <v>-57</v>
      </c>
      <c r="BF197" s="33">
        <f t="shared" si="39"/>
        <v>13.657057655480923</v>
      </c>
      <c r="BG197" s="33">
        <f t="shared" si="40"/>
        <v>4.0822678108382533</v>
      </c>
      <c r="BH197" s="52">
        <f t="shared" si="41"/>
        <v>16.664910479406146</v>
      </c>
      <c r="BI197" s="36"/>
      <c r="BJ197" s="36"/>
      <c r="BK197" s="36"/>
      <c r="BL197" s="36"/>
    </row>
    <row r="198" spans="3:64" x14ac:dyDescent="0.35">
      <c r="C198" s="95">
        <v>18.731375523436608</v>
      </c>
      <c r="D198" s="6">
        <v>-64</v>
      </c>
      <c r="E198" s="33">
        <f t="shared" si="36"/>
        <v>24.286064430456165</v>
      </c>
      <c r="F198" s="33">
        <f t="shared" si="37"/>
        <v>-5.5546889070195569</v>
      </c>
      <c r="G198" s="52">
        <f t="shared" si="38"/>
        <v>30.854568853766118</v>
      </c>
      <c r="R198" s="36"/>
      <c r="S198" s="36"/>
      <c r="T198" s="95">
        <v>1</v>
      </c>
      <c r="U198" s="98">
        <v>-22</v>
      </c>
      <c r="V198" s="33">
        <f t="shared" si="33"/>
        <v>0.76799279001841414</v>
      </c>
      <c r="W198" s="33">
        <f t="shared" si="34"/>
        <v>0.23200720998158586</v>
      </c>
      <c r="X198" s="52">
        <f t="shared" si="35"/>
        <v>5.3827345483439676E-2</v>
      </c>
      <c r="Y198" s="36"/>
      <c r="Z198" s="36"/>
      <c r="AA198" s="36"/>
      <c r="AB198" s="36"/>
      <c r="BB198" s="36"/>
      <c r="BC198" s="36"/>
      <c r="BD198" s="95">
        <v>17.739325466319176</v>
      </c>
      <c r="BE198" s="33">
        <v>-57</v>
      </c>
      <c r="BF198" s="33">
        <f t="shared" si="39"/>
        <v>13.657057655480923</v>
      </c>
      <c r="BG198" s="33">
        <f t="shared" si="40"/>
        <v>4.0822678108382533</v>
      </c>
      <c r="BH198" s="52">
        <f t="shared" si="41"/>
        <v>16.664910479406146</v>
      </c>
      <c r="BI198" s="36"/>
      <c r="BJ198" s="36"/>
      <c r="BK198" s="36"/>
      <c r="BL198" s="36"/>
    </row>
    <row r="199" spans="3:64" x14ac:dyDescent="0.35">
      <c r="C199" s="95">
        <v>18.731375523436608</v>
      </c>
      <c r="D199" s="6">
        <v>-60</v>
      </c>
      <c r="E199" s="33">
        <f t="shared" si="36"/>
        <v>17.478332624182187</v>
      </c>
      <c r="F199" s="33">
        <f t="shared" si="37"/>
        <v>1.2530428992544209</v>
      </c>
      <c r="G199" s="52">
        <f t="shared" si="38"/>
        <v>1.5701165073719248</v>
      </c>
      <c r="R199" s="36"/>
      <c r="S199" s="36"/>
      <c r="T199" s="95">
        <v>1</v>
      </c>
      <c r="U199" s="98">
        <v>-18</v>
      </c>
      <c r="V199" s="33">
        <f t="shared" si="33"/>
        <v>0.5527134079444348</v>
      </c>
      <c r="W199" s="33">
        <f t="shared" si="34"/>
        <v>0.4472865920555652</v>
      </c>
      <c r="X199" s="52">
        <f t="shared" si="35"/>
        <v>0.20006529543268162</v>
      </c>
      <c r="Y199" s="36"/>
      <c r="Z199" s="36"/>
      <c r="AA199" s="36"/>
      <c r="AB199" s="36"/>
      <c r="BB199" s="36"/>
      <c r="BC199" s="36"/>
      <c r="BD199" s="95">
        <v>17.739325466319176</v>
      </c>
      <c r="BE199" s="33">
        <v>-55</v>
      </c>
      <c r="BF199" s="33">
        <f t="shared" si="39"/>
        <v>11.585867872937076</v>
      </c>
      <c r="BG199" s="33">
        <f t="shared" si="40"/>
        <v>6.1534575933821003</v>
      </c>
      <c r="BH199" s="52">
        <f t="shared" si="41"/>
        <v>37.865040353551827</v>
      </c>
      <c r="BI199" s="36"/>
      <c r="BJ199" s="36"/>
      <c r="BK199" s="36"/>
      <c r="BL199" s="36"/>
    </row>
    <row r="200" spans="3:64" x14ac:dyDescent="0.35">
      <c r="C200" s="95">
        <v>18.731375523436608</v>
      </c>
      <c r="D200" s="6">
        <v>-65</v>
      </c>
      <c r="E200" s="33">
        <f t="shared" si="36"/>
        <v>26.367650198664627</v>
      </c>
      <c r="F200" s="33">
        <f t="shared" si="37"/>
        <v>-7.6362746752280195</v>
      </c>
      <c r="G200" s="52">
        <f t="shared" si="38"/>
        <v>58.312690915528798</v>
      </c>
      <c r="R200" s="36"/>
      <c r="S200" s="36"/>
      <c r="T200" s="95">
        <v>1</v>
      </c>
      <c r="U200" s="98">
        <v>-21</v>
      </c>
      <c r="V200" s="33">
        <f t="shared" si="33"/>
        <v>0.70736384319364187</v>
      </c>
      <c r="W200" s="33">
        <f t="shared" si="34"/>
        <v>0.29263615680635813</v>
      </c>
      <c r="X200" s="52">
        <f t="shared" si="35"/>
        <v>8.5635920270395419E-2</v>
      </c>
      <c r="Y200" s="36"/>
      <c r="Z200" s="36"/>
      <c r="AA200" s="36"/>
      <c r="AB200" s="36"/>
      <c r="BB200" s="36"/>
      <c r="BC200" s="36"/>
      <c r="BD200" s="95">
        <v>17.739325466319176</v>
      </c>
      <c r="BE200" s="33">
        <v>-58</v>
      </c>
      <c r="BF200" s="33">
        <f t="shared" si="39"/>
        <v>14.827619354872633</v>
      </c>
      <c r="BG200" s="33">
        <f t="shared" si="40"/>
        <v>2.9117061114465432</v>
      </c>
      <c r="BH200" s="52">
        <f t="shared" si="41"/>
        <v>8.47803247943515</v>
      </c>
      <c r="BI200" s="36"/>
      <c r="BJ200" s="36"/>
      <c r="BK200" s="36"/>
      <c r="BL200" s="36"/>
    </row>
    <row r="201" spans="3:64" x14ac:dyDescent="0.35">
      <c r="C201" s="95">
        <v>18.731375523436608</v>
      </c>
      <c r="D201" s="6">
        <v>-64</v>
      </c>
      <c r="E201" s="33">
        <f t="shared" si="36"/>
        <v>24.286064430456165</v>
      </c>
      <c r="F201" s="33">
        <f t="shared" si="37"/>
        <v>-5.5546889070195569</v>
      </c>
      <c r="G201" s="52">
        <f t="shared" si="38"/>
        <v>30.854568853766118</v>
      </c>
      <c r="R201" s="36"/>
      <c r="S201" s="36"/>
      <c r="T201" s="95">
        <v>1</v>
      </c>
      <c r="U201" s="98">
        <v>-21</v>
      </c>
      <c r="V201" s="33">
        <f t="shared" si="33"/>
        <v>0.70736384319364187</v>
      </c>
      <c r="W201" s="33">
        <f t="shared" si="34"/>
        <v>0.29263615680635813</v>
      </c>
      <c r="X201" s="52">
        <f t="shared" si="35"/>
        <v>8.5635920270395419E-2</v>
      </c>
      <c r="Y201" s="36"/>
      <c r="Z201" s="6"/>
      <c r="AA201" s="6"/>
      <c r="AB201" s="36"/>
      <c r="BB201" s="36"/>
      <c r="BC201" s="36"/>
      <c r="BD201" s="95">
        <v>17.739325466319176</v>
      </c>
      <c r="BE201" s="33">
        <v>-55</v>
      </c>
      <c r="BF201" s="33">
        <f t="shared" si="39"/>
        <v>11.585867872937076</v>
      </c>
      <c r="BG201" s="33">
        <f t="shared" si="40"/>
        <v>6.1534575933821003</v>
      </c>
      <c r="BH201" s="52">
        <f t="shared" si="41"/>
        <v>37.865040353551827</v>
      </c>
      <c r="BI201" s="36"/>
      <c r="BJ201" s="36"/>
      <c r="BK201" s="36"/>
      <c r="BL201" s="36"/>
    </row>
    <row r="202" spans="3:64" x14ac:dyDescent="0.35">
      <c r="C202" s="95">
        <v>18.731375523436608</v>
      </c>
      <c r="D202" s="6">
        <v>-66</v>
      </c>
      <c r="E202" s="33">
        <f t="shared" si="36"/>
        <v>28.62765101319793</v>
      </c>
      <c r="F202" s="33">
        <f t="shared" si="37"/>
        <v>-9.8962754897613223</v>
      </c>
      <c r="G202" s="52">
        <f t="shared" si="38"/>
        <v>97.9362685692507</v>
      </c>
      <c r="R202" s="36"/>
      <c r="S202" s="36"/>
      <c r="T202" s="95">
        <v>1</v>
      </c>
      <c r="U202" s="98">
        <v>-23</v>
      </c>
      <c r="V202" s="33">
        <f t="shared" si="33"/>
        <v>0.83381831174371435</v>
      </c>
      <c r="W202" s="33">
        <f t="shared" si="34"/>
        <v>0.16618168825628565</v>
      </c>
      <c r="X202" s="52">
        <f t="shared" si="35"/>
        <v>2.761635351170931E-2</v>
      </c>
      <c r="Y202" s="36"/>
      <c r="Z202" s="6"/>
      <c r="AA202" s="6"/>
      <c r="AB202" s="36"/>
      <c r="BB202" s="36"/>
      <c r="BC202" s="36"/>
      <c r="BD202" s="95">
        <v>17.739325466319176</v>
      </c>
      <c r="BE202" s="33">
        <v>-61</v>
      </c>
      <c r="BF202" s="33">
        <f t="shared" si="39"/>
        <v>18.976420078684914</v>
      </c>
      <c r="BG202" s="33">
        <f t="shared" si="40"/>
        <v>-1.2370946123657376</v>
      </c>
      <c r="BH202" s="52">
        <f t="shared" si="41"/>
        <v>1.5304030799443344</v>
      </c>
      <c r="BI202" s="36"/>
      <c r="BJ202" s="36"/>
      <c r="BK202" s="36"/>
      <c r="BL202" s="36"/>
    </row>
    <row r="203" spans="3:64" x14ac:dyDescent="0.35">
      <c r="C203" s="95">
        <v>18.731375523436608</v>
      </c>
      <c r="D203" s="6">
        <v>-66</v>
      </c>
      <c r="E203" s="33">
        <f t="shared" si="36"/>
        <v>28.62765101319793</v>
      </c>
      <c r="F203" s="33">
        <f t="shared" si="37"/>
        <v>-9.8962754897613223</v>
      </c>
      <c r="G203" s="52">
        <f t="shared" si="38"/>
        <v>97.9362685692507</v>
      </c>
      <c r="R203" s="36"/>
      <c r="S203" s="36"/>
      <c r="T203" s="95">
        <v>1</v>
      </c>
      <c r="U203" s="98">
        <v>-21</v>
      </c>
      <c r="V203" s="33">
        <f t="shared" si="33"/>
        <v>0.70736384319364187</v>
      </c>
      <c r="W203" s="33">
        <f t="shared" si="34"/>
        <v>0.29263615680635813</v>
      </c>
      <c r="X203" s="52">
        <f t="shared" si="35"/>
        <v>8.5635920270395419E-2</v>
      </c>
      <c r="Y203" s="36"/>
      <c r="Z203" s="36"/>
      <c r="AA203" s="36"/>
      <c r="AB203" s="36"/>
      <c r="BB203" s="36"/>
      <c r="BC203" s="36"/>
      <c r="BD203" s="99">
        <v>17.739325466319176</v>
      </c>
      <c r="BE203" s="96">
        <v>-55</v>
      </c>
      <c r="BF203" s="96">
        <f t="shared" si="39"/>
        <v>11.585867872937076</v>
      </c>
      <c r="BG203" s="96">
        <f t="shared" si="40"/>
        <v>6.1534575933821003</v>
      </c>
      <c r="BH203" s="53">
        <f t="shared" si="41"/>
        <v>37.865040353551827</v>
      </c>
      <c r="BI203" s="36"/>
      <c r="BJ203" s="36"/>
      <c r="BK203" s="36"/>
      <c r="BL203" s="36"/>
    </row>
    <row r="204" spans="3:64" x14ac:dyDescent="0.35">
      <c r="C204" s="95">
        <v>18.731375523436608</v>
      </c>
      <c r="D204" s="6">
        <v>-66</v>
      </c>
      <c r="E204" s="33">
        <f t="shared" si="36"/>
        <v>28.62765101319793</v>
      </c>
      <c r="F204" s="33">
        <f t="shared" si="37"/>
        <v>-9.8962754897613223</v>
      </c>
      <c r="G204" s="52">
        <f t="shared" si="38"/>
        <v>97.9362685692507</v>
      </c>
      <c r="R204" s="36"/>
      <c r="S204" s="36"/>
      <c r="T204" s="95">
        <v>1</v>
      </c>
      <c r="U204" s="98">
        <v>-19</v>
      </c>
      <c r="V204" s="33">
        <f t="shared" si="33"/>
        <v>0.60008709284795958</v>
      </c>
      <c r="W204" s="33">
        <f t="shared" si="34"/>
        <v>0.39991290715204042</v>
      </c>
      <c r="X204" s="52">
        <f t="shared" si="35"/>
        <v>0.15993033330679651</v>
      </c>
      <c r="Y204" s="36"/>
      <c r="Z204" s="36"/>
      <c r="AA204" s="36"/>
      <c r="AB204" s="36"/>
    </row>
    <row r="205" spans="3:64" x14ac:dyDescent="0.35">
      <c r="C205" s="95">
        <v>1</v>
      </c>
      <c r="D205" s="6">
        <v>-32</v>
      </c>
      <c r="E205" s="33">
        <f t="shared" si="36"/>
        <v>1.7478332624182185</v>
      </c>
      <c r="F205" s="33">
        <f t="shared" si="37"/>
        <v>-0.74783326241821846</v>
      </c>
      <c r="G205" s="52">
        <f t="shared" si="38"/>
        <v>0.55925458837907605</v>
      </c>
      <c r="R205" s="36"/>
      <c r="S205" s="36"/>
      <c r="T205" s="95">
        <v>1</v>
      </c>
      <c r="U205" s="98">
        <v>-16</v>
      </c>
      <c r="V205" s="33">
        <f t="shared" si="33"/>
        <v>0.46889049439393998</v>
      </c>
      <c r="W205" s="33">
        <f t="shared" si="34"/>
        <v>0.53110950560605996</v>
      </c>
      <c r="X205" s="52">
        <f t="shared" si="35"/>
        <v>0.28207730694511346</v>
      </c>
      <c r="Y205" s="36"/>
      <c r="Z205" s="36"/>
      <c r="AA205" s="36"/>
      <c r="AB205" s="36"/>
    </row>
    <row r="206" spans="3:64" x14ac:dyDescent="0.35">
      <c r="C206" s="95">
        <v>1</v>
      </c>
      <c r="D206" s="6">
        <v>-34</v>
      </c>
      <c r="E206" s="33">
        <f t="shared" si="36"/>
        <v>2.0602910285875451</v>
      </c>
      <c r="F206" s="33">
        <f t="shared" si="37"/>
        <v>-1.0602910285875451</v>
      </c>
      <c r="G206" s="52">
        <f t="shared" si="38"/>
        <v>1.1242170653032344</v>
      </c>
      <c r="R206" s="36"/>
      <c r="S206" s="36"/>
      <c r="T206" s="95">
        <v>1</v>
      </c>
      <c r="U206" s="98">
        <v>-15</v>
      </c>
      <c r="V206" s="33">
        <f t="shared" si="33"/>
        <v>0.43187408327558857</v>
      </c>
      <c r="W206" s="33">
        <f t="shared" si="34"/>
        <v>0.56812591672441148</v>
      </c>
      <c r="X206" s="52">
        <f t="shared" si="35"/>
        <v>0.32276705725395294</v>
      </c>
      <c r="Y206" s="36"/>
      <c r="Z206" s="36"/>
      <c r="AA206" s="36"/>
      <c r="AB206" s="36"/>
    </row>
    <row r="207" spans="3:64" x14ac:dyDescent="0.35">
      <c r="C207" s="95">
        <v>1</v>
      </c>
      <c r="D207" s="6">
        <v>-34</v>
      </c>
      <c r="E207" s="33">
        <f t="shared" si="36"/>
        <v>2.0602910285875451</v>
      </c>
      <c r="F207" s="33">
        <f t="shared" si="37"/>
        <v>-1.0602910285875451</v>
      </c>
      <c r="G207" s="52">
        <f t="shared" si="38"/>
        <v>1.1242170653032344</v>
      </c>
      <c r="R207" s="36"/>
      <c r="S207" s="36"/>
      <c r="T207" s="95">
        <v>1</v>
      </c>
      <c r="U207" s="98">
        <v>-15</v>
      </c>
      <c r="V207" s="33">
        <f t="shared" si="33"/>
        <v>0.43187408327558857</v>
      </c>
      <c r="W207" s="33">
        <f t="shared" si="34"/>
        <v>0.56812591672441148</v>
      </c>
      <c r="X207" s="52">
        <f t="shared" si="35"/>
        <v>0.32276705725395294</v>
      </c>
      <c r="Y207" s="36"/>
      <c r="Z207" s="36"/>
      <c r="AA207" s="36"/>
      <c r="AB207" s="36"/>
    </row>
    <row r="208" spans="3:64" x14ac:dyDescent="0.35">
      <c r="C208" s="95">
        <v>1</v>
      </c>
      <c r="D208" s="6">
        <v>-31</v>
      </c>
      <c r="E208" s="33">
        <f t="shared" si="36"/>
        <v>1.6098511207848556</v>
      </c>
      <c r="F208" s="33">
        <f t="shared" si="37"/>
        <v>-0.60985112078485559</v>
      </c>
      <c r="G208" s="52">
        <f t="shared" si="38"/>
        <v>0.37191838952254452</v>
      </c>
      <c r="R208" s="36"/>
      <c r="S208" s="36"/>
      <c r="T208" s="95">
        <v>1</v>
      </c>
      <c r="U208" s="98">
        <v>-17</v>
      </c>
      <c r="V208" s="33">
        <f t="shared" si="33"/>
        <v>0.50907962354549752</v>
      </c>
      <c r="W208" s="33">
        <f t="shared" si="34"/>
        <v>0.49092037645450248</v>
      </c>
      <c r="X208" s="52">
        <f t="shared" si="35"/>
        <v>0.24100281601823043</v>
      </c>
      <c r="Y208" s="36"/>
      <c r="Z208" s="36"/>
      <c r="AA208" s="36"/>
      <c r="AB208" s="36"/>
    </row>
    <row r="209" spans="3:28" x14ac:dyDescent="0.35">
      <c r="C209" s="95">
        <v>1</v>
      </c>
      <c r="D209" s="6">
        <v>-42</v>
      </c>
      <c r="E209" s="33">
        <f t="shared" si="36"/>
        <v>3.9777992097325097</v>
      </c>
      <c r="F209" s="33">
        <f t="shared" si="37"/>
        <v>-2.9777992097325097</v>
      </c>
      <c r="G209" s="52">
        <f t="shared" si="38"/>
        <v>8.8672881334835587</v>
      </c>
      <c r="R209" s="36"/>
      <c r="S209" s="36"/>
      <c r="T209" s="95">
        <v>1</v>
      </c>
      <c r="U209" s="98">
        <v>-17</v>
      </c>
      <c r="V209" s="33">
        <f t="shared" si="33"/>
        <v>0.50907962354549752</v>
      </c>
      <c r="W209" s="33">
        <f t="shared" si="34"/>
        <v>0.49092037645450248</v>
      </c>
      <c r="X209" s="52">
        <f t="shared" si="35"/>
        <v>0.24100281601823043</v>
      </c>
      <c r="Y209" s="36"/>
      <c r="Z209" s="36"/>
      <c r="AA209" s="36"/>
      <c r="AB209" s="36"/>
    </row>
    <row r="210" spans="3:28" x14ac:dyDescent="0.35">
      <c r="C210" s="95">
        <v>1</v>
      </c>
      <c r="D210" s="6">
        <v>-33</v>
      </c>
      <c r="E210" s="33">
        <f t="shared" si="36"/>
        <v>1.8976420078684906</v>
      </c>
      <c r="F210" s="33">
        <f t="shared" si="37"/>
        <v>-0.89764200786849058</v>
      </c>
      <c r="G210" s="52">
        <f t="shared" si="38"/>
        <v>0.80576117429017535</v>
      </c>
      <c r="R210" s="36"/>
      <c r="S210" s="36"/>
      <c r="T210" s="95">
        <v>1</v>
      </c>
      <c r="U210" s="98">
        <v>-15</v>
      </c>
      <c r="V210" s="33">
        <f t="shared" si="33"/>
        <v>0.43187408327558857</v>
      </c>
      <c r="W210" s="33">
        <f t="shared" si="34"/>
        <v>0.56812591672441148</v>
      </c>
      <c r="X210" s="52">
        <f t="shared" si="35"/>
        <v>0.32276705725395294</v>
      </c>
      <c r="Y210" s="36"/>
      <c r="Z210" s="36"/>
      <c r="AA210" s="36"/>
      <c r="AB210" s="36"/>
    </row>
    <row r="211" spans="3:28" x14ac:dyDescent="0.35">
      <c r="C211" s="95">
        <v>1</v>
      </c>
      <c r="D211" s="6">
        <v>-30</v>
      </c>
      <c r="E211" s="33">
        <f t="shared" si="36"/>
        <v>1.4827619354872632</v>
      </c>
      <c r="F211" s="33">
        <f t="shared" si="37"/>
        <v>-0.48276193548726321</v>
      </c>
      <c r="G211" s="52">
        <f t="shared" si="38"/>
        <v>0.23305908635540848</v>
      </c>
      <c r="R211" s="36"/>
      <c r="S211" s="36"/>
      <c r="T211" s="95">
        <v>1</v>
      </c>
      <c r="U211" s="98">
        <v>-17</v>
      </c>
      <c r="V211" s="33">
        <f t="shared" si="33"/>
        <v>0.50907962354549752</v>
      </c>
      <c r="W211" s="33">
        <f t="shared" si="34"/>
        <v>0.49092037645450248</v>
      </c>
      <c r="X211" s="52">
        <f t="shared" si="35"/>
        <v>0.24100281601823043</v>
      </c>
      <c r="Y211" s="36"/>
      <c r="Z211" s="36"/>
      <c r="AA211" s="36"/>
      <c r="AB211" s="36"/>
    </row>
    <row r="212" spans="3:28" x14ac:dyDescent="0.35">
      <c r="C212" s="95">
        <v>1</v>
      </c>
      <c r="D212" s="6">
        <v>-31</v>
      </c>
      <c r="E212" s="33">
        <f t="shared" si="36"/>
        <v>1.6098511207848556</v>
      </c>
      <c r="F212" s="33">
        <f t="shared" si="37"/>
        <v>-0.60985112078485559</v>
      </c>
      <c r="G212" s="52">
        <f t="shared" si="38"/>
        <v>0.37191838952254452</v>
      </c>
      <c r="R212" s="36"/>
      <c r="S212" s="36"/>
      <c r="T212" s="95">
        <v>1</v>
      </c>
      <c r="U212" s="98">
        <v>-17</v>
      </c>
      <c r="V212" s="33">
        <f t="shared" si="33"/>
        <v>0.50907962354549752</v>
      </c>
      <c r="W212" s="33">
        <f t="shared" si="34"/>
        <v>0.49092037645450248</v>
      </c>
      <c r="X212" s="52">
        <f t="shared" si="35"/>
        <v>0.24100281601823043</v>
      </c>
      <c r="Y212" s="36"/>
      <c r="Z212" s="36"/>
      <c r="AA212" s="36"/>
      <c r="AB212" s="36"/>
    </row>
    <row r="213" spans="3:28" x14ac:dyDescent="0.35">
      <c r="C213" s="95">
        <v>1</v>
      </c>
      <c r="D213" s="6">
        <v>-21</v>
      </c>
      <c r="E213" s="33">
        <f t="shared" si="36"/>
        <v>0.70736384319364187</v>
      </c>
      <c r="F213" s="33">
        <f t="shared" si="37"/>
        <v>0.29263615680635813</v>
      </c>
      <c r="G213" s="52">
        <f t="shared" si="38"/>
        <v>8.5635920270395419E-2</v>
      </c>
      <c r="R213" s="36"/>
      <c r="S213" s="36"/>
      <c r="T213" s="95">
        <v>1</v>
      </c>
      <c r="U213" s="98">
        <v>-16</v>
      </c>
      <c r="V213" s="33">
        <f t="shared" si="33"/>
        <v>0.46889049439393998</v>
      </c>
      <c r="W213" s="33">
        <f t="shared" si="34"/>
        <v>0.53110950560605996</v>
      </c>
      <c r="X213" s="52">
        <f t="shared" si="35"/>
        <v>0.28207730694511346</v>
      </c>
      <c r="Y213" s="36"/>
      <c r="Z213" s="36"/>
      <c r="AA213" s="36"/>
      <c r="AB213" s="36"/>
    </row>
    <row r="214" spans="3:28" x14ac:dyDescent="0.35">
      <c r="C214" s="95">
        <v>1</v>
      </c>
      <c r="D214" s="6">
        <v>-18</v>
      </c>
      <c r="E214" s="33">
        <f t="shared" si="36"/>
        <v>0.5527134079444348</v>
      </c>
      <c r="F214" s="33">
        <f t="shared" si="37"/>
        <v>0.4472865920555652</v>
      </c>
      <c r="G214" s="52">
        <f t="shared" si="38"/>
        <v>0.20006529543268162</v>
      </c>
      <c r="R214" s="36"/>
      <c r="S214" s="36"/>
      <c r="T214" s="95">
        <v>1</v>
      </c>
      <c r="U214" s="98">
        <v>-18</v>
      </c>
      <c r="V214" s="33">
        <f t="shared" si="33"/>
        <v>0.5527134079444348</v>
      </c>
      <c r="W214" s="33">
        <f t="shared" si="34"/>
        <v>0.4472865920555652</v>
      </c>
      <c r="X214" s="52">
        <f t="shared" si="35"/>
        <v>0.20006529543268162</v>
      </c>
      <c r="Y214" s="36"/>
      <c r="Z214" s="36"/>
      <c r="AA214" s="36"/>
      <c r="AB214" s="36"/>
    </row>
    <row r="215" spans="3:28" x14ac:dyDescent="0.35">
      <c r="C215" s="95">
        <v>1</v>
      </c>
      <c r="D215" s="6">
        <v>-17</v>
      </c>
      <c r="E215" s="33">
        <f t="shared" si="36"/>
        <v>0.50907962354549752</v>
      </c>
      <c r="F215" s="33">
        <f t="shared" si="37"/>
        <v>0.49092037645450248</v>
      </c>
      <c r="G215" s="52">
        <f t="shared" si="38"/>
        <v>0.24100281601823043</v>
      </c>
      <c r="R215" s="36"/>
      <c r="S215" s="36"/>
      <c r="T215" s="95">
        <v>1</v>
      </c>
      <c r="U215" s="98">
        <v>-18</v>
      </c>
      <c r="V215" s="33">
        <f t="shared" si="33"/>
        <v>0.5527134079444348</v>
      </c>
      <c r="W215" s="33">
        <f t="shared" si="34"/>
        <v>0.4472865920555652</v>
      </c>
      <c r="X215" s="52">
        <f t="shared" si="35"/>
        <v>0.20006529543268162</v>
      </c>
      <c r="Y215" s="36"/>
      <c r="Z215" s="36"/>
      <c r="AA215" s="36"/>
      <c r="AB215" s="36"/>
    </row>
    <row r="216" spans="3:28" x14ac:dyDescent="0.35">
      <c r="C216" s="95">
        <v>1</v>
      </c>
      <c r="D216" s="6">
        <v>-15</v>
      </c>
      <c r="E216" s="33">
        <f t="shared" si="36"/>
        <v>0.43187408327558857</v>
      </c>
      <c r="F216" s="33">
        <f t="shared" si="37"/>
        <v>0.56812591672441148</v>
      </c>
      <c r="G216" s="52">
        <f t="shared" si="38"/>
        <v>0.32276705725395294</v>
      </c>
      <c r="R216" s="36"/>
      <c r="S216" s="36"/>
      <c r="T216" s="95">
        <v>1</v>
      </c>
      <c r="U216" s="98">
        <v>-19</v>
      </c>
      <c r="V216" s="33">
        <f t="shared" si="33"/>
        <v>0.60008709284795958</v>
      </c>
      <c r="W216" s="33">
        <f t="shared" si="34"/>
        <v>0.39991290715204042</v>
      </c>
      <c r="X216" s="52">
        <f t="shared" si="35"/>
        <v>0.15993033330679651</v>
      </c>
      <c r="Y216" s="36"/>
      <c r="Z216" s="36"/>
      <c r="AA216" s="36"/>
      <c r="AB216" s="36"/>
    </row>
    <row r="217" spans="3:28" x14ac:dyDescent="0.35">
      <c r="C217" s="95">
        <v>1</v>
      </c>
      <c r="D217" s="6">
        <v>-17</v>
      </c>
      <c r="E217" s="33">
        <f t="shared" si="36"/>
        <v>0.50907962354549752</v>
      </c>
      <c r="F217" s="33">
        <f t="shared" si="37"/>
        <v>0.49092037645450248</v>
      </c>
      <c r="G217" s="52">
        <f t="shared" si="38"/>
        <v>0.24100281601823043</v>
      </c>
      <c r="R217" s="36"/>
      <c r="S217" s="36"/>
      <c r="T217" s="95">
        <v>1</v>
      </c>
      <c r="U217" s="98">
        <v>-48</v>
      </c>
      <c r="V217" s="33">
        <f t="shared" si="33"/>
        <v>6.5152122931477274</v>
      </c>
      <c r="W217" s="33">
        <f t="shared" si="34"/>
        <v>-5.5152122931477274</v>
      </c>
      <c r="X217" s="52">
        <f t="shared" si="35"/>
        <v>30.417566638487813</v>
      </c>
      <c r="Y217" s="36"/>
      <c r="Z217" s="36"/>
      <c r="AA217" s="36"/>
      <c r="AB217" s="36"/>
    </row>
    <row r="218" spans="3:28" x14ac:dyDescent="0.35">
      <c r="C218" s="95">
        <v>1</v>
      </c>
      <c r="D218" s="6">
        <v>-21</v>
      </c>
      <c r="E218" s="33">
        <f t="shared" si="36"/>
        <v>0.70736384319364187</v>
      </c>
      <c r="F218" s="33">
        <f t="shared" si="37"/>
        <v>0.29263615680635813</v>
      </c>
      <c r="G218" s="52">
        <f t="shared" si="38"/>
        <v>8.5635920270395419E-2</v>
      </c>
      <c r="R218" s="36"/>
      <c r="S218" s="36"/>
      <c r="T218" s="95">
        <v>1</v>
      </c>
      <c r="U218" s="98">
        <v>-18</v>
      </c>
      <c r="V218" s="33">
        <f t="shared" si="33"/>
        <v>0.5527134079444348</v>
      </c>
      <c r="W218" s="33">
        <f t="shared" si="34"/>
        <v>0.4472865920555652</v>
      </c>
      <c r="X218" s="52">
        <f t="shared" si="35"/>
        <v>0.20006529543268162</v>
      </c>
      <c r="Y218" s="36"/>
      <c r="Z218" s="36"/>
      <c r="AA218" s="36"/>
      <c r="AB218" s="36"/>
    </row>
    <row r="219" spans="3:28" x14ac:dyDescent="0.35">
      <c r="C219" s="95">
        <v>1</v>
      </c>
      <c r="D219" s="6">
        <v>-18</v>
      </c>
      <c r="E219" s="33">
        <f t="shared" si="36"/>
        <v>0.5527134079444348</v>
      </c>
      <c r="F219" s="33">
        <f t="shared" si="37"/>
        <v>0.4472865920555652</v>
      </c>
      <c r="G219" s="52">
        <f t="shared" si="38"/>
        <v>0.20006529543268162</v>
      </c>
      <c r="R219" s="36"/>
      <c r="S219" s="36"/>
      <c r="T219" s="95">
        <v>1</v>
      </c>
      <c r="U219" s="98">
        <v>-21</v>
      </c>
      <c r="V219" s="33">
        <f t="shared" si="33"/>
        <v>0.70736384319364187</v>
      </c>
      <c r="W219" s="33">
        <f t="shared" si="34"/>
        <v>0.29263615680635813</v>
      </c>
      <c r="X219" s="52">
        <f t="shared" si="35"/>
        <v>8.5635920270395419E-2</v>
      </c>
      <c r="Y219" s="36"/>
      <c r="Z219" s="36"/>
      <c r="AA219" s="36"/>
      <c r="AB219" s="36"/>
    </row>
    <row r="220" spans="3:28" x14ac:dyDescent="0.35">
      <c r="C220" s="95">
        <v>1</v>
      </c>
      <c r="D220" s="6">
        <v>-16</v>
      </c>
      <c r="E220" s="33">
        <f t="shared" si="36"/>
        <v>0.46889049439393998</v>
      </c>
      <c r="F220" s="33">
        <f t="shared" si="37"/>
        <v>0.53110950560605996</v>
      </c>
      <c r="G220" s="52">
        <f t="shared" si="38"/>
        <v>0.28207730694511346</v>
      </c>
      <c r="R220" s="36"/>
      <c r="S220" s="36"/>
      <c r="T220" s="95">
        <v>1</v>
      </c>
      <c r="U220" s="98">
        <v>-13</v>
      </c>
      <c r="V220" s="33">
        <f t="shared" si="33"/>
        <v>0.36637731148251451</v>
      </c>
      <c r="W220" s="33">
        <f t="shared" si="34"/>
        <v>0.63362268851748549</v>
      </c>
      <c r="X220" s="52">
        <f t="shared" si="35"/>
        <v>0.40147771140412641</v>
      </c>
      <c r="Y220" s="36"/>
      <c r="Z220" s="36"/>
      <c r="AA220" s="36"/>
      <c r="AB220" s="36"/>
    </row>
    <row r="221" spans="3:28" x14ac:dyDescent="0.35">
      <c r="C221" s="95">
        <v>1</v>
      </c>
      <c r="D221" s="6">
        <v>-17</v>
      </c>
      <c r="E221" s="33">
        <f t="shared" si="36"/>
        <v>0.50907962354549752</v>
      </c>
      <c r="F221" s="33">
        <f t="shared" si="37"/>
        <v>0.49092037645450248</v>
      </c>
      <c r="G221" s="52">
        <f t="shared" si="38"/>
        <v>0.24100281601823043</v>
      </c>
      <c r="R221" s="36"/>
      <c r="S221" s="36"/>
      <c r="T221" s="95">
        <v>1</v>
      </c>
      <c r="U221" s="98">
        <v>-41</v>
      </c>
      <c r="V221" s="33">
        <f t="shared" si="33"/>
        <v>3.6637731148251458</v>
      </c>
      <c r="W221" s="33">
        <f t="shared" si="34"/>
        <v>-2.6637731148251458</v>
      </c>
      <c r="X221" s="52">
        <f t="shared" si="35"/>
        <v>7.095687207265259</v>
      </c>
      <c r="Y221" s="36"/>
      <c r="Z221" s="36"/>
      <c r="AA221" s="36"/>
      <c r="AB221" s="36"/>
    </row>
    <row r="222" spans="3:28" x14ac:dyDescent="0.35">
      <c r="C222" s="95">
        <v>1</v>
      </c>
      <c r="D222" s="6">
        <v>-18</v>
      </c>
      <c r="E222" s="33">
        <f t="shared" si="36"/>
        <v>0.5527134079444348</v>
      </c>
      <c r="F222" s="33">
        <f t="shared" si="37"/>
        <v>0.4472865920555652</v>
      </c>
      <c r="G222" s="52">
        <f t="shared" si="38"/>
        <v>0.20006529543268162</v>
      </c>
      <c r="R222" s="36"/>
      <c r="S222" s="36"/>
      <c r="T222" s="95">
        <v>1</v>
      </c>
      <c r="U222" s="98">
        <v>-26</v>
      </c>
      <c r="V222" s="33">
        <f t="shared" si="33"/>
        <v>1.0671225214416418</v>
      </c>
      <c r="W222" s="33">
        <f t="shared" si="34"/>
        <v>-6.7122521441641769E-2</v>
      </c>
      <c r="X222" s="52">
        <f t="shared" si="35"/>
        <v>4.505432884683659E-3</v>
      </c>
      <c r="Y222" s="36"/>
      <c r="Z222" s="36"/>
      <c r="AA222" s="36"/>
      <c r="AB222" s="36"/>
    </row>
    <row r="223" spans="3:28" x14ac:dyDescent="0.35">
      <c r="C223" s="95">
        <v>1</v>
      </c>
      <c r="D223" s="6">
        <v>-18</v>
      </c>
      <c r="E223" s="33">
        <f t="shared" si="36"/>
        <v>0.5527134079444348</v>
      </c>
      <c r="F223" s="33">
        <f t="shared" si="37"/>
        <v>0.4472865920555652</v>
      </c>
      <c r="G223" s="52">
        <f t="shared" si="38"/>
        <v>0.20006529543268162</v>
      </c>
      <c r="R223" s="36"/>
      <c r="S223" s="36"/>
      <c r="T223" s="95">
        <v>1</v>
      </c>
      <c r="U223" s="98">
        <v>-35</v>
      </c>
      <c r="V223" s="33">
        <f t="shared" si="33"/>
        <v>2.2368808789421024</v>
      </c>
      <c r="W223" s="33">
        <f t="shared" si="34"/>
        <v>-1.2368808789421024</v>
      </c>
      <c r="X223" s="52">
        <f t="shared" si="35"/>
        <v>1.5298743086925879</v>
      </c>
      <c r="Y223" s="36"/>
      <c r="Z223" s="36"/>
      <c r="AA223" s="36"/>
      <c r="AB223" s="36"/>
    </row>
    <row r="224" spans="3:28" x14ac:dyDescent="0.35">
      <c r="C224" s="95">
        <v>1</v>
      </c>
      <c r="D224" s="6">
        <v>-18</v>
      </c>
      <c r="E224" s="33">
        <f t="shared" si="36"/>
        <v>0.5527134079444348</v>
      </c>
      <c r="F224" s="33">
        <f t="shared" si="37"/>
        <v>0.4472865920555652</v>
      </c>
      <c r="G224" s="52">
        <f t="shared" si="38"/>
        <v>0.20006529543268162</v>
      </c>
      <c r="R224" s="36"/>
      <c r="S224" s="36"/>
      <c r="T224" s="95">
        <v>1</v>
      </c>
      <c r="U224" s="98">
        <v>-29</v>
      </c>
      <c r="V224" s="33">
        <f t="shared" si="33"/>
        <v>1.365705765548092</v>
      </c>
      <c r="W224" s="33">
        <f t="shared" si="34"/>
        <v>-0.36570576554809198</v>
      </c>
      <c r="X224" s="52">
        <f t="shared" si="35"/>
        <v>0.13374070695511603</v>
      </c>
      <c r="Y224" s="36"/>
      <c r="Z224" s="36"/>
      <c r="AA224" s="36"/>
      <c r="AB224" s="36"/>
    </row>
    <row r="225" spans="3:28" x14ac:dyDescent="0.35">
      <c r="C225" s="95">
        <v>1</v>
      </c>
      <c r="D225" s="6">
        <v>-18</v>
      </c>
      <c r="E225" s="33">
        <f t="shared" si="36"/>
        <v>0.5527134079444348</v>
      </c>
      <c r="F225" s="33">
        <f t="shared" si="37"/>
        <v>0.4472865920555652</v>
      </c>
      <c r="G225" s="52">
        <f t="shared" si="38"/>
        <v>0.20006529543268162</v>
      </c>
      <c r="R225" s="36"/>
      <c r="S225" s="36"/>
      <c r="T225" s="95">
        <v>1</v>
      </c>
      <c r="U225" s="98">
        <v>-17</v>
      </c>
      <c r="V225" s="33">
        <f t="shared" si="33"/>
        <v>0.50907962354549752</v>
      </c>
      <c r="W225" s="33">
        <f t="shared" si="34"/>
        <v>0.49092037645450248</v>
      </c>
      <c r="X225" s="52">
        <f t="shared" si="35"/>
        <v>0.24100281601823043</v>
      </c>
      <c r="Y225" s="36"/>
      <c r="Z225" s="36"/>
      <c r="AA225" s="36"/>
      <c r="AB225" s="36"/>
    </row>
    <row r="226" spans="3:28" x14ac:dyDescent="0.35">
      <c r="C226" s="95">
        <v>1</v>
      </c>
      <c r="D226" s="6">
        <v>-18</v>
      </c>
      <c r="E226" s="33">
        <f t="shared" si="36"/>
        <v>0.5527134079444348</v>
      </c>
      <c r="F226" s="33">
        <f t="shared" si="37"/>
        <v>0.4472865920555652</v>
      </c>
      <c r="G226" s="52">
        <f t="shared" si="38"/>
        <v>0.20006529543268162</v>
      </c>
      <c r="R226" s="36"/>
      <c r="S226" s="36"/>
      <c r="T226" s="95">
        <v>1</v>
      </c>
      <c r="U226" s="98">
        <v>-13</v>
      </c>
      <c r="V226" s="33">
        <f t="shared" si="33"/>
        <v>0.36637731148251451</v>
      </c>
      <c r="W226" s="33">
        <f t="shared" si="34"/>
        <v>0.63362268851748549</v>
      </c>
      <c r="X226" s="52">
        <f t="shared" si="35"/>
        <v>0.40147771140412641</v>
      </c>
      <c r="Y226" s="36"/>
      <c r="Z226" s="36"/>
      <c r="AA226" s="36"/>
      <c r="AB226" s="36"/>
    </row>
    <row r="227" spans="3:28" x14ac:dyDescent="0.35">
      <c r="C227" s="95">
        <v>1</v>
      </c>
      <c r="D227" s="6">
        <v>-21</v>
      </c>
      <c r="E227" s="33">
        <f t="shared" si="36"/>
        <v>0.70736384319364187</v>
      </c>
      <c r="F227" s="33">
        <f t="shared" si="37"/>
        <v>0.29263615680635813</v>
      </c>
      <c r="G227" s="52">
        <f t="shared" si="38"/>
        <v>8.5635920270395419E-2</v>
      </c>
      <c r="R227" s="36"/>
      <c r="S227" s="36"/>
      <c r="T227" s="95">
        <v>1</v>
      </c>
      <c r="U227" s="98">
        <v>-12</v>
      </c>
      <c r="V227" s="33">
        <f t="shared" si="33"/>
        <v>0.33745377102174556</v>
      </c>
      <c r="W227" s="33">
        <f t="shared" si="34"/>
        <v>0.66254622897825444</v>
      </c>
      <c r="X227" s="52">
        <f t="shared" si="35"/>
        <v>0.43896750553330555</v>
      </c>
      <c r="Y227" s="36"/>
      <c r="Z227" s="36"/>
      <c r="AA227" s="36"/>
      <c r="AB227" s="36"/>
    </row>
    <row r="228" spans="3:28" x14ac:dyDescent="0.35">
      <c r="C228" s="95">
        <v>1</v>
      </c>
      <c r="D228" s="6">
        <v>-19</v>
      </c>
      <c r="E228" s="33">
        <f t="shared" si="36"/>
        <v>0.60008709284795958</v>
      </c>
      <c r="F228" s="33">
        <f t="shared" si="37"/>
        <v>0.39991290715204042</v>
      </c>
      <c r="G228" s="52">
        <f t="shared" si="38"/>
        <v>0.15993033330679651</v>
      </c>
      <c r="R228" s="36"/>
      <c r="S228" s="36"/>
      <c r="T228" s="95">
        <v>1</v>
      </c>
      <c r="U228" s="98">
        <v>-11</v>
      </c>
      <c r="V228" s="33">
        <f t="shared" si="33"/>
        <v>0.31081359027394745</v>
      </c>
      <c r="W228" s="33">
        <f t="shared" si="34"/>
        <v>0.6891864097260525</v>
      </c>
      <c r="X228" s="52">
        <f t="shared" si="35"/>
        <v>0.4749779073510863</v>
      </c>
      <c r="Y228" s="36"/>
      <c r="Z228" s="36"/>
      <c r="AA228" s="36"/>
      <c r="AB228" s="36"/>
    </row>
    <row r="229" spans="3:28" x14ac:dyDescent="0.35">
      <c r="C229" s="95">
        <v>1</v>
      </c>
      <c r="D229" s="6">
        <v>-18</v>
      </c>
      <c r="E229" s="33">
        <f t="shared" si="36"/>
        <v>0.5527134079444348</v>
      </c>
      <c r="F229" s="33">
        <f t="shared" si="37"/>
        <v>0.4472865920555652</v>
      </c>
      <c r="G229" s="52">
        <f t="shared" si="38"/>
        <v>0.20006529543268162</v>
      </c>
      <c r="R229" s="36"/>
      <c r="S229" s="36"/>
      <c r="T229" s="95">
        <v>1</v>
      </c>
      <c r="U229" s="98">
        <v>-13</v>
      </c>
      <c r="V229" s="33">
        <f t="shared" si="33"/>
        <v>0.36637731148251451</v>
      </c>
      <c r="W229" s="33">
        <f t="shared" si="34"/>
        <v>0.63362268851748549</v>
      </c>
      <c r="X229" s="52">
        <f t="shared" si="35"/>
        <v>0.40147771140412641</v>
      </c>
      <c r="Y229" s="36"/>
      <c r="Z229" s="36"/>
      <c r="AA229" s="36"/>
      <c r="AB229" s="36"/>
    </row>
    <row r="230" spans="3:28" x14ac:dyDescent="0.35">
      <c r="C230" s="95">
        <v>1</v>
      </c>
      <c r="D230" s="6">
        <v>-19</v>
      </c>
      <c r="E230" s="33">
        <f t="shared" si="36"/>
        <v>0.60008709284795958</v>
      </c>
      <c r="F230" s="33">
        <f t="shared" si="37"/>
        <v>0.39991290715204042</v>
      </c>
      <c r="G230" s="52">
        <f t="shared" si="38"/>
        <v>0.15993033330679651</v>
      </c>
      <c r="R230" s="36"/>
      <c r="S230" s="36"/>
      <c r="T230" s="95">
        <v>1</v>
      </c>
      <c r="U230" s="98">
        <v>-13</v>
      </c>
      <c r="V230" s="33">
        <f t="shared" si="33"/>
        <v>0.36637731148251451</v>
      </c>
      <c r="W230" s="33">
        <f t="shared" si="34"/>
        <v>0.63362268851748549</v>
      </c>
      <c r="X230" s="52">
        <f t="shared" si="35"/>
        <v>0.40147771140412641</v>
      </c>
      <c r="Y230" s="36"/>
      <c r="Z230" s="36"/>
      <c r="AA230" s="36"/>
      <c r="AB230" s="36"/>
    </row>
    <row r="231" spans="3:28" x14ac:dyDescent="0.35">
      <c r="C231" s="95">
        <v>1</v>
      </c>
      <c r="D231" s="6">
        <v>-30</v>
      </c>
      <c r="E231" s="33">
        <f t="shared" si="36"/>
        <v>1.4827619354872632</v>
      </c>
      <c r="F231" s="33">
        <f t="shared" si="37"/>
        <v>-0.48276193548726321</v>
      </c>
      <c r="G231" s="52">
        <f t="shared" si="38"/>
        <v>0.23305908635540848</v>
      </c>
      <c r="R231" s="36"/>
      <c r="S231" s="36"/>
      <c r="T231" s="95">
        <v>1</v>
      </c>
      <c r="U231" s="98">
        <v>-15</v>
      </c>
      <c r="V231" s="33">
        <f t="shared" si="33"/>
        <v>0.43187408327558857</v>
      </c>
      <c r="W231" s="33">
        <f t="shared" si="34"/>
        <v>0.56812591672441148</v>
      </c>
      <c r="X231" s="52">
        <f t="shared" si="35"/>
        <v>0.32276705725395294</v>
      </c>
      <c r="Y231" s="36"/>
      <c r="Z231" s="36"/>
      <c r="AA231" s="36"/>
      <c r="AB231" s="36"/>
    </row>
    <row r="232" spans="3:28" x14ac:dyDescent="0.35">
      <c r="C232" s="95">
        <v>1</v>
      </c>
      <c r="D232" s="6">
        <v>-31</v>
      </c>
      <c r="E232" s="33">
        <f t="shared" si="36"/>
        <v>1.6098511207848556</v>
      </c>
      <c r="F232" s="33">
        <f t="shared" si="37"/>
        <v>-0.60985112078485559</v>
      </c>
      <c r="G232" s="52">
        <f t="shared" si="38"/>
        <v>0.37191838952254452</v>
      </c>
      <c r="R232" s="36"/>
      <c r="S232" s="36"/>
      <c r="T232" s="95">
        <v>1</v>
      </c>
      <c r="U232" s="98">
        <v>-17</v>
      </c>
      <c r="V232" s="33">
        <f t="shared" si="33"/>
        <v>0.50907962354549752</v>
      </c>
      <c r="W232" s="33">
        <f t="shared" si="34"/>
        <v>0.49092037645450248</v>
      </c>
      <c r="X232" s="52">
        <f t="shared" si="35"/>
        <v>0.24100281601823043</v>
      </c>
      <c r="Y232" s="36"/>
      <c r="Z232" s="36"/>
      <c r="AA232" s="36"/>
      <c r="AB232" s="36"/>
    </row>
    <row r="233" spans="3:28" x14ac:dyDescent="0.35">
      <c r="C233" s="95">
        <v>1</v>
      </c>
      <c r="D233" s="6">
        <v>-33</v>
      </c>
      <c r="E233" s="33">
        <f t="shared" si="36"/>
        <v>1.8976420078684906</v>
      </c>
      <c r="F233" s="33">
        <f t="shared" si="37"/>
        <v>-0.89764200786849058</v>
      </c>
      <c r="G233" s="52">
        <f t="shared" si="38"/>
        <v>0.80576117429017535</v>
      </c>
      <c r="R233" s="36"/>
      <c r="S233" s="36"/>
      <c r="T233" s="99">
        <v>1</v>
      </c>
      <c r="U233" s="100">
        <v>-6</v>
      </c>
      <c r="V233" s="96">
        <f t="shared" si="33"/>
        <v>0.2060291028587545</v>
      </c>
      <c r="W233" s="96">
        <f t="shared" si="34"/>
        <v>0.79397089714124547</v>
      </c>
      <c r="X233" s="53">
        <f t="shared" si="35"/>
        <v>0.6303897855072742</v>
      </c>
      <c r="Y233" s="36"/>
      <c r="Z233" s="36"/>
      <c r="AA233" s="36"/>
      <c r="AB233" s="36"/>
    </row>
    <row r="234" spans="3:28" x14ac:dyDescent="0.35">
      <c r="C234" s="95">
        <v>1</v>
      </c>
      <c r="D234" s="6">
        <v>-35</v>
      </c>
      <c r="E234" s="33">
        <f t="shared" si="36"/>
        <v>2.2368808789421024</v>
      </c>
      <c r="F234" s="33">
        <f t="shared" si="37"/>
        <v>-1.2368808789421024</v>
      </c>
      <c r="G234" s="52">
        <f t="shared" si="38"/>
        <v>1.5298743086925879</v>
      </c>
    </row>
    <row r="235" spans="3:28" x14ac:dyDescent="0.35">
      <c r="C235" s="95">
        <v>1</v>
      </c>
      <c r="D235" s="6">
        <v>-34</v>
      </c>
      <c r="E235" s="33">
        <f t="shared" si="36"/>
        <v>2.0602910285875451</v>
      </c>
      <c r="F235" s="33">
        <f t="shared" si="37"/>
        <v>-1.0602910285875451</v>
      </c>
      <c r="G235" s="52">
        <f t="shared" si="38"/>
        <v>1.1242170653032344</v>
      </c>
    </row>
    <row r="236" spans="3:28" x14ac:dyDescent="0.35">
      <c r="C236" s="95">
        <v>1</v>
      </c>
      <c r="D236" s="6">
        <v>-34</v>
      </c>
      <c r="E236" s="33">
        <f t="shared" si="36"/>
        <v>2.0602910285875451</v>
      </c>
      <c r="F236" s="33">
        <f t="shared" si="37"/>
        <v>-1.0602910285875451</v>
      </c>
      <c r="G236" s="52">
        <f t="shared" si="38"/>
        <v>1.1242170653032344</v>
      </c>
    </row>
    <row r="237" spans="3:28" x14ac:dyDescent="0.35">
      <c r="C237" s="95">
        <v>1</v>
      </c>
      <c r="D237" s="6">
        <v>-34</v>
      </c>
      <c r="E237" s="33">
        <f t="shared" si="36"/>
        <v>2.0602910285875451</v>
      </c>
      <c r="F237" s="33">
        <f t="shared" si="37"/>
        <v>-1.0602910285875451</v>
      </c>
      <c r="G237" s="52">
        <f t="shared" si="38"/>
        <v>1.1242170653032344</v>
      </c>
    </row>
    <row r="238" spans="3:28" x14ac:dyDescent="0.35">
      <c r="C238" s="95">
        <v>1</v>
      </c>
      <c r="D238" s="6">
        <v>-30</v>
      </c>
      <c r="E238" s="33">
        <f t="shared" si="36"/>
        <v>1.4827619354872632</v>
      </c>
      <c r="F238" s="33">
        <f t="shared" si="37"/>
        <v>-0.48276193548726321</v>
      </c>
      <c r="G238" s="52">
        <f t="shared" si="38"/>
        <v>0.23305908635540848</v>
      </c>
    </row>
    <row r="239" spans="3:28" x14ac:dyDescent="0.35">
      <c r="C239" s="95">
        <v>1</v>
      </c>
      <c r="D239" s="6">
        <v>-31</v>
      </c>
      <c r="E239" s="33">
        <f t="shared" si="36"/>
        <v>1.6098511207848556</v>
      </c>
      <c r="F239" s="33">
        <f t="shared" si="37"/>
        <v>-0.60985112078485559</v>
      </c>
      <c r="G239" s="52">
        <f t="shared" si="38"/>
        <v>0.37191838952254452</v>
      </c>
    </row>
    <row r="240" spans="3:28" x14ac:dyDescent="0.35">
      <c r="C240" s="95">
        <v>1</v>
      </c>
      <c r="D240" s="6">
        <v>-31</v>
      </c>
      <c r="E240" s="33">
        <f t="shared" si="36"/>
        <v>1.6098511207848556</v>
      </c>
      <c r="F240" s="33">
        <f t="shared" si="37"/>
        <v>-0.60985112078485559</v>
      </c>
      <c r="G240" s="52">
        <f t="shared" si="38"/>
        <v>0.37191838952254452</v>
      </c>
    </row>
    <row r="241" spans="3:7" x14ac:dyDescent="0.35">
      <c r="C241" s="95">
        <v>1</v>
      </c>
      <c r="D241" s="6">
        <v>-27</v>
      </c>
      <c r="E241" s="33">
        <f t="shared" si="36"/>
        <v>1.1585867872937077</v>
      </c>
      <c r="F241" s="33">
        <f t="shared" si="37"/>
        <v>-0.15858678729370768</v>
      </c>
      <c r="G241" s="52">
        <f t="shared" si="38"/>
        <v>2.5149769104139682E-2</v>
      </c>
    </row>
    <row r="242" spans="3:7" x14ac:dyDescent="0.35">
      <c r="C242" s="95">
        <v>1</v>
      </c>
      <c r="D242" s="6">
        <v>-30</v>
      </c>
      <c r="E242" s="33">
        <f t="shared" si="36"/>
        <v>1.4827619354872632</v>
      </c>
      <c r="F242" s="33">
        <f t="shared" si="37"/>
        <v>-0.48276193548726321</v>
      </c>
      <c r="G242" s="52">
        <f t="shared" si="38"/>
        <v>0.23305908635540848</v>
      </c>
    </row>
    <row r="243" spans="3:7" x14ac:dyDescent="0.35">
      <c r="C243" s="95">
        <v>1</v>
      </c>
      <c r="D243" s="6">
        <v>-30</v>
      </c>
      <c r="E243" s="33">
        <f t="shared" si="36"/>
        <v>1.4827619354872632</v>
      </c>
      <c r="F243" s="33">
        <f t="shared" si="37"/>
        <v>-0.48276193548726321</v>
      </c>
      <c r="G243" s="52">
        <f t="shared" si="38"/>
        <v>0.23305908635540848</v>
      </c>
    </row>
    <row r="244" spans="3:7" x14ac:dyDescent="0.35">
      <c r="C244" s="95">
        <v>1</v>
      </c>
      <c r="D244" s="6">
        <v>-31</v>
      </c>
      <c r="E244" s="33">
        <f t="shared" si="36"/>
        <v>1.6098511207848556</v>
      </c>
      <c r="F244" s="33">
        <f t="shared" si="37"/>
        <v>-0.60985112078485559</v>
      </c>
      <c r="G244" s="52">
        <f t="shared" si="38"/>
        <v>0.37191838952254452</v>
      </c>
    </row>
    <row r="245" spans="3:7" x14ac:dyDescent="0.35">
      <c r="C245" s="95">
        <v>1</v>
      </c>
      <c r="D245" s="6">
        <v>-29</v>
      </c>
      <c r="E245" s="33">
        <f t="shared" si="36"/>
        <v>1.365705765548092</v>
      </c>
      <c r="F245" s="33">
        <f t="shared" si="37"/>
        <v>-0.36570576554809198</v>
      </c>
      <c r="G245" s="52">
        <f t="shared" si="38"/>
        <v>0.13374070695511603</v>
      </c>
    </row>
    <row r="246" spans="3:7" x14ac:dyDescent="0.35">
      <c r="C246" s="99">
        <v>1</v>
      </c>
      <c r="D246" s="9">
        <v>-29</v>
      </c>
      <c r="E246" s="96">
        <f t="shared" si="36"/>
        <v>1.365705765548092</v>
      </c>
      <c r="F246" s="96">
        <f t="shared" si="37"/>
        <v>-0.36570576554809198</v>
      </c>
      <c r="G246" s="53">
        <f t="shared" si="38"/>
        <v>0.13374070695511603</v>
      </c>
    </row>
  </sheetData>
  <mergeCells count="8">
    <mergeCell ref="A2:B2"/>
    <mergeCell ref="R2:S2"/>
    <mergeCell ref="AJ2:AK2"/>
    <mergeCell ref="BB2:BC2"/>
    <mergeCell ref="A3:B3"/>
    <mergeCell ref="BB3:BC3"/>
    <mergeCell ref="AJ3:AK3"/>
    <mergeCell ref="R3:S3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b E e t T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G x H r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R 6 1 O X n a V s h o C A A B k K w A A E w A c A E Z v c m 1 1 b G F z L 1 N l Y 3 R p b 2 4 x L m 0 g o h g A K K A U A A A A A A A A A A A A A A A A A A A A A A A A A A A A 7 Z l N i 9 s w E I b v g f w H 4 b 3 Y Y A y x 9 o u W X p p k K a X 0 0 L Q 9 G R b F 0 W 5 E Z c l I 4 z a l 9 L / X H / H G h e y h B a t W m R w i a e T M K 8 Y P E n p j e Q 5 C K 7 L p 2 s X L + W w + s 3 t m + I 5 c B A 9 S a 7 M g p b a L g L w i k s N 8 R u r P R l c m 5 3 X k r d U q W e m 8 K r i C 8 E 5 I n i y 1 g n p g w 2 D 5 I v t k u b H Z G 7 Y V 2 2 z F 7 R f Q Z b Y S t o 4 C a 3 V X D F g 2 k E n g A E E U x Z 3 O R V B n + 1 o / X K 8 G N P n I t p I 3 C 2 k 7 y Z 3 R x T t h I e y W E 5 N N K Q U A N 0 n b e f 3 9 v Y a 9 U I 9 h F B N V S d l / r w 9 g 2 G c m K 2 6 T t T H a n O T W h 5 K p X a 2 2 1 L I q 1 O I k 1 s 1 8 4 L k 2 u 2 4 y P L u 6 m A T 9 b 2 P y I 3 i E b / d i 1 0 R B F N w C K 8 p + 0 L T 5 n i n F Z d M 1 1 o q m t c q 0 w 4 f 7 e l K o 4 G e T 5 p g y O a X r I 7 + l H Q a H 4 4 F M H + r l + v F R 9 m n 6 S T 6 a z 4 R 6 t j 7 P 8 k L C N E J m H D L j k J O / Z C J 1 w 0 O K P P j B A 3 X D A 0 U e p s t D + 5 r S 9 s A Y m Y U U j w p P U E h d o I C n h A 8 o U B c o 4 A H h A w q X L l C 4 R B Q 8 Q O H K B Q p X i I I H K F y 7 Q O H 6 3 6 A w r M Y Z x T P X q q 4 i L p w X H 8 t C / + u y 4 M b x R x v H j Q s U b h C F 6 a J w 3 B y o m 7 8 3 K F r V H v E w v l V N 0 a q e O A / d a 3 J h Q l A 0 I T x B Y X Q T g q I J 4 Q k K o 5 s Q F E 0 I T 1 A Y 3 Y S g e K 3 0 B I X R r 5 U U r 5 W e o H D r A o V b R G G 6 K P Q 3 y n Z f c O H K 4 u Y w R S J + A V B L A Q I t A B Q A A g A I A G x H r U 5 1 v z V X q A A A A P g A A A A S A A A A A A A A A A A A A A A A A A A A A A B D b 2 5 m a W c v U G F j a 2 F n Z S 5 4 b W x Q S w E C L Q A U A A I A C A B s R 6 1 O D 8 r p q 6 Q A A A D p A A A A E w A A A A A A A A A A A A A A A A D 0 A A A A W 0 N v b n R l b n R f V H l w Z X N d L n h t b F B L A Q I t A B Q A A g A I A G x H r U 5 e d p W y G g I A A G Q r A A A T A A A A A A A A A A A A A A A A A O U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j f A A A A A A A A F t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v c j E l M j B w b 3 M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N F Q x O T o z N D o x N C 4 y M T Q 0 M T Q w W i I g L z 4 8 R W 5 0 c n k g V H l w Z T 0 i R m l s b E N v b H V t b l R 5 c G V z I i B W Y W x 1 Z T 0 i c 0 F B Q U F B Q U F B Q U E 9 P S I g L z 4 8 R W 5 0 c n k g V H l w Z T 0 i R m l s b E N v b H V t b k 5 h b W V z I i B W Y W x 1 Z T 0 i c 1 s m c X V v d D t D b 2 x 1 b W 4 x L m d 0 d 1 9 p Z C Z x d W 9 0 O y w m c X V v d D t D b 2 x 1 b W 4 x L n R p b W V z d G F t c C Z x d W 9 0 O y w m c X V v d D t D b 2 x 1 b W 4 x L n R p b W U m c X V v d D s s J n F 1 b 3 Q 7 Q 2 9 s d W 1 u M S 5 j a G F u b m V s J n F 1 b 3 Q 7 L C Z x d W 9 0 O 0 N v b H V t b j E u c n N z a S Z x d W 9 0 O y w m c X V v d D t D b 2 x 1 b W 4 x L n N u c i Z x d W 9 0 O y w m c X V v d D t D b 2 x 1 b W 4 x L n J m X 2 N o Y W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b 3 I x I H B v c z E v R X h w Y W 5 k Z W Q g Q 2 9 s d W 1 u M S 5 7 Q 2 9 s d W 1 u M S 5 n d H d f a W Q s M H 0 m c X V v d D s s J n F 1 b 3 Q 7 U 2 V j d G l v b j E v Z m x v b 3 I x I H B v c z E v R X h w Y W 5 k Z W Q g Q 2 9 s d W 1 u M S 5 7 Q 2 9 s d W 1 u M S 5 0 a W 1 l c 3 R h b X A s M X 0 m c X V v d D s s J n F 1 b 3 Q 7 U 2 V j d G l v b j E v Z m x v b 3 I x I H B v c z E v R X h w Y W 5 k Z W Q g Q 2 9 s d W 1 u M S 5 7 Q 2 9 s d W 1 u M S 5 0 a W 1 l L D J 9 J n F 1 b 3 Q 7 L C Z x d W 9 0 O 1 N l Y 3 R p b 2 4 x L 2 Z s b 2 9 y M S B w b 3 M x L 0 V 4 c G F u Z G V k I E N v b H V t b j E u e 0 N v b H V t b j E u Y 2 h h b m 5 l b C w z f S Z x d W 9 0 O y w m c X V v d D t T Z W N 0 a W 9 u M S 9 m b G 9 v c j E g c G 9 z M S 9 F e H B h b m R l Z C B D b 2 x 1 b W 4 x L n t D b 2 x 1 b W 4 x L n J z c 2 k s N H 0 m c X V v d D s s J n F 1 b 3 Q 7 U 2 V j d G l v b j E v Z m x v b 3 I x I H B v c z E v R X h w Y W 5 k Z W Q g Q 2 9 s d W 1 u M S 5 7 Q 2 9 s d W 1 u M S 5 z b n I s N X 0 m c X V v d D s s J n F 1 b 3 Q 7 U 2 V j d G l v b j E v Z m x v b 3 I x I H B v c z E v R X h w Y W 5 k Z W Q g Q 2 9 s d W 1 u M S 5 7 Q 2 9 s d W 1 u M S 5 y Z l 9 j a G F p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G 9 v c j E g c G 9 z M S 9 F e H B h b m R l Z C B D b 2 x 1 b W 4 x L n t D b 2 x 1 b W 4 x L m d 0 d 1 9 p Z C w w f S Z x d W 9 0 O y w m c X V v d D t T Z W N 0 a W 9 u M S 9 m b G 9 v c j E g c G 9 z M S 9 F e H B h b m R l Z C B D b 2 x 1 b W 4 x L n t D b 2 x 1 b W 4 x L n R p b W V z d G F t c C w x f S Z x d W 9 0 O y w m c X V v d D t T Z W N 0 a W 9 u M S 9 m b G 9 v c j E g c G 9 z M S 9 F e H B h b m R l Z C B D b 2 x 1 b W 4 x L n t D b 2 x 1 b W 4 x L n R p b W U s M n 0 m c X V v d D s s J n F 1 b 3 Q 7 U 2 V j d G l v b j E v Z m x v b 3 I x I H B v c z E v R X h w Y W 5 k Z W Q g Q 2 9 s d W 1 u M S 5 7 Q 2 9 s d W 1 u M S 5 j a G F u b m V s L D N 9 J n F 1 b 3 Q 7 L C Z x d W 9 0 O 1 N l Y 3 R p b 2 4 x L 2 Z s b 2 9 y M S B w b 3 M x L 0 V 4 c G F u Z G V k I E N v b H V t b j E u e 0 N v b H V t b j E u c n N z a S w 0 f S Z x d W 9 0 O y w m c X V v d D t T Z W N 0 a W 9 u M S 9 m b G 9 v c j E g c G 9 z M S 9 F e H B h b m R l Z C B D b 2 x 1 b W 4 x L n t D b 2 x 1 b W 4 x L n N u c i w 1 f S Z x d W 9 0 O y w m c X V v d D t T Z W N 0 a W 9 u M S 9 m b G 9 v c j E g c G 9 z M S 9 F e H B h b m R l Z C B D b 2 x 1 b W 4 x L n t D b 2 x 1 b W 4 x L n J m X 2 N o Y W l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9 v c j E l M j B w b 3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S U y M H B v c z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S U y M H B v c z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x J T I w c G 9 z M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R U M T k 6 M z g 6 M j g u M j g z N z g 1 O V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L m d 0 d 1 9 p Z C Z x d W 9 0 O y w m c X V v d D t D b 2 x 1 b W 4 x L n R p b W V z d G F t c C Z x d W 9 0 O y w m c X V v d D t D b 2 x 1 b W 4 x L n R p b W U m c X V v d D s s J n F 1 b 3 Q 7 Q 2 9 s d W 1 u M S 5 j a G F u b m V s J n F 1 b 3 Q 7 L C Z x d W 9 0 O 0 N v b H V t b j E u c n N z a S Z x d W 9 0 O y w m c X V v d D t D b 2 x 1 b W 4 x L n N u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9 y M S B w b 3 M x I C g y K S 9 F e H B h b m R l Z C B D b 2 x 1 b W 4 x L n t D b 2 x 1 b W 4 x L m d 0 d 1 9 p Z C w w f S Z x d W 9 0 O y w m c X V v d D t T Z W N 0 a W 9 u M S 9 m b G 9 v c j E g c G 9 z M S A o M i k v R X h w Y W 5 k Z W Q g Q 2 9 s d W 1 u M S 5 7 Q 2 9 s d W 1 u M S 5 0 a W 1 l c 3 R h b X A s M X 0 m c X V v d D s s J n F 1 b 3 Q 7 U 2 V j d G l v b j E v Z m x v b 3 I x I H B v c z E g K D I p L 0 V 4 c G F u Z G V k I E N v b H V t b j E u e 0 N v b H V t b j E u d G l t Z S w y f S Z x d W 9 0 O y w m c X V v d D t T Z W N 0 a W 9 u M S 9 m b G 9 v c j E g c G 9 z M S A o M i k v R X h w Y W 5 k Z W Q g Q 2 9 s d W 1 u M S 5 7 Q 2 9 s d W 1 u M S 5 j a G F u b m V s L D N 9 J n F 1 b 3 Q 7 L C Z x d W 9 0 O 1 N l Y 3 R p b 2 4 x L 2 Z s b 2 9 y M S B w b 3 M x I C g y K S 9 F e H B h b m R l Z C B D b 2 x 1 b W 4 x L n t D b 2 x 1 b W 4 x L n J z c 2 k s N H 0 m c X V v d D s s J n F 1 b 3 Q 7 U 2 V j d G l v b j E v Z m x v b 3 I x I H B v c z E g K D I p L 0 V 4 c G F u Z G V k I E N v b H V t b j E u e 0 N v b H V t b j E u c 2 5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s b 2 9 y M S B w b 3 M x I C g y K S 9 F e H B h b m R l Z C B D b 2 x 1 b W 4 x L n t D b 2 x 1 b W 4 x L m d 0 d 1 9 p Z C w w f S Z x d W 9 0 O y w m c X V v d D t T Z W N 0 a W 9 u M S 9 m b G 9 v c j E g c G 9 z M S A o M i k v R X h w Y W 5 k Z W Q g Q 2 9 s d W 1 u M S 5 7 Q 2 9 s d W 1 u M S 5 0 a W 1 l c 3 R h b X A s M X 0 m c X V v d D s s J n F 1 b 3 Q 7 U 2 V j d G l v b j E v Z m x v b 3 I x I H B v c z E g K D I p L 0 V 4 c G F u Z G V k I E N v b H V t b j E u e 0 N v b H V t b j E u d G l t Z S w y f S Z x d W 9 0 O y w m c X V v d D t T Z W N 0 a W 9 u M S 9 m b G 9 v c j E g c G 9 z M S A o M i k v R X h w Y W 5 k Z W Q g Q 2 9 s d W 1 u M S 5 7 Q 2 9 s d W 1 u M S 5 j a G F u b m V s L D N 9 J n F 1 b 3 Q 7 L C Z x d W 9 0 O 1 N l Y 3 R p b 2 4 x L 2 Z s b 2 9 y M S B w b 3 M x I C g y K S 9 F e H B h b m R l Z C B D b 2 x 1 b W 4 x L n t D b 2 x 1 b W 4 x L n J z c 2 k s N H 0 m c X V v d D s s J n F 1 b 3 Q 7 U 2 V j d G l v b j E v Z m x v b 3 I x I H B v c z E g K D I p L 0 V 4 c G F u Z G V k I E N v b H V t b j E u e 0 N v b H V t b j E u c 2 5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9 v c j E l M j B w b 3 M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S U y M H B v c z E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S U y M H B v c z E l M j A o M i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x J T I w c G 9 z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R U M T k 6 N D k 6 M z Y u N T U z N j I 3 O F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L m d 0 d 1 9 p Z C Z x d W 9 0 O y w m c X V v d D t D b 2 x 1 b W 4 x L n R p b W V z d G F t c C Z x d W 9 0 O y w m c X V v d D t D b 2 x 1 b W 4 x L n R p b W U m c X V v d D s s J n F 1 b 3 Q 7 Q 2 9 s d W 1 u M S 5 j a G F u b m V s J n F 1 b 3 Q 7 L C Z x d W 9 0 O 0 N v b H V t b j E u c n N z a S Z x d W 9 0 O y w m c X V v d D t D b 2 x 1 b W 4 x L n N u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9 y M S B w b 3 M y L 0 V 4 c G F u Z G V k I E N v b H V t b j E u e 0 N v b H V t b j E u Z 3 R 3 X 2 l k L D B 9 J n F 1 b 3 Q 7 L C Z x d W 9 0 O 1 N l Y 3 R p b 2 4 x L 2 Z s b 2 9 y M S B w b 3 M y L 0 V 4 c G F u Z G V k I E N v b H V t b j E u e 0 N v b H V t b j E u d G l t Z X N 0 Y W 1 w L D F 9 J n F 1 b 3 Q 7 L C Z x d W 9 0 O 1 N l Y 3 R p b 2 4 x L 2 Z s b 2 9 y M S B w b 3 M y L 0 V 4 c G F u Z G V k I E N v b H V t b j E u e 0 N v b H V t b j E u d G l t Z S w y f S Z x d W 9 0 O y w m c X V v d D t T Z W N 0 a W 9 u M S 9 m b G 9 v c j E g c G 9 z M i 9 F e H B h b m R l Z C B D b 2 x 1 b W 4 x L n t D b 2 x 1 b W 4 x L m N o Y W 5 u Z W w s M 3 0 m c X V v d D s s J n F 1 b 3 Q 7 U 2 V j d G l v b j E v Z m x v b 3 I x I H B v c z I v R X h w Y W 5 k Z W Q g Q 2 9 s d W 1 u M S 5 7 Q 2 9 s d W 1 u M S 5 y c 3 N p L D R 9 J n F 1 b 3 Q 7 L C Z x d W 9 0 O 1 N l Y 3 R p b 2 4 x L 2 Z s b 2 9 y M S B w b 3 M y L 0 V 4 c G F u Z G V k I E N v b H V t b j E u e 0 N v b H V t b j E u c 2 5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s b 2 9 y M S B w b 3 M y L 0 V 4 c G F u Z G V k I E N v b H V t b j E u e 0 N v b H V t b j E u Z 3 R 3 X 2 l k L D B 9 J n F 1 b 3 Q 7 L C Z x d W 9 0 O 1 N l Y 3 R p b 2 4 x L 2 Z s b 2 9 y M S B w b 3 M y L 0 V 4 c G F u Z G V k I E N v b H V t b j E u e 0 N v b H V t b j E u d G l t Z X N 0 Y W 1 w L D F 9 J n F 1 b 3 Q 7 L C Z x d W 9 0 O 1 N l Y 3 R p b 2 4 x L 2 Z s b 2 9 y M S B w b 3 M y L 0 V 4 c G F u Z G V k I E N v b H V t b j E u e 0 N v b H V t b j E u d G l t Z S w y f S Z x d W 9 0 O y w m c X V v d D t T Z W N 0 a W 9 u M S 9 m b G 9 v c j E g c G 9 z M i 9 F e H B h b m R l Z C B D b 2 x 1 b W 4 x L n t D b 2 x 1 b W 4 x L m N o Y W 5 u Z W w s M 3 0 m c X V v d D s s J n F 1 b 3 Q 7 U 2 V j d G l v b j E v Z m x v b 3 I x I H B v c z I v R X h w Y W 5 k Z W Q g Q 2 9 s d W 1 u M S 5 7 Q 2 9 s d W 1 u M S 5 y c 3 N p L D R 9 J n F 1 b 3 Q 7 L C Z x d W 9 0 O 1 N l Y 3 R p b 2 4 x L 2 Z s b 2 9 y M S B w b 3 M y L 0 V 4 c G F u Z G V k I E N v b H V t b j E u e 0 N v b H V t b j E u c 2 5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9 v c j E l M j B w b 3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S U y M H B v c z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S U y M H B v c z I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x J T I w c G 9 z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R U M j A 6 M D I 6 N T A u O D g 3 O T Y 1 N l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L m d 0 d 1 9 p Z C Z x d W 9 0 O y w m c X V v d D t D b 2 x 1 b W 4 x L n R p b W V z d G F t c C Z x d W 9 0 O y w m c X V v d D t D b 2 x 1 b W 4 x L n R p b W U m c X V v d D s s J n F 1 b 3 Q 7 Q 2 9 s d W 1 u M S 5 j a G F u b m V s J n F 1 b 3 Q 7 L C Z x d W 9 0 O 0 N v b H V t b j E u c n N z a S Z x d W 9 0 O y w m c X V v d D t D b 2 x 1 b W 4 x L n N u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9 y M S B w b 3 M z L 0 V 4 c G F u Z G V k I E N v b H V t b j E u e 0 N v b H V t b j E u Z 3 R 3 X 2 l k L D B 9 J n F 1 b 3 Q 7 L C Z x d W 9 0 O 1 N l Y 3 R p b 2 4 x L 2 Z s b 2 9 y M S B w b 3 M z L 0 V 4 c G F u Z G V k I E N v b H V t b j E u e 0 N v b H V t b j E u d G l t Z X N 0 Y W 1 w L D F 9 J n F 1 b 3 Q 7 L C Z x d W 9 0 O 1 N l Y 3 R p b 2 4 x L 2 Z s b 2 9 y M S B w b 3 M z L 0 V 4 c G F u Z G V k I E N v b H V t b j E u e 0 N v b H V t b j E u d G l t Z S w y f S Z x d W 9 0 O y w m c X V v d D t T Z W N 0 a W 9 u M S 9 m b G 9 v c j E g c G 9 z M y 9 F e H B h b m R l Z C B D b 2 x 1 b W 4 x L n t D b 2 x 1 b W 4 x L m N o Y W 5 u Z W w s M 3 0 m c X V v d D s s J n F 1 b 3 Q 7 U 2 V j d G l v b j E v Z m x v b 3 I x I H B v c z M v R X h w Y W 5 k Z W Q g Q 2 9 s d W 1 u M S 5 7 Q 2 9 s d W 1 u M S 5 y c 3 N p L D R 9 J n F 1 b 3 Q 7 L C Z x d W 9 0 O 1 N l Y 3 R p b 2 4 x L 2 Z s b 2 9 y M S B w b 3 M z L 0 V 4 c G F u Z G V k I E N v b H V t b j E u e 0 N v b H V t b j E u c 2 5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s b 2 9 y M S B w b 3 M z L 0 V 4 c G F u Z G V k I E N v b H V t b j E u e 0 N v b H V t b j E u Z 3 R 3 X 2 l k L D B 9 J n F 1 b 3 Q 7 L C Z x d W 9 0 O 1 N l Y 3 R p b 2 4 x L 2 Z s b 2 9 y M S B w b 3 M z L 0 V 4 c G F u Z G V k I E N v b H V t b j E u e 0 N v b H V t b j E u d G l t Z X N 0 Y W 1 w L D F 9 J n F 1 b 3 Q 7 L C Z x d W 9 0 O 1 N l Y 3 R p b 2 4 x L 2 Z s b 2 9 y M S B w b 3 M z L 0 V 4 c G F u Z G V k I E N v b H V t b j E u e 0 N v b H V t b j E u d G l t Z S w y f S Z x d W 9 0 O y w m c X V v d D t T Z W N 0 a W 9 u M S 9 m b G 9 v c j E g c G 9 z M y 9 F e H B h b m R l Z C B D b 2 x 1 b W 4 x L n t D b 2 x 1 b W 4 x L m N o Y W 5 u Z W w s M 3 0 m c X V v d D s s J n F 1 b 3 Q 7 U 2 V j d G l v b j E v Z m x v b 3 I x I H B v c z M v R X h w Y W 5 k Z W Q g Q 2 9 s d W 1 u M S 5 7 Q 2 9 s d W 1 u M S 5 y c 3 N p L D R 9 J n F 1 b 3 Q 7 L C Z x d W 9 0 O 1 N l Y 3 R p b 2 4 x L 2 Z s b 2 9 y M S B w b 3 M z L 0 V 4 c G F u Z G V k I E N v b H V t b j E u e 0 N v b H V t b j E u c 2 5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9 v c j E l M j B w b 3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S U y M H B v c z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S U y M H B v c z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y c G 9 z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R U M j A 6 M T Q 6 M z c u M j E 0 M j E 5 N F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L m d 0 d 1 9 p Z C Z x d W 9 0 O y w m c X V v d D t D b 2 x 1 b W 4 x L n R p b W V z d G F t c C Z x d W 9 0 O y w m c X V v d D t D b 2 x 1 b W 4 x L n R p b W U m c X V v d D s s J n F 1 b 3 Q 7 Q 2 9 s d W 1 u M S 5 j a G F u b m V s J n F 1 b 3 Q 7 L C Z x d W 9 0 O 0 N v b H V t b j E u c n N z a S Z x d W 9 0 O y w m c X V v d D t D b 2 x 1 b W 4 x L n N u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9 y M n B v c z E v R X h w Y W 5 k Z W Q g Q 2 9 s d W 1 u M S 5 7 Q 2 9 s d W 1 u M S 5 n d H d f a W Q s M H 0 m c X V v d D s s J n F 1 b 3 Q 7 U 2 V j d G l v b j E v Z m x v b 3 I y c G 9 z M S 9 F e H B h b m R l Z C B D b 2 x 1 b W 4 x L n t D b 2 x 1 b W 4 x L n R p b W V z d G F t c C w x f S Z x d W 9 0 O y w m c X V v d D t T Z W N 0 a W 9 u M S 9 m b G 9 v c j J w b 3 M x L 0 V 4 c G F u Z G V k I E N v b H V t b j E u e 0 N v b H V t b j E u d G l t Z S w y f S Z x d W 9 0 O y w m c X V v d D t T Z W N 0 a W 9 u M S 9 m b G 9 v c j J w b 3 M x L 0 V 4 c G F u Z G V k I E N v b H V t b j E u e 0 N v b H V t b j E u Y 2 h h b m 5 l b C w z f S Z x d W 9 0 O y w m c X V v d D t T Z W N 0 a W 9 u M S 9 m b G 9 v c j J w b 3 M x L 0 V 4 c G F u Z G V k I E N v b H V t b j E u e 0 N v b H V t b j E u c n N z a S w 0 f S Z x d W 9 0 O y w m c X V v d D t T Z W N 0 a W 9 u M S 9 m b G 9 v c j J w b 3 M x L 0 V 4 c G F u Z G V k I E N v b H V t b j E u e 0 N v b H V t b j E u c 2 5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s b 2 9 y M n B v c z E v R X h w Y W 5 k Z W Q g Q 2 9 s d W 1 u M S 5 7 Q 2 9 s d W 1 u M S 5 n d H d f a W Q s M H 0 m c X V v d D s s J n F 1 b 3 Q 7 U 2 V j d G l v b j E v Z m x v b 3 I y c G 9 z M S 9 F e H B h b m R l Z C B D b 2 x 1 b W 4 x L n t D b 2 x 1 b W 4 x L n R p b W V z d G F t c C w x f S Z x d W 9 0 O y w m c X V v d D t T Z W N 0 a W 9 u M S 9 m b G 9 v c j J w b 3 M x L 0 V 4 c G F u Z G V k I E N v b H V t b j E u e 0 N v b H V t b j E u d G l t Z S w y f S Z x d W 9 0 O y w m c X V v d D t T Z W N 0 a W 9 u M S 9 m b G 9 v c j J w b 3 M x L 0 V 4 c G F u Z G V k I E N v b H V t b j E u e 0 N v b H V t b j E u Y 2 h h b m 5 l b C w z f S Z x d W 9 0 O y w m c X V v d D t T Z W N 0 a W 9 u M S 9 m b G 9 v c j J w b 3 M x L 0 V 4 c G F u Z G V k I E N v b H V t b j E u e 0 N v b H V t b j E u c n N z a S w 0 f S Z x d W 9 0 O y w m c X V v d D t T Z W N 0 a W 9 u M S 9 m b G 9 v c j J w b 3 M x L 0 V 4 c G F u Z G V k I E N v b H V t b j E u e 0 N v b H V t b j E u c 2 5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9 v c j J w b 3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n B v c z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n B v c z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y c G 9 z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0 V D I w O j E 4 O j M 2 L j U z M z Q w N j Z a I i A v P j x F b n R y e S B U e X B l P S J G a W x s Q 2 9 s d W 1 u V H l w Z X M i I F Z h b H V l P S J z Q U F B Q U F B Q U E i I C 8 + P E V u d H J 5 I F R 5 c G U 9 I k Z p b G x D b 2 x 1 b W 5 O Y W 1 l c y I g V m F s d W U 9 I n N b J n F 1 b 3 Q 7 Q 2 9 s d W 1 u M S 5 n d H d f a W Q m c X V v d D s s J n F 1 b 3 Q 7 Q 2 9 s d W 1 u M S 5 0 a W 1 l c 3 R h b X A m c X V v d D s s J n F 1 b 3 Q 7 Q 2 9 s d W 1 u M S 5 0 a W 1 l J n F 1 b 3 Q 7 L C Z x d W 9 0 O 0 N v b H V t b j E u Y 2 h h b m 5 l b C Z x d W 9 0 O y w m c X V v d D t D b 2 x 1 b W 4 x L n J z c 2 k m c X V v d D s s J n F 1 b 3 Q 7 Q 2 9 s d W 1 u M S 5 z b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G 9 v c j J w b 3 M y L 0 V 4 c G F u Z G V k I E N v b H V t b j E u e 0 N v b H V t b j E u Z 3 R 3 X 2 l k L D B 9 J n F 1 b 3 Q 7 L C Z x d W 9 0 O 1 N l Y 3 R p b 2 4 x L 2 Z s b 2 9 y M n B v c z I v R X h w Y W 5 k Z W Q g Q 2 9 s d W 1 u M S 5 7 Q 2 9 s d W 1 u M S 5 0 a W 1 l c 3 R h b X A s M X 0 m c X V v d D s s J n F 1 b 3 Q 7 U 2 V j d G l v b j E v Z m x v b 3 I y c G 9 z M i 9 F e H B h b m R l Z C B D b 2 x 1 b W 4 x L n t D b 2 x 1 b W 4 x L n R p b W U s M n 0 m c X V v d D s s J n F 1 b 3 Q 7 U 2 V j d G l v b j E v Z m x v b 3 I y c G 9 z M i 9 F e H B h b m R l Z C B D b 2 x 1 b W 4 x L n t D b 2 x 1 b W 4 x L m N o Y W 5 u Z W w s M 3 0 m c X V v d D s s J n F 1 b 3 Q 7 U 2 V j d G l v b j E v Z m x v b 3 I y c G 9 z M i 9 F e H B h b m R l Z C B D b 2 x 1 b W 4 x L n t D b 2 x 1 b W 4 x L n J z c 2 k s N H 0 m c X V v d D s s J n F 1 b 3 Q 7 U 2 V j d G l v b j E v Z m x v b 3 I y c G 9 z M i 9 F e H B h b m R l Z C B D b 2 x 1 b W 4 x L n t D b 2 x 1 b W 4 x L n N u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b G 9 v c j J w b 3 M y L 0 V 4 c G F u Z G V k I E N v b H V t b j E u e 0 N v b H V t b j E u Z 3 R 3 X 2 l k L D B 9 J n F 1 b 3 Q 7 L C Z x d W 9 0 O 1 N l Y 3 R p b 2 4 x L 2 Z s b 2 9 y M n B v c z I v R X h w Y W 5 k Z W Q g Q 2 9 s d W 1 u M S 5 7 Q 2 9 s d W 1 u M S 5 0 a W 1 l c 3 R h b X A s M X 0 m c X V v d D s s J n F 1 b 3 Q 7 U 2 V j d G l v b j E v Z m x v b 3 I y c G 9 z M i 9 F e H B h b m R l Z C B D b 2 x 1 b W 4 x L n t D b 2 x 1 b W 4 x L n R p b W U s M n 0 m c X V v d D s s J n F 1 b 3 Q 7 U 2 V j d G l v b j E v Z m x v b 3 I y c G 9 z M i 9 F e H B h b m R l Z C B D b 2 x 1 b W 4 x L n t D b 2 x 1 b W 4 x L m N o Y W 5 u Z W w s M 3 0 m c X V v d D s s J n F 1 b 3 Q 7 U 2 V j d G l v b j E v Z m x v b 3 I y c G 9 z M i 9 F e H B h b m R l Z C B D b 2 x 1 b W 4 x L n t D b 2 x 1 b W 4 x L n J z c 2 k s N H 0 m c X V v d D s s J n F 1 b 3 Q 7 U 2 V j d G l v b j E v Z m x v b 3 I y c G 9 z M i 9 F e H B h b m R l Z C B D b 2 x 1 b W 4 x L n t D b 2 x 1 b W 4 x L n N u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v b 3 I y c G 9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v c j J w b 3 M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v c j J w b 3 M y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n B v c z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N F Q y M D o y M T o x O S 4 x O T A x N j g 1 W i I g L z 4 8 R W 5 0 c n k g V H l w Z T 0 i R m l s b E N v b H V t b l R 5 c G V z I i B W Y W x 1 Z T 0 i c 0 F B Q U F B Q U F B I i A v P j x F b n R y e S B U e X B l P S J G a W x s Q 2 9 s d W 1 u T m F t Z X M i I F Z h b H V l P S J z W y Z x d W 9 0 O 0 N v b H V t b j E u Z 3 R 3 X 2 l k J n F 1 b 3 Q 7 L C Z x d W 9 0 O 0 N v b H V t b j E u d G l t Z X N 0 Y W 1 w J n F 1 b 3 Q 7 L C Z x d W 9 0 O 0 N v b H V t b j E u d G l t Z S Z x d W 9 0 O y w m c X V v d D t D b 2 x 1 b W 4 x L m N o Y W 5 u Z W w m c X V v d D s s J n F 1 b 3 Q 7 Q 2 9 s d W 1 u M S 5 y c 3 N p J n F 1 b 3 Q 7 L C Z x d W 9 0 O 0 N v b H V t b j E u c 2 5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b 3 I y c G 9 z M y 9 F e H B h b m R l Z C B D b 2 x 1 b W 4 x L n t D b 2 x 1 b W 4 x L m d 0 d 1 9 p Z C w w f S Z x d W 9 0 O y w m c X V v d D t T Z W N 0 a W 9 u M S 9 m b G 9 v c j J w b 3 M z L 0 V 4 c G F u Z G V k I E N v b H V t b j E u e 0 N v b H V t b j E u d G l t Z X N 0 Y W 1 w L D F 9 J n F 1 b 3 Q 7 L C Z x d W 9 0 O 1 N l Y 3 R p b 2 4 x L 2 Z s b 2 9 y M n B v c z M v R X h w Y W 5 k Z W Q g Q 2 9 s d W 1 u M S 5 7 Q 2 9 s d W 1 u M S 5 0 a W 1 l L D J 9 J n F 1 b 3 Q 7 L C Z x d W 9 0 O 1 N l Y 3 R p b 2 4 x L 2 Z s b 2 9 y M n B v c z M v R X h w Y W 5 k Z W Q g Q 2 9 s d W 1 u M S 5 7 Q 2 9 s d W 1 u M S 5 j a G F u b m V s L D N 9 J n F 1 b 3 Q 7 L C Z x d W 9 0 O 1 N l Y 3 R p b 2 4 x L 2 Z s b 2 9 y M n B v c z M v R X h w Y W 5 k Z W Q g Q 2 9 s d W 1 u M S 5 7 Q 2 9 s d W 1 u M S 5 y c 3 N p L D R 9 J n F 1 b 3 Q 7 L C Z x d W 9 0 O 1 N l Y 3 R p b 2 4 x L 2 Z s b 2 9 y M n B v c z M v R X h w Y W 5 k Z W Q g Q 2 9 s d W 1 u M S 5 7 Q 2 9 s d W 1 u M S 5 z b n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m x v b 3 I y c G 9 z M y 9 F e H B h b m R l Z C B D b 2 x 1 b W 4 x L n t D b 2 x 1 b W 4 x L m d 0 d 1 9 p Z C w w f S Z x d W 9 0 O y w m c X V v d D t T Z W N 0 a W 9 u M S 9 m b G 9 v c j J w b 3 M z L 0 V 4 c G F u Z G V k I E N v b H V t b j E u e 0 N v b H V t b j E u d G l t Z X N 0 Y W 1 w L D F 9 J n F 1 b 3 Q 7 L C Z x d W 9 0 O 1 N l Y 3 R p b 2 4 x L 2 Z s b 2 9 y M n B v c z M v R X h w Y W 5 k Z W Q g Q 2 9 s d W 1 u M S 5 7 Q 2 9 s d W 1 u M S 5 0 a W 1 l L D J 9 J n F 1 b 3 Q 7 L C Z x d W 9 0 O 1 N l Y 3 R p b 2 4 x L 2 Z s b 2 9 y M n B v c z M v R X h w Y W 5 k Z W Q g Q 2 9 s d W 1 u M S 5 7 Q 2 9 s d W 1 u M S 5 j a G F u b m V s L D N 9 J n F 1 b 3 Q 7 L C Z x d W 9 0 O 1 N l Y 3 R p b 2 4 x L 2 Z s b 2 9 y M n B v c z M v R X h w Y W 5 k Z W Q g Q 2 9 s d W 1 u M S 5 7 Q 2 9 s d W 1 u M S 5 y c 3 N p L D R 9 J n F 1 b 3 Q 7 L C Z x d W 9 0 O 1 N l Y 3 R p b 2 4 x L 2 Z s b 2 9 y M n B v c z M v R X h w Y W 5 k Z W Q g Q 2 9 s d W 1 u M S 5 7 Q 2 9 s d W 1 u M S 5 z b n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b 2 9 y M n B v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y c G 9 z M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y c G 9 z M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v c j J w b 3 M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N F Q y M T o y N D o 1 N S 4 z M D k 3 M D c 0 W i I g L z 4 8 R W 5 0 c n k g V H l w Z T 0 i R m l s b E N v b H V t b l R 5 c G V z I i B W Y W x 1 Z T 0 i c 0 F B Q U F B Q U F B I i A v P j x F b n R y e S B U e X B l P S J G a W x s Q 2 9 s d W 1 u T m F t Z X M i I F Z h b H V l P S J z W y Z x d W 9 0 O 0 N v b H V t b j E u Z 3 R 3 X 2 l k J n F 1 b 3 Q 7 L C Z x d W 9 0 O 0 N v b H V t b j E u d G l t Z X N 0 Y W 1 w J n F 1 b 3 Q 7 L C Z x d W 9 0 O 0 N v b H V t b j E u d G l t Z S Z x d W 9 0 O y w m c X V v d D t D b 2 x 1 b W 4 x L m N o Y W 5 u Z W w m c X V v d D s s J n F 1 b 3 Q 7 Q 2 9 s d W 1 u M S 5 y c 3 N p J n F 1 b 3 Q 7 L C Z x d W 9 0 O 0 N v b H V t b j E u c 2 5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b 3 I y c G 9 z N C 9 F e H B h b m R l Z C B D b 2 x 1 b W 4 x L n t D b 2 x 1 b W 4 x L m d 0 d 1 9 p Z C w w f S Z x d W 9 0 O y w m c X V v d D t T Z W N 0 a W 9 u M S 9 m b G 9 v c j J w b 3 M 0 L 0 V 4 c G F u Z G V k I E N v b H V t b j E u e 0 N v b H V t b j E u d G l t Z X N 0 Y W 1 w L D F 9 J n F 1 b 3 Q 7 L C Z x d W 9 0 O 1 N l Y 3 R p b 2 4 x L 2 Z s b 2 9 y M n B v c z Q v R X h w Y W 5 k Z W Q g Q 2 9 s d W 1 u M S 5 7 Q 2 9 s d W 1 u M S 5 0 a W 1 l L D J 9 J n F 1 b 3 Q 7 L C Z x d W 9 0 O 1 N l Y 3 R p b 2 4 x L 2 Z s b 2 9 y M n B v c z Q v R X h w Y W 5 k Z W Q g Q 2 9 s d W 1 u M S 5 7 Q 2 9 s d W 1 u M S 5 j a G F u b m V s L D N 9 J n F 1 b 3 Q 7 L C Z x d W 9 0 O 1 N l Y 3 R p b 2 4 x L 2 Z s b 2 9 y M n B v c z Q v R X h w Y W 5 k Z W Q g Q 2 9 s d W 1 u M S 5 7 Q 2 9 s d W 1 u M S 5 y c 3 N p L D R 9 J n F 1 b 3 Q 7 L C Z x d W 9 0 O 1 N l Y 3 R p b 2 4 x L 2 Z s b 2 9 y M n B v c z Q v R X h w Y W 5 k Z W Q g Q 2 9 s d W 1 u M S 5 7 Q 2 9 s d W 1 u M S 5 z b n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m x v b 3 I y c G 9 z N C 9 F e H B h b m R l Z C B D b 2 x 1 b W 4 x L n t D b 2 x 1 b W 4 x L m d 0 d 1 9 p Z C w w f S Z x d W 9 0 O y w m c X V v d D t T Z W N 0 a W 9 u M S 9 m b G 9 v c j J w b 3 M 0 L 0 V 4 c G F u Z G V k I E N v b H V t b j E u e 0 N v b H V t b j E u d G l t Z X N 0 Y W 1 w L D F 9 J n F 1 b 3 Q 7 L C Z x d W 9 0 O 1 N l Y 3 R p b 2 4 x L 2 Z s b 2 9 y M n B v c z Q v R X h w Y W 5 k Z W Q g Q 2 9 s d W 1 u M S 5 7 Q 2 9 s d W 1 u M S 5 0 a W 1 l L D J 9 J n F 1 b 3 Q 7 L C Z x d W 9 0 O 1 N l Y 3 R p b 2 4 x L 2 Z s b 2 9 y M n B v c z Q v R X h w Y W 5 k Z W Q g Q 2 9 s d W 1 u M S 5 7 Q 2 9 s d W 1 u M S 5 j a G F u b m V s L D N 9 J n F 1 b 3 Q 7 L C Z x d W 9 0 O 1 N l Y 3 R p b 2 4 x L 2 Z s b 2 9 y M n B v c z Q v R X h w Y W 5 k Z W Q g Q 2 9 s d W 1 u M S 5 7 Q 2 9 s d W 1 u M S 5 y c 3 N p L D R 9 J n F 1 b 3 Q 7 L C Z x d W 9 0 O 1 N l Y 3 R p b 2 4 x L 2 Z s b 2 9 y M n B v c z Q v R X h w Y W 5 k Z W Q g Q 2 9 s d W 1 u M S 5 7 Q 2 9 s d W 1 u M S 5 z b n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b 2 9 y M n B v c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y c G 9 z N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y c G 9 z N C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v c j J w b 3 M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R U M j E 6 M j Y 6 N D Q u M z c w M T Y x M F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L m d 0 d 1 9 p Z C Z x d W 9 0 O y w m c X V v d D t D b 2 x 1 b W 4 x L n R p b W V z d G F t c C Z x d W 9 0 O y w m c X V v d D t D b 2 x 1 b W 4 x L n R p b W U m c X V v d D s s J n F 1 b 3 Q 7 Q 2 9 s d W 1 u M S 5 j a G F u b m V s J n F 1 b 3 Q 7 L C Z x d W 9 0 O 0 N v b H V t b j E u c n N z a S Z x d W 9 0 O y w m c X V v d D t D b 2 x 1 b W 4 x L n N u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9 y M n B v c z U v R X h w Y W 5 k Z W Q g Q 2 9 s d W 1 u M S 5 7 Q 2 9 s d W 1 u M S 5 n d H d f a W Q s M H 0 m c X V v d D s s J n F 1 b 3 Q 7 U 2 V j d G l v b j E v Z m x v b 3 I y c G 9 z N S 9 F e H B h b m R l Z C B D b 2 x 1 b W 4 x L n t D b 2 x 1 b W 4 x L n R p b W V z d G F t c C w x f S Z x d W 9 0 O y w m c X V v d D t T Z W N 0 a W 9 u M S 9 m b G 9 v c j J w b 3 M 1 L 0 V 4 c G F u Z G V k I E N v b H V t b j E u e 0 N v b H V t b j E u d G l t Z S w y f S Z x d W 9 0 O y w m c X V v d D t T Z W N 0 a W 9 u M S 9 m b G 9 v c j J w b 3 M 1 L 0 V 4 c G F u Z G V k I E N v b H V t b j E u e 0 N v b H V t b j E u Y 2 h h b m 5 l b C w z f S Z x d W 9 0 O y w m c X V v d D t T Z W N 0 a W 9 u M S 9 m b G 9 v c j J w b 3 M 1 L 0 V 4 c G F u Z G V k I E N v b H V t b j E u e 0 N v b H V t b j E u c n N z a S w 0 f S Z x d W 9 0 O y w m c X V v d D t T Z W N 0 a W 9 u M S 9 m b G 9 v c j J w b 3 M 1 L 0 V 4 c G F u Z G V k I E N v b H V t b j E u e 0 N v b H V t b j E u c 2 5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s b 2 9 y M n B v c z U v R X h w Y W 5 k Z W Q g Q 2 9 s d W 1 u M S 5 7 Q 2 9 s d W 1 u M S 5 n d H d f a W Q s M H 0 m c X V v d D s s J n F 1 b 3 Q 7 U 2 V j d G l v b j E v Z m x v b 3 I y c G 9 z N S 9 F e H B h b m R l Z C B D b 2 x 1 b W 4 x L n t D b 2 x 1 b W 4 x L n R p b W V z d G F t c C w x f S Z x d W 9 0 O y w m c X V v d D t T Z W N 0 a W 9 u M S 9 m b G 9 v c j J w b 3 M 1 L 0 V 4 c G F u Z G V k I E N v b H V t b j E u e 0 N v b H V t b j E u d G l t Z S w y f S Z x d W 9 0 O y w m c X V v d D t T Z W N 0 a W 9 u M S 9 m b G 9 v c j J w b 3 M 1 L 0 V 4 c G F u Z G V k I E N v b H V t b j E u e 0 N v b H V t b j E u Y 2 h h b m 5 l b C w z f S Z x d W 9 0 O y w m c X V v d D t T Z W N 0 a W 9 u M S 9 m b G 9 v c j J w b 3 M 1 L 0 V 4 c G F u Z G V k I E N v b H V t b j E u e 0 N v b H V t b j E u c n N z a S w 0 f S Z x d W 9 0 O y w m c X V v d D t T Z W N 0 a W 9 u M S 9 m b G 9 v c j J w b 3 M 1 L 0 V 4 c G F u Z G V k I E N v b H V t b j E u e 0 N v b H V t b j E u c 2 5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9 v c j J w b 3 M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n B v c z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n B v c z U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y c G 9 z N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0 V D I x O j M w O j E y L j Q 1 N z Y 0 M j F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b 3 I y c G 9 z N i 9 D b 2 5 2 Z X J 0 Z W Q g d G 8 g V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m x v b 3 I y c G 9 z N i 9 D b 2 5 2 Z X J 0 Z W Q g d G 8 g V G F i b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b 2 9 y M n B v c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y c G 9 z N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y c G 9 z N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0 V D I x O j M x O j Q w L j Q 0 N T Q 5 M T F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b 3 I y c G 9 z N i A o M i k v Q 2 9 u d m V y d G V k I H R v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Z s b 2 9 y M n B v c z Y g K D I p L 0 N v b n Z l c n R l Z C B 0 b y B U Y W J s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v b 3 I y c G 9 z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v c j J w b 3 M 2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v c j J w b 3 M 2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R U M j E 6 M z M 6 M D M u O D g z N j E 1 M V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L m d 0 d 1 9 p Z C Z x d W 9 0 O y w m c X V v d D t D b 2 x 1 b W 4 x L n R p b W V z d G F t c C Z x d W 9 0 O y w m c X V v d D t D b 2 x 1 b W 4 x L n R p b W U m c X V v d D s s J n F 1 b 3 Q 7 Q 2 9 s d W 1 u M S 5 j a G F u b m V s J n F 1 b 3 Q 7 L C Z x d W 9 0 O 0 N v b H V t b j E u c n N z a S Z x d W 9 0 O y w m c X V v d D t D b 2 x 1 b W 4 x L n N u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9 y M n B v c z Y g K D M p L 0 V 4 c G F u Z G V k I E N v b H V t b j E u e 0 N v b H V t b j E u Z 3 R 3 X 2 l k L D B 9 J n F 1 b 3 Q 7 L C Z x d W 9 0 O 1 N l Y 3 R p b 2 4 x L 2 Z s b 2 9 y M n B v c z Y g K D M p L 0 V 4 c G F u Z G V k I E N v b H V t b j E u e 0 N v b H V t b j E u d G l t Z X N 0 Y W 1 w L D F 9 J n F 1 b 3 Q 7 L C Z x d W 9 0 O 1 N l Y 3 R p b 2 4 x L 2 Z s b 2 9 y M n B v c z Y g K D M p L 0 V 4 c G F u Z G V k I E N v b H V t b j E u e 0 N v b H V t b j E u d G l t Z S w y f S Z x d W 9 0 O y w m c X V v d D t T Z W N 0 a W 9 u M S 9 m b G 9 v c j J w b 3 M 2 I C g z K S 9 F e H B h b m R l Z C B D b 2 x 1 b W 4 x L n t D b 2 x 1 b W 4 x L m N o Y W 5 u Z W w s M 3 0 m c X V v d D s s J n F 1 b 3 Q 7 U 2 V j d G l v b j E v Z m x v b 3 I y c G 9 z N i A o M y k v R X h w Y W 5 k Z W Q g Q 2 9 s d W 1 u M S 5 7 Q 2 9 s d W 1 u M S 5 y c 3 N p L D R 9 J n F 1 b 3 Q 7 L C Z x d W 9 0 O 1 N l Y 3 R p b 2 4 x L 2 Z s b 2 9 y M n B v c z Y g K D M p L 0 V 4 c G F u Z G V k I E N v b H V t b j E u e 0 N v b H V t b j E u c 2 5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s b 2 9 y M n B v c z Y g K D M p L 0 V 4 c G F u Z G V k I E N v b H V t b j E u e 0 N v b H V t b j E u Z 3 R 3 X 2 l k L D B 9 J n F 1 b 3 Q 7 L C Z x d W 9 0 O 1 N l Y 3 R p b 2 4 x L 2 Z s b 2 9 y M n B v c z Y g K D M p L 0 V 4 c G F u Z G V k I E N v b H V t b j E u e 0 N v b H V t b j E u d G l t Z X N 0 Y W 1 w L D F 9 J n F 1 b 3 Q 7 L C Z x d W 9 0 O 1 N l Y 3 R p b 2 4 x L 2 Z s b 2 9 y M n B v c z Y g K D M p L 0 V 4 c G F u Z G V k I E N v b H V t b j E u e 0 N v b H V t b j E u d G l t Z S w y f S Z x d W 9 0 O y w m c X V v d D t T Z W N 0 a W 9 u M S 9 m b G 9 v c j J w b 3 M 2 I C g z K S 9 F e H B h b m R l Z C B D b 2 x 1 b W 4 x L n t D b 2 x 1 b W 4 x L m N o Y W 5 u Z W w s M 3 0 m c X V v d D s s J n F 1 b 3 Q 7 U 2 V j d G l v b j E v Z m x v b 3 I y c G 9 z N i A o M y k v R X h w Y W 5 k Z W Q g Q 2 9 s d W 1 u M S 5 7 Q 2 9 s d W 1 u M S 5 y c 3 N p L D R 9 J n F 1 b 3 Q 7 L C Z x d W 9 0 O 1 N l Y 3 R p b 2 4 x L 2 Z s b 2 9 y M n B v c z Y g K D M p L 0 V 4 c G F u Z G V k I E N v b H V t b j E u e 0 N v b H V t b j E u c 2 5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9 v c j J w b 3 M 2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n B v c z Y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n B v c z Y l M j A o M y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y c G 9 z N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0 V D I x O j Q w O j I w L j A y M T Q 1 N z F a I i A v P j x F b n R y e S B U e X B l P S J G a W x s Q 2 9 s d W 1 u V H l w Z X M i I F Z h b H V l P S J z Q U F B Q U F B Q U E i I C 8 + P E V u d H J 5 I F R 5 c G U 9 I k Z p b G x D b 2 x 1 b W 5 O Y W 1 l c y I g V m F s d W U 9 I n N b J n F 1 b 3 Q 7 Q 2 9 s d W 1 u M S 5 n d H d f a W Q m c X V v d D s s J n F 1 b 3 Q 7 Q 2 9 s d W 1 u M S 5 0 a W 1 l c 3 R h b X A m c X V v d D s s J n F 1 b 3 Q 7 Q 2 9 s d W 1 u M S 5 0 a W 1 l J n F 1 b 3 Q 7 L C Z x d W 9 0 O 0 N v b H V t b j E u Y 2 h h b m 5 l b C Z x d W 9 0 O y w m c X V v d D t D b 2 x 1 b W 4 x L n J z c 2 k m c X V v d D s s J n F 1 b 3 Q 7 Q 2 9 s d W 1 u M S 5 z b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G 9 v c j J w b 3 M 3 L 0 V 4 c G F u Z G V k I E N v b H V t b j E u e 0 N v b H V t b j E u Z 3 R 3 X 2 l k L D B 9 J n F 1 b 3 Q 7 L C Z x d W 9 0 O 1 N l Y 3 R p b 2 4 x L 2 Z s b 2 9 y M n B v c z c v R X h w Y W 5 k Z W Q g Q 2 9 s d W 1 u M S 5 7 Q 2 9 s d W 1 u M S 5 0 a W 1 l c 3 R h b X A s M X 0 m c X V v d D s s J n F 1 b 3 Q 7 U 2 V j d G l v b j E v Z m x v b 3 I y c G 9 z N y 9 F e H B h b m R l Z C B D b 2 x 1 b W 4 x L n t D b 2 x 1 b W 4 x L n R p b W U s M n 0 m c X V v d D s s J n F 1 b 3 Q 7 U 2 V j d G l v b j E v Z m x v b 3 I y c G 9 z N y 9 F e H B h b m R l Z C B D b 2 x 1 b W 4 x L n t D b 2 x 1 b W 4 x L m N o Y W 5 u Z W w s M 3 0 m c X V v d D s s J n F 1 b 3 Q 7 U 2 V j d G l v b j E v Z m x v b 3 I y c G 9 z N y 9 F e H B h b m R l Z C B D b 2 x 1 b W 4 x L n t D b 2 x 1 b W 4 x L n J z c 2 k s N H 0 m c X V v d D s s J n F 1 b 3 Q 7 U 2 V j d G l v b j E v Z m x v b 3 I y c G 9 z N y 9 F e H B h b m R l Z C B D b 2 x 1 b W 4 x L n t D b 2 x 1 b W 4 x L n N u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b G 9 v c j J w b 3 M 3 L 0 V 4 c G F u Z G V k I E N v b H V t b j E u e 0 N v b H V t b j E u Z 3 R 3 X 2 l k L D B 9 J n F 1 b 3 Q 7 L C Z x d W 9 0 O 1 N l Y 3 R p b 2 4 x L 2 Z s b 2 9 y M n B v c z c v R X h w Y W 5 k Z W Q g Q 2 9 s d W 1 u M S 5 7 Q 2 9 s d W 1 u M S 5 0 a W 1 l c 3 R h b X A s M X 0 m c X V v d D s s J n F 1 b 3 Q 7 U 2 V j d G l v b j E v Z m x v b 3 I y c G 9 z N y 9 F e H B h b m R l Z C B D b 2 x 1 b W 4 x L n t D b 2 x 1 b W 4 x L n R p b W U s M n 0 m c X V v d D s s J n F 1 b 3 Q 7 U 2 V j d G l v b j E v Z m x v b 3 I y c G 9 z N y 9 F e H B h b m R l Z C B D b 2 x 1 b W 4 x L n t D b 2 x 1 b W 4 x L m N o Y W 5 u Z W w s M 3 0 m c X V v d D s s J n F 1 b 3 Q 7 U 2 V j d G l v b j E v Z m x v b 3 I y c G 9 z N y 9 F e H B h b m R l Z C B D b 2 x 1 b W 4 x L n t D b 2 x 1 b W 4 x L n J z c 2 k s N H 0 m c X V v d D s s J n F 1 b 3 Q 7 U 2 V j d G l v b j E v Z m x v b 3 I y c G 9 z N y 9 F e H B h b m R l Z C B D b 2 x 1 b W 4 x L n t D b 2 x 1 b W 4 x L n N u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v b 3 I y c G 9 z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v c j J w b 3 M 3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v c j J w b 3 M 3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y U y M H B v c z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N F Q y M T o 0 M z o 1 M y 4 3 M D A 1 N D Y 0 W i I g L z 4 8 R W 5 0 c n k g V H l w Z T 0 i R m l s b E N v b H V t b l R 5 c G V z I i B W Y W x 1 Z T 0 i c 0 F B Q U F B Q U F B I i A v P j x F b n R y e S B U e X B l P S J G a W x s Q 2 9 s d W 1 u T m F t Z X M i I F Z h b H V l P S J z W y Z x d W 9 0 O 0 N v b H V t b j E u Z 3 R 3 X 2 l k J n F 1 b 3 Q 7 L C Z x d W 9 0 O 0 N v b H V t b j E u d G l t Z X N 0 Y W 1 w J n F 1 b 3 Q 7 L C Z x d W 9 0 O 0 N v b H V t b j E u d G l t Z S Z x d W 9 0 O y w m c X V v d D t D b 2 x 1 b W 4 x L m N o Y W 5 u Z W w m c X V v d D s s J n F 1 b 3 Q 7 Q 2 9 s d W 1 u M S 5 y c 3 N p J n F 1 b 3 Q 7 L C Z x d W 9 0 O 0 N v b H V t b j E u c 2 5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b 3 I z I H B v c z E v R X h w Y W 5 k Z W Q g Q 2 9 s d W 1 u M S 5 7 Q 2 9 s d W 1 u M S 5 n d H d f a W Q s M H 0 m c X V v d D s s J n F 1 b 3 Q 7 U 2 V j d G l v b j E v Z m x v b 3 I z I H B v c z E v R X h w Y W 5 k Z W Q g Q 2 9 s d W 1 u M S 5 7 Q 2 9 s d W 1 u M S 5 0 a W 1 l c 3 R h b X A s M X 0 m c X V v d D s s J n F 1 b 3 Q 7 U 2 V j d G l v b j E v Z m x v b 3 I z I H B v c z E v R X h w Y W 5 k Z W Q g Q 2 9 s d W 1 u M S 5 7 Q 2 9 s d W 1 u M S 5 0 a W 1 l L D J 9 J n F 1 b 3 Q 7 L C Z x d W 9 0 O 1 N l Y 3 R p b 2 4 x L 2 Z s b 2 9 y M y B w b 3 M x L 0 V 4 c G F u Z G V k I E N v b H V t b j E u e 0 N v b H V t b j E u Y 2 h h b m 5 l b C w z f S Z x d W 9 0 O y w m c X V v d D t T Z W N 0 a W 9 u M S 9 m b G 9 v c j M g c G 9 z M S 9 F e H B h b m R l Z C B D b 2 x 1 b W 4 x L n t D b 2 x 1 b W 4 x L n J z c 2 k s N H 0 m c X V v d D s s J n F 1 b 3 Q 7 U 2 V j d G l v b j E v Z m x v b 3 I z I H B v c z E v R X h w Y W 5 k Z W Q g Q 2 9 s d W 1 u M S 5 7 Q 2 9 s d W 1 u M S 5 z b n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m x v b 3 I z I H B v c z E v R X h w Y W 5 k Z W Q g Q 2 9 s d W 1 u M S 5 7 Q 2 9 s d W 1 u M S 5 n d H d f a W Q s M H 0 m c X V v d D s s J n F 1 b 3 Q 7 U 2 V j d G l v b j E v Z m x v b 3 I z I H B v c z E v R X h w Y W 5 k Z W Q g Q 2 9 s d W 1 u M S 5 7 Q 2 9 s d W 1 u M S 5 0 a W 1 l c 3 R h b X A s M X 0 m c X V v d D s s J n F 1 b 3 Q 7 U 2 V j d G l v b j E v Z m x v b 3 I z I H B v c z E v R X h w Y W 5 k Z W Q g Q 2 9 s d W 1 u M S 5 7 Q 2 9 s d W 1 u M S 5 0 a W 1 l L D J 9 J n F 1 b 3 Q 7 L C Z x d W 9 0 O 1 N l Y 3 R p b 2 4 x L 2 Z s b 2 9 y M y B w b 3 M x L 0 V 4 c G F u Z G V k I E N v b H V t b j E u e 0 N v b H V t b j E u Y 2 h h b m 5 l b C w z f S Z x d W 9 0 O y w m c X V v d D t T Z W N 0 a W 9 u M S 9 m b G 9 v c j M g c G 9 z M S 9 F e H B h b m R l Z C B D b 2 x 1 b W 4 x L n t D b 2 x 1 b W 4 x L n J z c 2 k s N H 0 m c X V v d D s s J n F 1 b 3 Q 7 U 2 V j d G l v b j E v Z m x v b 3 I z I H B v c z E v R X h w Y W 5 k Z W Q g Q 2 9 s d W 1 u M S 5 7 Q 2 9 s d W 1 u M S 5 z b n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b 2 9 y M y U y M H B v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z J T I w c G 9 z M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z J T I w c G 9 z M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v c j M l M j B w b 3 M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R U M j E 6 N D Y 6 M T U u O T U 4 M T A 2 M V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L m d 0 d 1 9 p Z C Z x d W 9 0 O y w m c X V v d D t D b 2 x 1 b W 4 x L n R p b W V z d G F t c C Z x d W 9 0 O y w m c X V v d D t D b 2 x 1 b W 4 x L n R p b W U m c X V v d D s s J n F 1 b 3 Q 7 Q 2 9 s d W 1 u M S 5 j a G F u b m V s J n F 1 b 3 Q 7 L C Z x d W 9 0 O 0 N v b H V t b j E u c n N z a S Z x d W 9 0 O y w m c X V v d D t D b 2 x 1 b W 4 x L n N u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9 y M y B w b 3 M y L 0 V 4 c G F u Z G V k I E N v b H V t b j E u e 0 N v b H V t b j E u Z 3 R 3 X 2 l k L D B 9 J n F 1 b 3 Q 7 L C Z x d W 9 0 O 1 N l Y 3 R p b 2 4 x L 2 Z s b 2 9 y M y B w b 3 M y L 0 V 4 c G F u Z G V k I E N v b H V t b j E u e 0 N v b H V t b j E u d G l t Z X N 0 Y W 1 w L D F 9 J n F 1 b 3 Q 7 L C Z x d W 9 0 O 1 N l Y 3 R p b 2 4 x L 2 Z s b 2 9 y M y B w b 3 M y L 0 V 4 c G F u Z G V k I E N v b H V t b j E u e 0 N v b H V t b j E u d G l t Z S w y f S Z x d W 9 0 O y w m c X V v d D t T Z W N 0 a W 9 u M S 9 m b G 9 v c j M g c G 9 z M i 9 F e H B h b m R l Z C B D b 2 x 1 b W 4 x L n t D b 2 x 1 b W 4 x L m N o Y W 5 u Z W w s M 3 0 m c X V v d D s s J n F 1 b 3 Q 7 U 2 V j d G l v b j E v Z m x v b 3 I z I H B v c z I v R X h w Y W 5 k Z W Q g Q 2 9 s d W 1 u M S 5 7 Q 2 9 s d W 1 u M S 5 y c 3 N p L D R 9 J n F 1 b 3 Q 7 L C Z x d W 9 0 O 1 N l Y 3 R p b 2 4 x L 2 Z s b 2 9 y M y B w b 3 M y L 0 V 4 c G F u Z G V k I E N v b H V t b j E u e 0 N v b H V t b j E u c 2 5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s b 2 9 y M y B w b 3 M y L 0 V 4 c G F u Z G V k I E N v b H V t b j E u e 0 N v b H V t b j E u Z 3 R 3 X 2 l k L D B 9 J n F 1 b 3 Q 7 L C Z x d W 9 0 O 1 N l Y 3 R p b 2 4 x L 2 Z s b 2 9 y M y B w b 3 M y L 0 V 4 c G F u Z G V k I E N v b H V t b j E u e 0 N v b H V t b j E u d G l t Z X N 0 Y W 1 w L D F 9 J n F 1 b 3 Q 7 L C Z x d W 9 0 O 1 N l Y 3 R p b 2 4 x L 2 Z s b 2 9 y M y B w b 3 M y L 0 V 4 c G F u Z G V k I E N v b H V t b j E u e 0 N v b H V t b j E u d G l t Z S w y f S Z x d W 9 0 O y w m c X V v d D t T Z W N 0 a W 9 u M S 9 m b G 9 v c j M g c G 9 z M i 9 F e H B h b m R l Z C B D b 2 x 1 b W 4 x L n t D b 2 x 1 b W 4 x L m N o Y W 5 u Z W w s M 3 0 m c X V v d D s s J n F 1 b 3 Q 7 U 2 V j d G l v b j E v Z m x v b 3 I z I H B v c z I v R X h w Y W 5 k Z W Q g Q 2 9 s d W 1 u M S 5 7 Q 2 9 s d W 1 u M S 5 y c 3 N p L D R 9 J n F 1 b 3 Q 7 L C Z x d W 9 0 O 1 N l Y 3 R p b 2 4 x L 2 Z s b 2 9 y M y B w b 3 M y L 0 V 4 c G F u Z G V k I E N v b H V t b j E u e 0 N v b H V t b j E u c 2 5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9 v c j M l M j B w b 3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y U y M H B v c z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y U y M H B v c z I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z c G 9 z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0 V D I x O j Q 3 O j U 2 L j A x M z c 1 N z Z a I i A v P j x F b n R y e S B U e X B l P S J G a W x s Q 2 9 s d W 1 u V H l w Z X M i I F Z h b H V l P S J z Q U F B Q U F B Q U E i I C 8 + P E V u d H J 5 I F R 5 c G U 9 I k Z p b G x D b 2 x 1 b W 5 O Y W 1 l c y I g V m F s d W U 9 I n N b J n F 1 b 3 Q 7 Q 2 9 s d W 1 u M S 5 n d H d f a W Q m c X V v d D s s J n F 1 b 3 Q 7 Q 2 9 s d W 1 u M S 5 0 a W 1 l c 3 R h b X A m c X V v d D s s J n F 1 b 3 Q 7 Q 2 9 s d W 1 u M S 5 0 a W 1 l J n F 1 b 3 Q 7 L C Z x d W 9 0 O 0 N v b H V t b j E u Y 2 h h b m 5 l b C Z x d W 9 0 O y w m c X V v d D t D b 2 x 1 b W 4 x L n J z c 2 k m c X V v d D s s J n F 1 b 3 Q 7 Q 2 9 s d W 1 u M S 5 z b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G 9 v c j N w b 3 M z L 0 V 4 c G F u Z G V k I E N v b H V t b j E u e 0 N v b H V t b j E u Z 3 R 3 X 2 l k L D B 9 J n F 1 b 3 Q 7 L C Z x d W 9 0 O 1 N l Y 3 R p b 2 4 x L 2 Z s b 2 9 y M 3 B v c z M v R X h w Y W 5 k Z W Q g Q 2 9 s d W 1 u M S 5 7 Q 2 9 s d W 1 u M S 5 0 a W 1 l c 3 R h b X A s M X 0 m c X V v d D s s J n F 1 b 3 Q 7 U 2 V j d G l v b j E v Z m x v b 3 I z c G 9 z M y 9 F e H B h b m R l Z C B D b 2 x 1 b W 4 x L n t D b 2 x 1 b W 4 x L n R p b W U s M n 0 m c X V v d D s s J n F 1 b 3 Q 7 U 2 V j d G l v b j E v Z m x v b 3 I z c G 9 z M y 9 F e H B h b m R l Z C B D b 2 x 1 b W 4 x L n t D b 2 x 1 b W 4 x L m N o Y W 5 u Z W w s M 3 0 m c X V v d D s s J n F 1 b 3 Q 7 U 2 V j d G l v b j E v Z m x v b 3 I z c G 9 z M y 9 F e H B h b m R l Z C B D b 2 x 1 b W 4 x L n t D b 2 x 1 b W 4 x L n J z c 2 k s N H 0 m c X V v d D s s J n F 1 b 3 Q 7 U 2 V j d G l v b j E v Z m x v b 3 I z c G 9 z M y 9 F e H B h b m R l Z C B D b 2 x 1 b W 4 x L n t D b 2 x 1 b W 4 x L n N u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b G 9 v c j N w b 3 M z L 0 V 4 c G F u Z G V k I E N v b H V t b j E u e 0 N v b H V t b j E u Z 3 R 3 X 2 l k L D B 9 J n F 1 b 3 Q 7 L C Z x d W 9 0 O 1 N l Y 3 R p b 2 4 x L 2 Z s b 2 9 y M 3 B v c z M v R X h w Y W 5 k Z W Q g Q 2 9 s d W 1 u M S 5 7 Q 2 9 s d W 1 u M S 5 0 a W 1 l c 3 R h b X A s M X 0 m c X V v d D s s J n F 1 b 3 Q 7 U 2 V j d G l v b j E v Z m x v b 3 I z c G 9 z M y 9 F e H B h b m R l Z C B D b 2 x 1 b W 4 x L n t D b 2 x 1 b W 4 x L n R p b W U s M n 0 m c X V v d D s s J n F 1 b 3 Q 7 U 2 V j d G l v b j E v Z m x v b 3 I z c G 9 z M y 9 F e H B h b m R l Z C B D b 2 x 1 b W 4 x L n t D b 2 x 1 b W 4 x L m N o Y W 5 u Z W w s M 3 0 m c X V v d D s s J n F 1 b 3 Q 7 U 2 V j d G l v b j E v Z m x v b 3 I z c G 9 z M y 9 F e H B h b m R l Z C B D b 2 x 1 b W 4 x L n t D b 2 x 1 b W 4 x L n J z c 2 k s N H 0 m c X V v d D s s J n F 1 b 3 Q 7 U 2 V j d G l v b j E v Z m x v b 3 I z c G 9 z M y 9 F e H B h b m R l Z C B D b 2 x 1 b W 4 x L n t D b 2 x 1 b W 4 x L n N u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v b 3 I z c G 9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v c j N w b 3 M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v c j N w b 3 M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3 B v c z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N F Q y M T o 0 O T o w M S 4 2 O D E 0 M D I w W i I g L z 4 8 R W 5 0 c n k g V H l w Z T 0 i R m l s b E N v b H V t b l R 5 c G V z I i B W Y W x 1 Z T 0 i c 0 F B Q U F B Q U F B I i A v P j x F b n R y e S B U e X B l P S J G a W x s Q 2 9 s d W 1 u T m F t Z X M i I F Z h b H V l P S J z W y Z x d W 9 0 O 0 N v b H V t b j E u Z 3 R 3 X 2 l k J n F 1 b 3 Q 7 L C Z x d W 9 0 O 0 N v b H V t b j E u d G l t Z X N 0 Y W 1 w J n F 1 b 3 Q 7 L C Z x d W 9 0 O 0 N v b H V t b j E u d G l t Z S Z x d W 9 0 O y w m c X V v d D t D b 2 x 1 b W 4 x L m N o Y W 5 u Z W w m c X V v d D s s J n F 1 b 3 Q 7 Q 2 9 s d W 1 u M S 5 y c 3 N p J n F 1 b 3 Q 7 L C Z x d W 9 0 O 0 N v b H V t b j E u c 2 5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b 3 I z c G 9 z N C 9 F e H B h b m R l Z C B D b 2 x 1 b W 4 x L n t D b 2 x 1 b W 4 x L m d 0 d 1 9 p Z C w w f S Z x d W 9 0 O y w m c X V v d D t T Z W N 0 a W 9 u M S 9 m b G 9 v c j N w b 3 M 0 L 0 V 4 c G F u Z G V k I E N v b H V t b j E u e 0 N v b H V t b j E u d G l t Z X N 0 Y W 1 w L D F 9 J n F 1 b 3 Q 7 L C Z x d W 9 0 O 1 N l Y 3 R p b 2 4 x L 2 Z s b 2 9 y M 3 B v c z Q v R X h w Y W 5 k Z W Q g Q 2 9 s d W 1 u M S 5 7 Q 2 9 s d W 1 u M S 5 0 a W 1 l L D J 9 J n F 1 b 3 Q 7 L C Z x d W 9 0 O 1 N l Y 3 R p b 2 4 x L 2 Z s b 2 9 y M 3 B v c z Q v R X h w Y W 5 k Z W Q g Q 2 9 s d W 1 u M S 5 7 Q 2 9 s d W 1 u M S 5 j a G F u b m V s L D N 9 J n F 1 b 3 Q 7 L C Z x d W 9 0 O 1 N l Y 3 R p b 2 4 x L 2 Z s b 2 9 y M 3 B v c z Q v R X h w Y W 5 k Z W Q g Q 2 9 s d W 1 u M S 5 7 Q 2 9 s d W 1 u M S 5 y c 3 N p L D R 9 J n F 1 b 3 Q 7 L C Z x d W 9 0 O 1 N l Y 3 R p b 2 4 x L 2 Z s b 2 9 y M 3 B v c z Q v R X h w Y W 5 k Z W Q g Q 2 9 s d W 1 u M S 5 7 Q 2 9 s d W 1 u M S 5 z b n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m x v b 3 I z c G 9 z N C 9 F e H B h b m R l Z C B D b 2 x 1 b W 4 x L n t D b 2 x 1 b W 4 x L m d 0 d 1 9 p Z C w w f S Z x d W 9 0 O y w m c X V v d D t T Z W N 0 a W 9 u M S 9 m b G 9 v c j N w b 3 M 0 L 0 V 4 c G F u Z G V k I E N v b H V t b j E u e 0 N v b H V t b j E u d G l t Z X N 0 Y W 1 w L D F 9 J n F 1 b 3 Q 7 L C Z x d W 9 0 O 1 N l Y 3 R p b 2 4 x L 2 Z s b 2 9 y M 3 B v c z Q v R X h w Y W 5 k Z W Q g Q 2 9 s d W 1 u M S 5 7 Q 2 9 s d W 1 u M S 5 0 a W 1 l L D J 9 J n F 1 b 3 Q 7 L C Z x d W 9 0 O 1 N l Y 3 R p b 2 4 x L 2 Z s b 2 9 y M 3 B v c z Q v R X h w Y W 5 k Z W Q g Q 2 9 s d W 1 u M S 5 7 Q 2 9 s d W 1 u M S 5 j a G F u b m V s L D N 9 J n F 1 b 3 Q 7 L C Z x d W 9 0 O 1 N l Y 3 R p b 2 4 x L 2 Z s b 2 9 y M 3 B v c z Q v R X h w Y W 5 k Z W Q g Q 2 9 s d W 1 u M S 5 7 Q 2 9 s d W 1 u M S 5 y c 3 N p L D R 9 J n F 1 b 3 Q 7 L C Z x d W 9 0 O 1 N l Y 3 R p b 2 4 x L 2 Z s b 2 9 y M 3 B v c z Q v R X h w Y W 5 k Z W Q g Q 2 9 s d W 1 u M S 5 7 Q 2 9 s d W 1 u M S 5 z b n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b 2 9 y M 3 B v c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z c G 9 z N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z c G 9 z N C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v c j N w b 3 M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R U M j E 6 N T A 6 N T Y u O T A 3 N z Y y N l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L m d 0 d 1 9 p Z C Z x d W 9 0 O y w m c X V v d D t D b 2 x 1 b W 4 x L n R p b W V z d G F t c C Z x d W 9 0 O y w m c X V v d D t D b 2 x 1 b W 4 x L n R p b W U m c X V v d D s s J n F 1 b 3 Q 7 Q 2 9 s d W 1 u M S 5 j a G F u b m V s J n F 1 b 3 Q 7 L C Z x d W 9 0 O 0 N v b H V t b j E u c n N z a S Z x d W 9 0 O y w m c X V v d D t D b 2 x 1 b W 4 x L n N u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9 y M 3 B v c z U v R X h w Y W 5 k Z W Q g Q 2 9 s d W 1 u M S 5 7 Q 2 9 s d W 1 u M S 5 n d H d f a W Q s M H 0 m c X V v d D s s J n F 1 b 3 Q 7 U 2 V j d G l v b j E v Z m x v b 3 I z c G 9 z N S 9 F e H B h b m R l Z C B D b 2 x 1 b W 4 x L n t D b 2 x 1 b W 4 x L n R p b W V z d G F t c C w x f S Z x d W 9 0 O y w m c X V v d D t T Z W N 0 a W 9 u M S 9 m b G 9 v c j N w b 3 M 1 L 0 V 4 c G F u Z G V k I E N v b H V t b j E u e 0 N v b H V t b j E u d G l t Z S w y f S Z x d W 9 0 O y w m c X V v d D t T Z W N 0 a W 9 u M S 9 m b G 9 v c j N w b 3 M 1 L 0 V 4 c G F u Z G V k I E N v b H V t b j E u e 0 N v b H V t b j E u Y 2 h h b m 5 l b C w z f S Z x d W 9 0 O y w m c X V v d D t T Z W N 0 a W 9 u M S 9 m b G 9 v c j N w b 3 M 1 L 0 V 4 c G F u Z G V k I E N v b H V t b j E u e 0 N v b H V t b j E u c n N z a S w 0 f S Z x d W 9 0 O y w m c X V v d D t T Z W N 0 a W 9 u M S 9 m b G 9 v c j N w b 3 M 1 L 0 V 4 c G F u Z G V k I E N v b H V t b j E u e 0 N v b H V t b j E u c 2 5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s b 2 9 y M 3 B v c z U v R X h w Y W 5 k Z W Q g Q 2 9 s d W 1 u M S 5 7 Q 2 9 s d W 1 u M S 5 n d H d f a W Q s M H 0 m c X V v d D s s J n F 1 b 3 Q 7 U 2 V j d G l v b j E v Z m x v b 3 I z c G 9 z N S 9 F e H B h b m R l Z C B D b 2 x 1 b W 4 x L n t D b 2 x 1 b W 4 x L n R p b W V z d G F t c C w x f S Z x d W 9 0 O y w m c X V v d D t T Z W N 0 a W 9 u M S 9 m b G 9 v c j N w b 3 M 1 L 0 V 4 c G F u Z G V k I E N v b H V t b j E u e 0 N v b H V t b j E u d G l t Z S w y f S Z x d W 9 0 O y w m c X V v d D t T Z W N 0 a W 9 u M S 9 m b G 9 v c j N w b 3 M 1 L 0 V 4 c G F u Z G V k I E N v b H V t b j E u e 0 N v b H V t b j E u Y 2 h h b m 5 l b C w z f S Z x d W 9 0 O y w m c X V v d D t T Z W N 0 a W 9 u M S 9 m b G 9 v c j N w b 3 M 1 L 0 V 4 c G F u Z G V k I E N v b H V t b j E u e 0 N v b H V t b j E u c n N z a S w 0 f S Z x d W 9 0 O y w m c X V v d D t T Z W N 0 a W 9 u M S 9 m b G 9 v c j N w b 3 M 1 L 0 V 4 c G F u Z G V k I E N v b H V t b j E u e 0 N v b H V t b j E u c 2 5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9 v c j N w b 3 M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3 B v c z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3 B v c z U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z c G 9 z N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0 V D I x O j U y O j M 2 L j Y 5 M D E 2 N D d a I i A v P j x F b n R y e S B U e X B l P S J G a W x s Q 2 9 s d W 1 u V H l w Z X M i I F Z h b H V l P S J z Q U F B Q U F B Q U E i I C 8 + P E V u d H J 5 I F R 5 c G U 9 I k Z p b G x D b 2 x 1 b W 5 O Y W 1 l c y I g V m F s d W U 9 I n N b J n F 1 b 3 Q 7 Q 2 9 s d W 1 u M S 5 n d H d f a W Q m c X V v d D s s J n F 1 b 3 Q 7 Q 2 9 s d W 1 u M S 5 0 a W 1 l c 3 R h b X A m c X V v d D s s J n F 1 b 3 Q 7 Q 2 9 s d W 1 u M S 5 0 a W 1 l J n F 1 b 3 Q 7 L C Z x d W 9 0 O 0 N v b H V t b j E u Y 2 h h b m 5 l b C Z x d W 9 0 O y w m c X V v d D t D b 2 x 1 b W 4 x L n J z c 2 k m c X V v d D s s J n F 1 b 3 Q 7 Q 2 9 s d W 1 u M S 5 z b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G 9 v c j N w b 3 M 2 L 0 V 4 c G F u Z G V k I E N v b H V t b j E u e 0 N v b H V t b j E u Z 3 R 3 X 2 l k L D B 9 J n F 1 b 3 Q 7 L C Z x d W 9 0 O 1 N l Y 3 R p b 2 4 x L 2 Z s b 2 9 y M 3 B v c z Y v R X h w Y W 5 k Z W Q g Q 2 9 s d W 1 u M S 5 7 Q 2 9 s d W 1 u M S 5 0 a W 1 l c 3 R h b X A s M X 0 m c X V v d D s s J n F 1 b 3 Q 7 U 2 V j d G l v b j E v Z m x v b 3 I z c G 9 z N i 9 F e H B h b m R l Z C B D b 2 x 1 b W 4 x L n t D b 2 x 1 b W 4 x L n R p b W U s M n 0 m c X V v d D s s J n F 1 b 3 Q 7 U 2 V j d G l v b j E v Z m x v b 3 I z c G 9 z N i 9 F e H B h b m R l Z C B D b 2 x 1 b W 4 x L n t D b 2 x 1 b W 4 x L m N o Y W 5 u Z W w s M 3 0 m c X V v d D s s J n F 1 b 3 Q 7 U 2 V j d G l v b j E v Z m x v b 3 I z c G 9 z N i 9 F e H B h b m R l Z C B D b 2 x 1 b W 4 x L n t D b 2 x 1 b W 4 x L n J z c 2 k s N H 0 m c X V v d D s s J n F 1 b 3 Q 7 U 2 V j d G l v b j E v Z m x v b 3 I z c G 9 z N i 9 F e H B h b m R l Z C B D b 2 x 1 b W 4 x L n t D b 2 x 1 b W 4 x L n N u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b G 9 v c j N w b 3 M 2 L 0 V 4 c G F u Z G V k I E N v b H V t b j E u e 0 N v b H V t b j E u Z 3 R 3 X 2 l k L D B 9 J n F 1 b 3 Q 7 L C Z x d W 9 0 O 1 N l Y 3 R p b 2 4 x L 2 Z s b 2 9 y M 3 B v c z Y v R X h w Y W 5 k Z W Q g Q 2 9 s d W 1 u M S 5 7 Q 2 9 s d W 1 u M S 5 0 a W 1 l c 3 R h b X A s M X 0 m c X V v d D s s J n F 1 b 3 Q 7 U 2 V j d G l v b j E v Z m x v b 3 I z c G 9 z N i 9 F e H B h b m R l Z C B D b 2 x 1 b W 4 x L n t D b 2 x 1 b W 4 x L n R p b W U s M n 0 m c X V v d D s s J n F 1 b 3 Q 7 U 2 V j d G l v b j E v Z m x v b 3 I z c G 9 z N i 9 F e H B h b m R l Z C B D b 2 x 1 b W 4 x L n t D b 2 x 1 b W 4 x L m N o Y W 5 u Z W w s M 3 0 m c X V v d D s s J n F 1 b 3 Q 7 U 2 V j d G l v b j E v Z m x v b 3 I z c G 9 z N i 9 F e H B h b m R l Z C B D b 2 x 1 b W 4 x L n t D b 2 x 1 b W 4 x L n J z c 2 k s N H 0 m c X V v d D s s J n F 1 b 3 Q 7 U 2 V j d G l v b j E v Z m x v b 3 I z c G 9 z N i 9 F e H B h b m R l Z C B D b 2 x 1 b W 4 x L n t D b 2 x 1 b W 4 x L n N u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v b 3 I z c G 9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v c j N w b 3 M 2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v c j N w b 3 M 2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3 B v c z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N F Q y M T o 1 N D o x O C 4 0 M D M z N z M 1 W i I g L z 4 8 R W 5 0 c n k g V H l w Z T 0 i R m l s b E N v b H V t b l R 5 c G V z I i B W Y W x 1 Z T 0 i c 0 F B Q U F B Q U F B I i A v P j x F b n R y e S B U e X B l P S J G a W x s Q 2 9 s d W 1 u T m F t Z X M i I F Z h b H V l P S J z W y Z x d W 9 0 O 0 N v b H V t b j E u Z 3 R 3 X 2 l k J n F 1 b 3 Q 7 L C Z x d W 9 0 O 0 N v b H V t b j E u d G l t Z X N 0 Y W 1 w J n F 1 b 3 Q 7 L C Z x d W 9 0 O 0 N v b H V t b j E u d G l t Z S Z x d W 9 0 O y w m c X V v d D t D b 2 x 1 b W 4 x L m N o Y W 5 u Z W w m c X V v d D s s J n F 1 b 3 Q 7 Q 2 9 s d W 1 u M S 5 y c 3 N p J n F 1 b 3 Q 7 L C Z x d W 9 0 O 0 N v b H V t b j E u c 2 5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b 3 I z c G 9 z N y 9 F e H B h b m R l Z C B D b 2 x 1 b W 4 x L n t D b 2 x 1 b W 4 x L m d 0 d 1 9 p Z C w w f S Z x d W 9 0 O y w m c X V v d D t T Z W N 0 a W 9 u M S 9 m b G 9 v c j N w b 3 M 3 L 0 V 4 c G F u Z G V k I E N v b H V t b j E u e 0 N v b H V t b j E u d G l t Z X N 0 Y W 1 w L D F 9 J n F 1 b 3 Q 7 L C Z x d W 9 0 O 1 N l Y 3 R p b 2 4 x L 2 Z s b 2 9 y M 3 B v c z c v R X h w Y W 5 k Z W Q g Q 2 9 s d W 1 u M S 5 7 Q 2 9 s d W 1 u M S 5 0 a W 1 l L D J 9 J n F 1 b 3 Q 7 L C Z x d W 9 0 O 1 N l Y 3 R p b 2 4 x L 2 Z s b 2 9 y M 3 B v c z c v R X h w Y W 5 k Z W Q g Q 2 9 s d W 1 u M S 5 7 Q 2 9 s d W 1 u M S 5 j a G F u b m V s L D N 9 J n F 1 b 3 Q 7 L C Z x d W 9 0 O 1 N l Y 3 R p b 2 4 x L 2 Z s b 2 9 y M 3 B v c z c v R X h w Y W 5 k Z W Q g Q 2 9 s d W 1 u M S 5 7 Q 2 9 s d W 1 u M S 5 y c 3 N p L D R 9 J n F 1 b 3 Q 7 L C Z x d W 9 0 O 1 N l Y 3 R p b 2 4 x L 2 Z s b 2 9 y M 3 B v c z c v R X h w Y W 5 k Z W Q g Q 2 9 s d W 1 u M S 5 7 Q 2 9 s d W 1 u M S 5 z b n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m x v b 3 I z c G 9 z N y 9 F e H B h b m R l Z C B D b 2 x 1 b W 4 x L n t D b 2 x 1 b W 4 x L m d 0 d 1 9 p Z C w w f S Z x d W 9 0 O y w m c X V v d D t T Z W N 0 a W 9 u M S 9 m b G 9 v c j N w b 3 M 3 L 0 V 4 c G F u Z G V k I E N v b H V t b j E u e 0 N v b H V t b j E u d G l t Z X N 0 Y W 1 w L D F 9 J n F 1 b 3 Q 7 L C Z x d W 9 0 O 1 N l Y 3 R p b 2 4 x L 2 Z s b 2 9 y M 3 B v c z c v R X h w Y W 5 k Z W Q g Q 2 9 s d W 1 u M S 5 7 Q 2 9 s d W 1 u M S 5 0 a W 1 l L D J 9 J n F 1 b 3 Q 7 L C Z x d W 9 0 O 1 N l Y 3 R p b 2 4 x L 2 Z s b 2 9 y M 3 B v c z c v R X h w Y W 5 k Z W Q g Q 2 9 s d W 1 u M S 5 7 Q 2 9 s d W 1 u M S 5 j a G F u b m V s L D N 9 J n F 1 b 3 Q 7 L C Z x d W 9 0 O 1 N l Y 3 R p b 2 4 x L 2 Z s b 2 9 y M 3 B v c z c v R X h w Y W 5 k Z W Q g Q 2 9 s d W 1 u M S 5 7 Q 2 9 s d W 1 u M S 5 y c 3 N p L D R 9 J n F 1 b 3 Q 7 L C Z x d W 9 0 O 1 N l Y 3 R p b 2 4 x L 2 Z s b 2 9 y M 3 B v c z c v R X h w Y W 5 k Z W Q g Q 2 9 s d W 1 u M S 5 7 Q 2 9 s d W 1 u M S 5 z b n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b 2 9 y M 3 B v c z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z c G 9 z N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z c G 9 z N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v c j N w b 3 M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R U M j E 6 N T c 6 M D Y u M j A x N j c 4 M F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L m d 0 d 1 9 p Z C Z x d W 9 0 O y w m c X V v d D t D b 2 x 1 b W 4 x L n R p b W V z d G F t c C Z x d W 9 0 O y w m c X V v d D t D b 2 x 1 b W 4 x L n R p b W U m c X V v d D s s J n F 1 b 3 Q 7 Q 2 9 s d W 1 u M S 5 j a G F u b m V s J n F 1 b 3 Q 7 L C Z x d W 9 0 O 0 N v b H V t b j E u c n N z a S Z x d W 9 0 O y w m c X V v d D t D b 2 x 1 b W 4 x L n N u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9 y M 3 B v c z g v R X h w Y W 5 k Z W Q g Q 2 9 s d W 1 u M S 5 7 Q 2 9 s d W 1 u M S 5 n d H d f a W Q s M H 0 m c X V v d D s s J n F 1 b 3 Q 7 U 2 V j d G l v b j E v Z m x v b 3 I z c G 9 z O C 9 F e H B h b m R l Z C B D b 2 x 1 b W 4 x L n t D b 2 x 1 b W 4 x L n R p b W V z d G F t c C w x f S Z x d W 9 0 O y w m c X V v d D t T Z W N 0 a W 9 u M S 9 m b G 9 v c j N w b 3 M 4 L 0 V 4 c G F u Z G V k I E N v b H V t b j E u e 0 N v b H V t b j E u d G l t Z S w y f S Z x d W 9 0 O y w m c X V v d D t T Z W N 0 a W 9 u M S 9 m b G 9 v c j N w b 3 M 4 L 0 V 4 c G F u Z G V k I E N v b H V t b j E u e 0 N v b H V t b j E u Y 2 h h b m 5 l b C w z f S Z x d W 9 0 O y w m c X V v d D t T Z W N 0 a W 9 u M S 9 m b G 9 v c j N w b 3 M 4 L 0 V 4 c G F u Z G V k I E N v b H V t b j E u e 0 N v b H V t b j E u c n N z a S w 0 f S Z x d W 9 0 O y w m c X V v d D t T Z W N 0 a W 9 u M S 9 m b G 9 v c j N w b 3 M 4 L 0 V 4 c G F u Z G V k I E N v b H V t b j E u e 0 N v b H V t b j E u c 2 5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s b 2 9 y M 3 B v c z g v R X h w Y W 5 k Z W Q g Q 2 9 s d W 1 u M S 5 7 Q 2 9 s d W 1 u M S 5 n d H d f a W Q s M H 0 m c X V v d D s s J n F 1 b 3 Q 7 U 2 V j d G l v b j E v Z m x v b 3 I z c G 9 z O C 9 F e H B h b m R l Z C B D b 2 x 1 b W 4 x L n t D b 2 x 1 b W 4 x L n R p b W V z d G F t c C w x f S Z x d W 9 0 O y w m c X V v d D t T Z W N 0 a W 9 u M S 9 m b G 9 v c j N w b 3 M 4 L 0 V 4 c G F u Z G V k I E N v b H V t b j E u e 0 N v b H V t b j E u d G l t Z S w y f S Z x d W 9 0 O y w m c X V v d D t T Z W N 0 a W 9 u M S 9 m b G 9 v c j N w b 3 M 4 L 0 V 4 c G F u Z G V k I E N v b H V t b j E u e 0 N v b H V t b j E u Y 2 h h b m 5 l b C w z f S Z x d W 9 0 O y w m c X V v d D t T Z W N 0 a W 9 u M S 9 m b G 9 v c j N w b 3 M 4 L 0 V 4 c G F u Z G V k I E N v b H V t b j E u e 0 N v b H V t b j E u c n N z a S w 0 f S Z x d W 9 0 O y w m c X V v d D t T Z W N 0 a W 9 u M S 9 m b G 9 v c j N w b 3 M 4 L 0 V 4 c G F u Z G V k I E N v b H V t b j E u e 0 N v b H V t b j E u c 2 5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9 v c j N w b 3 M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3 B v c z g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9 y M 3 B v c z g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z c G 9 z N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N F Q y M T o 1 N D o x O C 4 0 M D M z N z M 1 W i I g L z 4 8 R W 5 0 c n k g V H l w Z T 0 i R m l s b E N v b H V t b l R 5 c G V z I i B W Y W x 1 Z T 0 i c 0 F B Q U F B Q U F B I i A v P j x F b n R y e S B U e X B l P S J G a W x s Q 2 9 s d W 1 u T m F t Z X M i I F Z h b H V l P S J z W y Z x d W 9 0 O 0 N v b H V t b j E u Z 3 R 3 X 2 l k J n F 1 b 3 Q 7 L C Z x d W 9 0 O 0 N v b H V t b j E u d G l t Z X N 0 Y W 1 w J n F 1 b 3 Q 7 L C Z x d W 9 0 O 0 N v b H V t b j E u d G l t Z S Z x d W 9 0 O y w m c X V v d D t D b 2 x 1 b W 4 x L m N o Y W 5 u Z W w m c X V v d D s s J n F 1 b 3 Q 7 Q 2 9 s d W 1 u M S 5 y c 3 N p J n F 1 b 3 Q 7 L C Z x d W 9 0 O 0 N v b H V t b j E u c 2 5 y J n F 1 b 3 Q 7 X S I g L z 4 8 R W 5 0 c n k g V H l w Z T 0 i R m l s b F N 0 Y X R 1 c y I g V m F s d W U 9 I n N D b 2 1 w b G V 0 Z S I g L z 4 8 R W 5 0 c n k g V H l w Z T 0 i R m l s b E N v d W 5 0 I i B W Y W x 1 Z T 0 i b D E z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b 3 I z c G 9 z N y 9 F e H B h b m R l Z C B D b 2 x 1 b W 4 x L n t D b 2 x 1 b W 4 x L m d 0 d 1 9 p Z C w w f S Z x d W 9 0 O y w m c X V v d D t T Z W N 0 a W 9 u M S 9 m b G 9 v c j N w b 3 M 3 L 0 V 4 c G F u Z G V k I E N v b H V t b j E u e 0 N v b H V t b j E u d G l t Z X N 0 Y W 1 w L D F 9 J n F 1 b 3 Q 7 L C Z x d W 9 0 O 1 N l Y 3 R p b 2 4 x L 2 Z s b 2 9 y M 3 B v c z c v R X h w Y W 5 k Z W Q g Q 2 9 s d W 1 u M S 5 7 Q 2 9 s d W 1 u M S 5 0 a W 1 l L D J 9 J n F 1 b 3 Q 7 L C Z x d W 9 0 O 1 N l Y 3 R p b 2 4 x L 2 Z s b 2 9 y M 3 B v c z c v R X h w Y W 5 k Z W Q g Q 2 9 s d W 1 u M S 5 7 Q 2 9 s d W 1 u M S 5 j a G F u b m V s L D N 9 J n F 1 b 3 Q 7 L C Z x d W 9 0 O 1 N l Y 3 R p b 2 4 x L 2 Z s b 2 9 y M 3 B v c z c v R X h w Y W 5 k Z W Q g Q 2 9 s d W 1 u M S 5 7 Q 2 9 s d W 1 u M S 5 y c 3 N p L D R 9 J n F 1 b 3 Q 7 L C Z x d W 9 0 O 1 N l Y 3 R p b 2 4 x L 2 Z s b 2 9 y M 3 B v c z c v R X h w Y W 5 k Z W Q g Q 2 9 s d W 1 u M S 5 7 Q 2 9 s d W 1 u M S 5 z b n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m x v b 3 I z c G 9 z N y 9 F e H B h b m R l Z C B D b 2 x 1 b W 4 x L n t D b 2 x 1 b W 4 x L m d 0 d 1 9 p Z C w w f S Z x d W 9 0 O y w m c X V v d D t T Z W N 0 a W 9 u M S 9 m b G 9 v c j N w b 3 M 3 L 0 V 4 c G F u Z G V k I E N v b H V t b j E u e 0 N v b H V t b j E u d G l t Z X N 0 Y W 1 w L D F 9 J n F 1 b 3 Q 7 L C Z x d W 9 0 O 1 N l Y 3 R p b 2 4 x L 2 Z s b 2 9 y M 3 B v c z c v R X h w Y W 5 k Z W Q g Q 2 9 s d W 1 u M S 5 7 Q 2 9 s d W 1 u M S 5 0 a W 1 l L D J 9 J n F 1 b 3 Q 7 L C Z x d W 9 0 O 1 N l Y 3 R p b 2 4 x L 2 Z s b 2 9 y M 3 B v c z c v R X h w Y W 5 k Z W Q g Q 2 9 s d W 1 u M S 5 7 Q 2 9 s d W 1 u M S 5 j a G F u b m V s L D N 9 J n F 1 b 3 Q 7 L C Z x d W 9 0 O 1 N l Y 3 R p b 2 4 x L 2 Z s b 2 9 y M 3 B v c z c v R X h w Y W 5 k Z W Q g Q 2 9 s d W 1 u M S 5 7 Q 2 9 s d W 1 u M S 5 y c 3 N p L D R 9 J n F 1 b 3 Q 7 L C Z x d W 9 0 O 1 N l Y 3 R p b 2 4 x L 2 Z s b 2 9 y M 3 B v c z c v R X h w Y W 5 k Z W Q g Q 2 9 s d W 1 u M S 5 7 Q 2 9 s d W 1 u M S 5 z b n I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s b 2 9 y M 3 B v c z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z c G 9 z N y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b 3 I z c G 9 z N y U y M C g y K S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I l U 0 w g K s 0 y P U i S 9 m 4 E + 4 A A A A A A C A A A A A A A D Z g A A w A A A A B A A A A B H T 9 c 1 E 9 Q i L v x 4 Z o a 3 H i Y s A A A A A A S A A A C g A A A A E A A A A F h l 2 F + F L q 4 R 4 N 1 e H 4 j C P i d Q A A A A I c 8 z q 1 l Z a C r y i I u W 5 e x V m 0 a F q p Q u D B z v 9 x b G + F X R T i I Q o e l x x 7 n O 3 P l 7 e n n L J u 7 y 9 W + V X i t F x k 9 i a 2 w p s 1 o K x p G S l I g Y 4 A 6 B n r 9 7 y n n p T o s U A A A A k 6 k 9 K g r 9 y m r S 7 c L d q m 2 T 2 e Z c 7 6 I = < / D a t a M a s h u p > 
</file>

<file path=customXml/itemProps1.xml><?xml version="1.0" encoding="utf-8"?>
<ds:datastoreItem xmlns:ds="http://schemas.openxmlformats.org/officeDocument/2006/customXml" ds:itemID="{1214B8C9-AF83-4366-9EAB-7F08E01E4E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"A" and "n" values</vt:lpstr>
      <vt:lpstr>Node Positions</vt:lpstr>
      <vt:lpstr>Floor 0</vt:lpstr>
      <vt:lpstr>Floor 1</vt:lpstr>
      <vt:lpstr>Floor 2</vt:lpstr>
      <vt:lpstr>Floor 3</vt:lpstr>
      <vt:lpstr>Graphs</vt:lpstr>
      <vt:lpstr>PathlossDataAnalysis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</dc:creator>
  <cp:lastModifiedBy>Abdullahi, Habib (UG - Elec Electronic Eng)</cp:lastModifiedBy>
  <dcterms:created xsi:type="dcterms:W3CDTF">2019-03-13T12:18:41Z</dcterms:created>
  <dcterms:modified xsi:type="dcterms:W3CDTF">2019-05-14T01:18:16Z</dcterms:modified>
</cp:coreProperties>
</file>