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sergio/Desktop/University/5nto/LACE/LACE/Sergio i Dome/"/>
    </mc:Choice>
  </mc:AlternateContent>
  <xr:revisionPtr revIDLastSave="0" documentId="13_ncr:1_{1741F5C5-A359-044D-B278-AE17D448479F}" xr6:coauthVersionLast="47" xr6:coauthVersionMax="47" xr10:uidLastSave="{00000000-0000-0000-0000-000000000000}"/>
  <bookViews>
    <workbookView xWindow="0" yWindow="840" windowWidth="34200" windowHeight="21400" xr2:uid="{C1122783-245A-4FED-BDEB-F09B1698DCDF}"/>
  </bookViews>
  <sheets>
    <sheet name="Pràctica L" sheetId="3" r:id="rId1"/>
    <sheet name="Càlcul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0" i="3" l="1"/>
  <c r="G80" i="3"/>
  <c r="I66" i="3"/>
  <c r="I64" i="3"/>
  <c r="I65" i="3"/>
  <c r="D80" i="3"/>
  <c r="I57" i="3" a="1"/>
  <c r="I57" i="3" s="1"/>
  <c r="F64" i="3"/>
  <c r="B57" i="3"/>
  <c r="B58" i="3"/>
  <c r="B59" i="3"/>
  <c r="B60" i="3"/>
  <c r="B61" i="3"/>
  <c r="B53" i="3"/>
  <c r="B54" i="3"/>
  <c r="E80" i="3" l="1"/>
  <c r="F65" i="3" l="1"/>
  <c r="I6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<sst xmlns="http://schemas.openxmlformats.org/spreadsheetml/2006/main" count="56" uniqueCount="53">
  <si>
    <t>pendent</t>
  </si>
  <si>
    <t>ord.origen</t>
  </si>
  <si>
    <t>Corba Calibrat:</t>
  </si>
  <si>
    <t>Sx/y</t>
  </si>
  <si>
    <t>n</t>
  </si>
  <si>
    <t>Àrea pic</t>
  </si>
  <si>
    <t>1. Descripció de la mostra</t>
  </si>
  <si>
    <t>2. Descripció de l'equip</t>
  </si>
  <si>
    <t>3.Adjunta un cromatograma de la mostra i de cadascun dels patrons. Identifica els pics.</t>
  </si>
  <si>
    <t>4. Recta de calibratge</t>
  </si>
  <si>
    <r>
      <t>4a.</t>
    </r>
    <r>
      <rPr>
        <b/>
        <sz val="7"/>
        <color theme="1"/>
        <rFont val="Times New Roman"/>
        <family val="1"/>
      </rPr>
      <t xml:space="preserve"> </t>
    </r>
    <r>
      <rPr>
        <b/>
        <sz val="11"/>
        <color theme="1"/>
        <rFont val="Calibri"/>
        <family val="2"/>
        <scheme val="minor"/>
      </rPr>
      <t xml:space="preserve">Omple les següents dades (pots utilitzar a partir de la columna F d'aquest full excel per fer els càlculs que necessitis per omplir els quadres): </t>
    </r>
  </si>
  <si>
    <t>grams</t>
  </si>
  <si>
    <t>Pes de MeOH=</t>
  </si>
  <si>
    <t>Patró (ml estoc MeOH)</t>
  </si>
  <si>
    <t xml:space="preserve"> MeOH Mostra</t>
  </si>
  <si>
    <r>
      <t>5.</t>
    </r>
    <r>
      <rPr>
        <b/>
        <sz val="7"/>
        <color theme="1"/>
        <rFont val="Times New Roman"/>
        <family val="1"/>
      </rPr>
      <t xml:space="preserve"> </t>
    </r>
    <r>
      <rPr>
        <b/>
        <sz val="11"/>
        <color theme="1"/>
        <rFont val="Calibri"/>
        <family val="2"/>
        <scheme val="minor"/>
      </rPr>
      <t>Trobar la concentració i l’interval de confiança del MeOH en l’aiguardent en les unitats descrites en la norma</t>
    </r>
  </si>
  <si>
    <t>[MeOH] AIGUARDENT =</t>
  </si>
  <si>
    <r>
      <t>6.</t>
    </r>
    <r>
      <rPr>
        <b/>
        <sz val="7"/>
        <color theme="1"/>
        <rFont val="Times New Roman"/>
        <family val="1"/>
      </rPr>
      <t xml:space="preserve"> </t>
    </r>
    <r>
      <rPr>
        <b/>
        <sz val="11"/>
        <color theme="1"/>
        <rFont val="Calibri"/>
        <family val="2"/>
        <scheme val="minor"/>
      </rPr>
      <t>Discutir si el contingut de MeOH està o no per sota del límit establert</t>
    </r>
  </si>
  <si>
    <t>Data:</t>
  </si>
  <si>
    <t>Grup pràctiques:</t>
  </si>
  <si>
    <t>Parella:</t>
  </si>
  <si>
    <t>Alumnes:</t>
  </si>
  <si>
    <t>Informe pràctica L</t>
  </si>
  <si>
    <t xml:space="preserve">GRUP 2.1 (G3) tarda - 2on torn </t>
  </si>
  <si>
    <t>Sergio Castañeiras Morales i Domènec Huerta Estradé</t>
  </si>
  <si>
    <t>T_18</t>
  </si>
  <si>
    <t>m</t>
  </si>
  <si>
    <t>u_m</t>
  </si>
  <si>
    <t>R^2</t>
  </si>
  <si>
    <t>F</t>
  </si>
  <si>
    <t>Ssreg</t>
  </si>
  <si>
    <t>S_{y/x}</t>
  </si>
  <si>
    <t>dof</t>
  </si>
  <si>
    <t>Ssresid</t>
  </si>
  <si>
    <t>u_n</t>
  </si>
  <si>
    <t>S_{xx}</t>
  </si>
  <si>
    <t>S_0</t>
  </si>
  <si>
    <t>t_{tab}</t>
  </si>
  <si>
    <t>Concentració (ppm)</t>
  </si>
  <si>
    <t>Factor de dilució</t>
  </si>
  <si>
    <t>Àrea del pic = m * Concentració de MeOH + n</t>
  </si>
  <si>
    <t>Àrea pic_{avg}</t>
  </si>
  <si>
    <t xml:space="preserve">Concentració del patró inicial  = </t>
  </si>
  <si>
    <t>ppm</t>
  </si>
  <si>
    <t xml:space="preserve">Concentració del patró estoc = </t>
  </si>
  <si>
    <t>conc.mostra (ppm)</t>
  </si>
  <si>
    <t>Int.confiança (ppm)</t>
  </si>
  <si>
    <t>(71.1 ± 0.5) ppm^{-1}</t>
  </si>
  <si>
    <t>(-1 ± 1) 10^{2}</t>
  </si>
  <si>
    <t xml:space="preserve">Concentració de metanol en la mostra en termes de la reglamentació europea </t>
  </si>
  <si>
    <t>g metanol / hL etanol</t>
  </si>
  <si>
    <t>±</t>
  </si>
  <si>
    <t>(224 ± 8) g metanol / hL etanol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</si>
</sst>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77" formatCode="0.000000000"/>
  </numFmts>
  <fonts count="11" x14ac:knownFonts="1">
    <font>
      <sz val="11"/>
      <color theme="1"/>
      <name val="Calibri"/>
      <family val="2"/>
      <scheme val="minor"/>
    </font>
    <font>
      <sz val="11"/>
      <color theme="1"/>
      <name val="Arial"/>
      <family val="2"/>
    </font>
    <font>
      <b/>
      <sz val="11"/>
      <color theme="1"/>
      <name val="Arial"/>
      <family val="2"/>
    </font>
    <font>
      <b/>
      <sz val="12"/>
      <color theme="1"/>
      <name val="Arial"/>
      <family val="2"/>
    </font>
    <font>
      <b/>
      <sz val="11"/>
      <color theme="1"/>
      <name val="Calibri"/>
      <family val="2"/>
      <scheme val="minor"/>
    </font>
    <font>
      <b/>
      <sz val="7"/>
      <color theme="1"/>
      <name val="Times New Roman"/>
      <family val="1"/>
    </font>
    <font>
      <b/>
      <sz val="10"/>
      <color theme="1"/>
      <name val="Arial"/>
      <family val="2"/>
    </font>
    <font>
      <b/>
      <sz val="14"/>
      <color theme="1"/>
      <name val="Arial"/>
      <family val="2"/>
    </font>
    <font>
      <sz val="12"/>
      <color theme="1"/>
      <name val="Arial"/>
      <family val="2"/>
    </font>
    <font>
      <sz val="12"/>
      <color rgb="FF000000"/>
      <name val="Arial"/>
      <family val="2"/>
    </font>
    <font>
      <sz val="12"/>
      <color rgb="FF000000"/>
      <name val="Helvetica"/>
      <family val="2"/>
    </font>
  </fonts>
  <fills count="3">
    <fill>
      <patternFill patternType="none"/>
    </fill>
    <fill>
      <patternFill patternType="gray125"/>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xf numFmtId="0" fontId="1" fillId="0" borderId="1" xfId="0" applyFont="1" applyBorder="1"/>
    <xf numFmtId="0" fontId="3" fillId="0" borderId="0" xfId="0" applyFont="1"/>
    <xf numFmtId="0" fontId="1" fillId="0" borderId="1" xfId="0" applyFont="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0" xfId="0" applyFont="1" applyAlignment="1">
      <alignment horizontal="center" vertical="center"/>
    </xf>
    <xf numFmtId="0" fontId="2" fillId="0" borderId="0" xfId="0" applyFont="1"/>
    <xf numFmtId="0" fontId="4" fillId="0" borderId="0" xfId="0" applyFont="1"/>
    <xf numFmtId="0" fontId="4" fillId="0" borderId="0" xfId="0" applyFont="1" applyAlignment="1">
      <alignment horizontal="left" vertical="center"/>
    </xf>
    <xf numFmtId="0" fontId="2" fillId="0" borderId="1" xfId="0" applyFont="1" applyBorder="1"/>
    <xf numFmtId="0" fontId="2" fillId="2" borderId="1" xfId="0" applyFont="1" applyFill="1" applyBorder="1" applyAlignment="1">
      <alignment horizontal="center"/>
    </xf>
    <xf numFmtId="0" fontId="2" fillId="0" borderId="2" xfId="0" applyFont="1" applyBorder="1"/>
    <xf numFmtId="0" fontId="1" fillId="0" borderId="0" xfId="0" applyFont="1" applyAlignment="1">
      <alignment horizontal="right" vertical="center"/>
    </xf>
    <xf numFmtId="0" fontId="1" fillId="0" borderId="0" xfId="0" applyFont="1" applyAlignment="1">
      <alignment horizontal="left" vertical="center"/>
    </xf>
    <xf numFmtId="0" fontId="6" fillId="2" borderId="1" xfId="0" applyFont="1" applyFill="1" applyBorder="1"/>
    <xf numFmtId="0" fontId="8" fillId="0" borderId="0" xfId="0" applyFont="1"/>
    <xf numFmtId="0" fontId="7" fillId="0" borderId="0" xfId="0" applyFont="1"/>
    <xf numFmtId="0" fontId="9" fillId="0" borderId="0" xfId="0" applyFont="1"/>
    <xf numFmtId="0" fontId="8" fillId="0" borderId="0" xfId="0" applyFont="1" applyAlignment="1">
      <alignment vertical="center"/>
    </xf>
    <xf numFmtId="14" fontId="1" fillId="0" borderId="0" xfId="0" applyNumberFormat="1" applyFont="1" applyAlignment="1">
      <alignment vertical="center"/>
    </xf>
    <xf numFmtId="0" fontId="10"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vertical="center"/>
    </xf>
    <xf numFmtId="0" fontId="1" fillId="0" borderId="1" xfId="0" applyFont="1" applyBorder="1" applyAlignment="1">
      <alignment horizontal="right" vertical="center"/>
    </xf>
    <xf numFmtId="1" fontId="1" fillId="0" borderId="1" xfId="0" applyNumberFormat="1" applyFont="1" applyBorder="1" applyAlignment="1">
      <alignment horizontal="center"/>
    </xf>
    <xf numFmtId="1" fontId="1" fillId="0" borderId="1" xfId="0" applyNumberFormat="1" applyFont="1" applyBorder="1"/>
    <xf numFmtId="164" fontId="1" fillId="0" borderId="1" xfId="0" applyNumberFormat="1" applyFont="1" applyBorder="1"/>
    <xf numFmtId="0" fontId="1" fillId="0" borderId="2" xfId="0" applyFont="1" applyBorder="1" applyAlignment="1">
      <alignment horizontal="center"/>
    </xf>
    <xf numFmtId="0" fontId="1" fillId="0" borderId="8" xfId="0" applyFont="1" applyBorder="1" applyAlignment="1">
      <alignment horizontal="center"/>
    </xf>
    <xf numFmtId="177" fontId="1" fillId="0" borderId="1" xfId="0" applyNumberFormat="1" applyFont="1" applyBorder="1" applyAlignment="1">
      <alignment horizontal="right"/>
    </xf>
    <xf numFmtId="0" fontId="1" fillId="0" borderId="1" xfId="0" applyFont="1" applyBorder="1" applyAlignment="1">
      <alignment horizontal="right"/>
    </xf>
    <xf numFmtId="0" fontId="1" fillId="0" borderId="0" xfId="0" applyFont="1" applyBorder="1"/>
    <xf numFmtId="0" fontId="1" fillId="0" borderId="0"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tx>
            <c:v>Calibratge patró extern</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1694863658257599E-2"/>
                  <c:y val="0.1560191436474047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L'!$B$57:$B$61</c:f>
              <c:numCache>
                <c:formatCode>General</c:formatCode>
                <c:ptCount val="5"/>
                <c:pt idx="0">
                  <c:v>101.76</c:v>
                </c:pt>
                <c:pt idx="1">
                  <c:v>203.52</c:v>
                </c:pt>
                <c:pt idx="2">
                  <c:v>305.28000000000003</c:v>
                </c:pt>
                <c:pt idx="3">
                  <c:v>407.04</c:v>
                </c:pt>
                <c:pt idx="4">
                  <c:v>508.8</c:v>
                </c:pt>
              </c:numCache>
            </c:numRef>
          </c:xVal>
          <c:yVal>
            <c:numRef>
              <c:f>'Pràctica L'!$C$57:$C$61</c:f>
              <c:numCache>
                <c:formatCode>General</c:formatCode>
                <c:ptCount val="5"/>
                <c:pt idx="0">
                  <c:v>7260.5</c:v>
                </c:pt>
                <c:pt idx="1">
                  <c:v>14159.9</c:v>
                </c:pt>
                <c:pt idx="2">
                  <c:v>21569.7</c:v>
                </c:pt>
                <c:pt idx="3">
                  <c:v>28778.6</c:v>
                </c:pt>
                <c:pt idx="4">
                  <c:v>36142.800000000003</c:v>
                </c:pt>
              </c:numCache>
            </c:numRef>
          </c:yVal>
          <c:smooth val="0"/>
          <c:extLst>
            <c:ext xmlns:c16="http://schemas.microsoft.com/office/drawing/2014/chart" uri="{C3380CC4-5D6E-409C-BE32-E72D297353CC}">
              <c16:uniqueId val="{00000000-57CE-1E41-866A-135F934705F1}"/>
            </c:ext>
          </c:extLst>
        </c:ser>
        <c:dLbls>
          <c:showLegendKey val="0"/>
          <c:showVal val="0"/>
          <c:showCatName val="0"/>
          <c:showSerName val="0"/>
          <c:showPercent val="0"/>
          <c:showBubbleSize val="0"/>
        </c:dLbls>
        <c:axId val="759420864"/>
        <c:axId val="759422592"/>
      </c:scatterChart>
      <c:valAx>
        <c:axId val="75942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Concenració</a:t>
                </a:r>
                <a:r>
                  <a:rPr lang="en-GB" baseline="0"/>
                  <a:t> de MeOH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59422592"/>
        <c:crosses val="autoZero"/>
        <c:crossBetween val="midCat"/>
      </c:valAx>
      <c:valAx>
        <c:axId val="7594225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Àrea</a:t>
                </a:r>
                <a:r>
                  <a:rPr lang="en-GB" baseline="0"/>
                  <a:t> del pic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5942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JPG"/><Relationship Id="rId3" Type="http://schemas.openxmlformats.org/officeDocument/2006/relationships/hyperlink" Target="https://www.boe.es/buscar/act.php?id=BOE-A-1982-16226" TargetMode="External"/><Relationship Id="rId7" Type="http://schemas.openxmlformats.org/officeDocument/2006/relationships/image" Target="../media/image4.JPG"/><Relationship Id="rId2" Type="http://schemas.openxmlformats.org/officeDocument/2006/relationships/chart" Target="../charts/chart1.xml"/><Relationship Id="rId1" Type="http://schemas.openxmlformats.org/officeDocument/2006/relationships/hyperlink" Target="font:%20https://www.boe.es/buscar/doc.php?id=DOUE-L-2019-80823" TargetMode="External"/><Relationship Id="rId6" Type="http://schemas.openxmlformats.org/officeDocument/2006/relationships/image" Target="../media/image3.JPG"/><Relationship Id="rId5" Type="http://schemas.openxmlformats.org/officeDocument/2006/relationships/image" Target="../media/image2.JPG"/><Relationship Id="rId4" Type="http://schemas.openxmlformats.org/officeDocument/2006/relationships/image" Target="../media/image1.JPG"/><Relationship Id="rId9"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13607</xdr:rowOff>
    </xdr:from>
    <xdr:to>
      <xdr:col>4</xdr:col>
      <xdr:colOff>654326</xdr:colOff>
      <xdr:row>12</xdr:row>
      <xdr:rowOff>81643</xdr:rowOff>
    </xdr:to>
    <xdr:sp macro="" textlink="">
      <xdr:nvSpPr>
        <xdr:cNvPr id="2" name="CuadroTexto 1">
          <a:extLst>
            <a:ext uri="{FF2B5EF4-FFF2-40B4-BE49-F238E27FC236}">
              <a16:creationId xmlns:a16="http://schemas.microsoft.com/office/drawing/2014/main" id="{8498014E-A538-442F-84AE-614D0E5D844D}"/>
            </a:ext>
          </a:extLst>
        </xdr:cNvPr>
        <xdr:cNvSpPr txBox="1"/>
      </xdr:nvSpPr>
      <xdr:spPr>
        <a:xfrm>
          <a:off x="748393" y="311781"/>
          <a:ext cx="4776107" cy="24534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t>La mostra analitzada és una “aguardiente de orujo” de la marca "Pazo de Usía", amb un contingut alcohòlic del 40% en volum. El producte no especifica el</a:t>
          </a:r>
          <a:r>
            <a:rPr lang="en-GB" sz="1100" baseline="0"/>
            <a:t> contingut en metanol</a:t>
          </a:r>
          <a:r>
            <a:rPr lang="en-GB" sz="1100"/>
            <a:t> present i pertany al lot L-J 5102</a:t>
          </a:r>
          <a:r>
            <a:rPr lang="es-ES" sz="1100"/>
            <a:t>.</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sz="1100"/>
        </a:p>
        <a:p>
          <a:pPr marL="0" marR="0" lvl="0" indent="0" algn="ctr" defTabSz="914400" eaLnBrk="1" fontAlgn="auto" latinLnBrk="0" hangingPunct="1">
            <a:lnSpc>
              <a:spcPct val="100000"/>
            </a:lnSpc>
            <a:spcBef>
              <a:spcPts val="0"/>
            </a:spcBef>
            <a:spcAft>
              <a:spcPts val="0"/>
            </a:spcAft>
            <a:buClrTx/>
            <a:buSzTx/>
            <a:buFontTx/>
            <a:buNone/>
            <a:tabLst/>
            <a:defRPr/>
          </a:pPr>
          <a:r>
            <a:rPr lang="es-ES" sz="1100"/>
            <a:t>Notem</a:t>
          </a:r>
          <a:r>
            <a:rPr lang="es-ES" sz="1100" baseline="0"/>
            <a:t> que històricament la concentració de metanol en l'aguardent d'orujo no podia superar els 3.5 g/L. Ara mateix no existeix una normativa vigent al respecte. Ara bé, aquesta normativa és molt antiga i en l'actualitat esperem una concenrtració molt inferior a 3.5 g/L (de l'ordre de ppm</a:t>
          </a:r>
          <a:r>
            <a:rPr lang="en-GB" sz="1100" baseline="0"/>
            <a:t>).</a:t>
          </a:r>
        </a:p>
        <a:p>
          <a:pPr marL="0" marR="0" lvl="0" indent="0" algn="ctr" defTabSz="914400" eaLnBrk="1" fontAlgn="auto" latinLnBrk="0" hangingPunct="1">
            <a:lnSpc>
              <a:spcPct val="100000"/>
            </a:lnSpc>
            <a:spcBef>
              <a:spcPts val="0"/>
            </a:spcBef>
            <a:spcAft>
              <a:spcPts val="0"/>
            </a:spcAft>
            <a:buClrTx/>
            <a:buSzTx/>
            <a:buFontTx/>
            <a:buNone/>
            <a:tabLst/>
            <a:defRPr/>
          </a:pPr>
          <a:endParaRPr lang="en-GB" sz="1100" b="0" i="1"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El guió de la pràctica especifica que </a:t>
          </a:r>
          <a:r>
            <a:rPr lang="en-GB" sz="1100" b="0" i="1" baseline="0">
              <a:solidFill>
                <a:schemeClr val="dk1"/>
              </a:solidFill>
              <a:effectLst/>
              <a:latin typeface="+mn-lt"/>
              <a:ea typeface="+mn-ea"/>
              <a:cs typeface="+mn-cs"/>
            </a:rPr>
            <a:t>"... el contenido máximo de metanol serà del 1000 g/hl de alcohol a 100 % vol</a:t>
          </a:r>
          <a:r>
            <a:rPr lang="en-GB" sz="1100" b="0" i="0" baseline="0">
              <a:solidFill>
                <a:schemeClr val="dk1"/>
              </a:solidFill>
              <a:effectLst/>
              <a:latin typeface="+mn-lt"/>
              <a:ea typeface="+mn-ea"/>
              <a:cs typeface="+mn-cs"/>
            </a:rPr>
            <a:t>".</a:t>
          </a:r>
        </a:p>
      </xdr:txBody>
    </xdr:sp>
    <xdr:clientData/>
  </xdr:twoCellAnchor>
  <xdr:twoCellAnchor>
    <xdr:from>
      <xdr:col>0</xdr:col>
      <xdr:colOff>0</xdr:colOff>
      <xdr:row>12</xdr:row>
      <xdr:rowOff>290247</xdr:rowOff>
    </xdr:from>
    <xdr:to>
      <xdr:col>4</xdr:col>
      <xdr:colOff>649356</xdr:colOff>
      <xdr:row>21</xdr:row>
      <xdr:rowOff>60109</xdr:rowOff>
    </xdr:to>
    <xdr:sp macro="" textlink="">
      <xdr:nvSpPr>
        <xdr:cNvPr id="3" name="CuadroTexto 2">
          <a:extLst>
            <a:ext uri="{FF2B5EF4-FFF2-40B4-BE49-F238E27FC236}">
              <a16:creationId xmlns:a16="http://schemas.microsoft.com/office/drawing/2014/main" id="{0828952E-FB54-44A7-9712-716BB582A675}"/>
            </a:ext>
          </a:extLst>
        </xdr:cNvPr>
        <xdr:cNvSpPr txBox="1"/>
      </xdr:nvSpPr>
      <xdr:spPr>
        <a:xfrm>
          <a:off x="743423" y="2973812"/>
          <a:ext cx="4776107" cy="24534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1100" baseline="0">
              <a:solidFill>
                <a:schemeClr val="dk1"/>
              </a:solidFill>
              <a:effectLst/>
              <a:latin typeface="+mn-lt"/>
              <a:ea typeface="+mn-ea"/>
              <a:cs typeface="+mn-cs"/>
            </a:rPr>
            <a:t>L'equip emprat per prendre les mesures és un cromatograf de gasos model GC-2014 de l'empresa Shimadzu amb nombre de serie C121655 i identificat amb el nombre 01521. Està equipat amb un autoinjector AOC-20i amb nombre de sèrie. 221-72314-58. </a:t>
          </a:r>
        </a:p>
        <a:p>
          <a:pPr algn="ctr"/>
          <a:endParaRPr lang="es-ES"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ES" sz="1100" baseline="0"/>
            <a:t>L'aparell està equipat amb una columna de la marca </a:t>
          </a:r>
          <a:r>
            <a:rPr lang="es-ES" sz="1100">
              <a:solidFill>
                <a:schemeClr val="dk1"/>
              </a:solidFill>
              <a:effectLst/>
              <a:latin typeface="+mn-lt"/>
              <a:ea typeface="+mn-ea"/>
              <a:cs typeface="+mn-cs"/>
            </a:rPr>
            <a:t>Alltech EC-WA</a:t>
          </a:r>
          <a:r>
            <a:rPr lang="es-ES" sz="1100" baseline="0">
              <a:solidFill>
                <a:schemeClr val="dk1"/>
              </a:solidFill>
              <a:effectLst/>
              <a:latin typeface="+mn-lt"/>
              <a:ea typeface="+mn-ea"/>
              <a:cs typeface="+mn-cs"/>
            </a:rPr>
            <a:t> de </a:t>
          </a:r>
          <a:r>
            <a:rPr lang="es-ES" sz="1100" baseline="0"/>
            <a:t>30.0 m de longitud, 0.25 mm de diàmetre intern i 0.25 </a:t>
          </a:r>
          <a:r>
            <a:rPr lang="es-ES" sz="1100">
              <a:solidFill>
                <a:schemeClr val="dk1"/>
              </a:solidFill>
              <a:effectLst/>
              <a:latin typeface="+mn-lt"/>
              <a:ea typeface="+mn-ea"/>
              <a:cs typeface="+mn-cs"/>
            </a:rPr>
            <a:t>µm de grossor. La</a:t>
          </a:r>
          <a:r>
            <a:rPr lang="es-ES" sz="1100" baseline="0">
              <a:solidFill>
                <a:schemeClr val="dk1"/>
              </a:solidFill>
              <a:effectLst/>
              <a:latin typeface="+mn-lt"/>
              <a:ea typeface="+mn-ea"/>
              <a:cs typeface="+mn-cs"/>
            </a:rPr>
            <a:t> temperatura màxima a la que pot operar la columna és 280 ºC i va ser instalada el dia 17/12/15 amb número de sèrie 11815.</a:t>
          </a:r>
        </a:p>
        <a:p>
          <a:pPr algn="ctr"/>
          <a:endParaRPr lang="es-ES" sz="1100" baseline="0">
            <a:solidFill>
              <a:schemeClr val="dk1"/>
            </a:solidFill>
            <a:effectLst/>
            <a:latin typeface="+mn-lt"/>
            <a:ea typeface="+mn-ea"/>
            <a:cs typeface="+mn-cs"/>
          </a:endParaRPr>
        </a:p>
        <a:p>
          <a:pPr algn="ctr"/>
          <a:r>
            <a:rPr lang="es-ES" sz="1100" baseline="0">
              <a:solidFill>
                <a:schemeClr val="dk1"/>
              </a:solidFill>
              <a:effectLst/>
              <a:latin typeface="+mn-lt"/>
              <a:ea typeface="+mn-ea"/>
              <a:cs typeface="+mn-cs"/>
            </a:rPr>
            <a:t>Per altra banda, la temperatura de l'injector es fixa a 200 ºC durant tot l'anàlisis i la del detector a 250 ºC. S'utilitza com a gas eluent l'heli, amb un cabal de 3 mL/min. Aquesta es composa utilitzant una pressió de 6 bar d'heli 2 bar d'hidrògen i 2 bar d'aire, que permeten funcionar el FID. Finalment per a paràmetres de la injecció, es configura una relació d'split d'1:20.</a:t>
          </a:r>
        </a:p>
      </xdr:txBody>
    </xdr:sp>
    <xdr:clientData/>
  </xdr:twoCellAnchor>
  <xdr:twoCellAnchor>
    <xdr:from>
      <xdr:col>10</xdr:col>
      <xdr:colOff>469324</xdr:colOff>
      <xdr:row>30</xdr:row>
      <xdr:rowOff>148712</xdr:rowOff>
    </xdr:from>
    <xdr:to>
      <xdr:col>13</xdr:col>
      <xdr:colOff>731850</xdr:colOff>
      <xdr:row>38</xdr:row>
      <xdr:rowOff>216747</xdr:rowOff>
    </xdr:to>
    <xdr:sp macro="" textlink="">
      <xdr:nvSpPr>
        <xdr:cNvPr id="4" name="CuadroTexto 3">
          <a:extLst>
            <a:ext uri="{FF2B5EF4-FFF2-40B4-BE49-F238E27FC236}">
              <a16:creationId xmlns:a16="http://schemas.microsoft.com/office/drawing/2014/main" id="{E50B1861-A500-4480-B65C-245B0632F75C}"/>
            </a:ext>
          </a:extLst>
        </xdr:cNvPr>
        <xdr:cNvSpPr txBox="1"/>
      </xdr:nvSpPr>
      <xdr:spPr>
        <a:xfrm>
          <a:off x="15298665" y="8597634"/>
          <a:ext cx="2886179" cy="2379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Patró 4 :</a:t>
          </a:r>
          <a:r>
            <a:rPr lang="es-ES" sz="1100" baseline="0"/>
            <a:t> </a:t>
          </a:r>
          <a:r>
            <a:rPr lang="en-ES" sz="1100" b="0" i="0" u="none" strike="noStrike">
              <a:solidFill>
                <a:schemeClr val="dk1"/>
              </a:solidFill>
              <a:effectLst/>
              <a:latin typeface="+mn-lt"/>
              <a:ea typeface="+mn-ea"/>
              <a:cs typeface="+mn-cs"/>
            </a:rPr>
            <a:t>407.04 ppm</a:t>
          </a:r>
          <a:r>
            <a:rPr lang="en-ES"/>
            <a:t> MeOH</a:t>
          </a:r>
        </a:p>
        <a:p>
          <a:endParaRPr lang="en-ES"/>
        </a:p>
        <a:p>
          <a:pPr marL="0" marR="0" lvl="0" indent="0" defTabSz="914400" eaLnBrk="1" fontAlgn="auto" latinLnBrk="0" hangingPunct="1">
            <a:lnSpc>
              <a:spcPct val="100000"/>
            </a:lnSpc>
            <a:spcBef>
              <a:spcPts val="0"/>
            </a:spcBef>
            <a:spcAft>
              <a:spcPts val="0"/>
            </a:spcAft>
            <a:buClrTx/>
            <a:buSzTx/>
            <a:buFontTx/>
            <a:buNone/>
            <a:tabLst/>
            <a:defRPr/>
          </a:pPr>
          <a:r>
            <a:rPr lang="en-ES" sz="1100" b="0" i="0" u="none" strike="noStrike">
              <a:solidFill>
                <a:schemeClr val="dk1"/>
              </a:solidFill>
              <a:effectLst/>
              <a:latin typeface="+mn-lt"/>
              <a:ea typeface="+mn-ea"/>
              <a:cs typeface="+mn-cs"/>
            </a:rPr>
            <a:t>Àrea del </a:t>
          </a:r>
          <a:r>
            <a:rPr lang="en-ES" sz="1100" b="0" i="0" u="none" strike="noStrike" baseline="0">
              <a:solidFill>
                <a:schemeClr val="dk1"/>
              </a:solidFill>
              <a:effectLst/>
              <a:latin typeface="+mn-lt"/>
              <a:ea typeface="+mn-ea"/>
              <a:cs typeface="+mn-cs"/>
            </a:rPr>
            <a:t>pic de metanol : </a:t>
          </a:r>
          <a:r>
            <a:rPr lang="en-ES" sz="1100" b="0" i="0" u="none" strike="noStrike">
              <a:solidFill>
                <a:schemeClr val="dk1"/>
              </a:solidFill>
              <a:effectLst/>
              <a:latin typeface="+mn-lt"/>
              <a:ea typeface="+mn-ea"/>
              <a:cs typeface="+mn-cs"/>
            </a:rPr>
            <a:t>28778.6</a:t>
          </a:r>
          <a:r>
            <a:rPr lang="en-ES"/>
            <a:t> </a:t>
          </a:r>
        </a:p>
        <a:p>
          <a:r>
            <a:rPr lang="en-ES" sz="1100"/>
            <a:t>Àrea del pic de etanol : 29016628.6</a:t>
          </a:r>
        </a:p>
      </xdr:txBody>
    </xdr:sp>
    <xdr:clientData/>
  </xdr:twoCellAnchor>
  <xdr:twoCellAnchor>
    <xdr:from>
      <xdr:col>3</xdr:col>
      <xdr:colOff>438727</xdr:colOff>
      <xdr:row>40</xdr:row>
      <xdr:rowOff>9525</xdr:rowOff>
    </xdr:from>
    <xdr:to>
      <xdr:col>5</xdr:col>
      <xdr:colOff>1583266</xdr:colOff>
      <xdr:row>48</xdr:row>
      <xdr:rowOff>77561</xdr:rowOff>
    </xdr:to>
    <xdr:sp macro="" textlink="">
      <xdr:nvSpPr>
        <xdr:cNvPr id="5" name="CuadroTexto 4">
          <a:extLst>
            <a:ext uri="{FF2B5EF4-FFF2-40B4-BE49-F238E27FC236}">
              <a16:creationId xmlns:a16="http://schemas.microsoft.com/office/drawing/2014/main" id="{3BE8A54F-BB4B-41F2-975B-13B55C8FFF7C}"/>
            </a:ext>
          </a:extLst>
        </xdr:cNvPr>
        <xdr:cNvSpPr txBox="1"/>
      </xdr:nvSpPr>
      <xdr:spPr>
        <a:xfrm>
          <a:off x="5298594" y="11634258"/>
          <a:ext cx="3896205" cy="2438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Patró 5</a:t>
          </a:r>
          <a:r>
            <a:rPr lang="es-ES" sz="1100" baseline="0"/>
            <a:t> : </a:t>
          </a:r>
          <a:r>
            <a:rPr lang="en-ES" sz="1100" b="0" i="0" u="none" strike="noStrike">
              <a:solidFill>
                <a:schemeClr val="dk1"/>
              </a:solidFill>
              <a:effectLst/>
              <a:latin typeface="+mn-lt"/>
              <a:ea typeface="+mn-ea"/>
              <a:cs typeface="+mn-cs"/>
            </a:rPr>
            <a:t>508.8</a:t>
          </a:r>
          <a:r>
            <a:rPr lang="en-ES"/>
            <a:t> ppm MeOH</a:t>
          </a:r>
        </a:p>
        <a:p>
          <a:endParaRPr lang="en-ES"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ES" sz="1100" b="0" i="0" u="none" strike="noStrike">
              <a:solidFill>
                <a:schemeClr val="dk1"/>
              </a:solidFill>
              <a:effectLst/>
              <a:latin typeface="+mn-lt"/>
              <a:ea typeface="+mn-ea"/>
              <a:cs typeface="+mn-cs"/>
            </a:rPr>
            <a:t>Àrea del </a:t>
          </a:r>
          <a:r>
            <a:rPr lang="en-ES" sz="1100" b="0" i="0" u="none" strike="noStrike" baseline="0">
              <a:solidFill>
                <a:schemeClr val="dk1"/>
              </a:solidFill>
              <a:effectLst/>
              <a:latin typeface="+mn-lt"/>
              <a:ea typeface="+mn-ea"/>
              <a:cs typeface="+mn-cs"/>
            </a:rPr>
            <a:t>pic de metanol : </a:t>
          </a:r>
          <a:r>
            <a:rPr lang="en-ES" sz="1100" b="0" i="0" u="none" strike="noStrike">
              <a:solidFill>
                <a:schemeClr val="dk1"/>
              </a:solidFill>
              <a:effectLst/>
              <a:latin typeface="+mn-lt"/>
              <a:ea typeface="+mn-ea"/>
              <a:cs typeface="+mn-cs"/>
            </a:rPr>
            <a:t>36142.8</a:t>
          </a:r>
          <a:r>
            <a:rPr lang="en-ES"/>
            <a:t> </a:t>
          </a:r>
        </a:p>
        <a:p>
          <a:r>
            <a:rPr lang="en-ES" sz="1100"/>
            <a:t>Àrea del pic de etanol : </a:t>
          </a:r>
          <a:r>
            <a:rPr lang="es-ES" sz="1100"/>
            <a:t>29221114.1</a:t>
          </a:r>
        </a:p>
        <a:p>
          <a:endParaRPr lang="en-ES" sz="1100" b="0" i="0" u="none" strike="noStrike">
            <a:solidFill>
              <a:schemeClr val="dk1"/>
            </a:solidFill>
            <a:effectLst/>
            <a:latin typeface="+mn-lt"/>
            <a:ea typeface="+mn-ea"/>
            <a:cs typeface="+mn-cs"/>
          </a:endParaRPr>
        </a:p>
      </xdr:txBody>
    </xdr:sp>
    <xdr:clientData/>
  </xdr:twoCellAnchor>
  <xdr:twoCellAnchor>
    <xdr:from>
      <xdr:col>0</xdr:col>
      <xdr:colOff>6625</xdr:colOff>
      <xdr:row>82</xdr:row>
      <xdr:rowOff>288234</xdr:rowOff>
    </xdr:from>
    <xdr:to>
      <xdr:col>4</xdr:col>
      <xdr:colOff>1080613</xdr:colOff>
      <xdr:row>92</xdr:row>
      <xdr:rowOff>144824</xdr:rowOff>
    </xdr:to>
    <xdr:sp macro="" textlink="">
      <xdr:nvSpPr>
        <xdr:cNvPr id="10" name="CuadroTexto 9">
          <a:hlinkClick xmlns:r="http://schemas.openxmlformats.org/officeDocument/2006/relationships" r:id="rId1"/>
          <a:extLst>
            <a:ext uri="{FF2B5EF4-FFF2-40B4-BE49-F238E27FC236}">
              <a16:creationId xmlns:a16="http://schemas.microsoft.com/office/drawing/2014/main" id="{53D102DC-8E7B-421D-99CE-33BD2F7B1A60}"/>
            </a:ext>
          </a:extLst>
        </xdr:cNvPr>
        <xdr:cNvSpPr txBox="1"/>
      </xdr:nvSpPr>
      <xdr:spPr>
        <a:xfrm>
          <a:off x="6625" y="23816655"/>
          <a:ext cx="7268023" cy="2753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1100"/>
            <a:t>La normativa que aplica per a poder qualificar una beguda alcoholica com metanol aplica la normativa europea del 2019,</a:t>
          </a:r>
          <a:r>
            <a:rPr lang="es-ES" sz="1100" baseline="0"/>
            <a:t> </a:t>
          </a:r>
          <a:r>
            <a:rPr lang="es-ES" sz="1100"/>
            <a:t>on a l'anex I es detallen les diferents categories de begudes espirituoses i es defineix a l'apartat 6 l'orujo d'herbes com una beguda que entre d'altres requisits, al subapartat a) iv) s'indica cal que contingui mennys de 1000g/hl d'alcohol al 100% vol. Cal ser curòs en qualsevol cas, ja que per a l'aiguardent de fruites la normativa és diferent i es permet una ocncentració de metanol de 1500 g/hl d'alcohol 100 %</a:t>
          </a:r>
        </a:p>
        <a:p>
          <a:pPr algn="ctr"/>
          <a:endParaRPr lang="es-ES" sz="1100"/>
        </a:p>
        <a:p>
          <a:pPr algn="ctr"/>
          <a:r>
            <a:rPr lang="es-ES" sz="1100"/>
            <a:t> (Font</a:t>
          </a:r>
          <a:r>
            <a:rPr lang="es-ES" sz="1100" baseline="0"/>
            <a:t>: </a:t>
          </a:r>
          <a:r>
            <a:rPr lang="es-ES" sz="1100"/>
            <a:t>https://www.boe.es/buscar/doc.php?id=DOUE-L-2019-80823)</a:t>
          </a:r>
        </a:p>
        <a:p>
          <a:pPr algn="ctr"/>
          <a:endParaRPr lang="es-ES" sz="1100"/>
        </a:p>
        <a:p>
          <a:pPr algn="ctr"/>
          <a:r>
            <a:rPr lang="es-ES" sz="1100"/>
            <a:t>D'acord amb els nostres resultats, (224 ± 8) g metanol / hL etanol, ens trobem signigicativament per sota del límit extipulat,</a:t>
          </a:r>
          <a:r>
            <a:rPr lang="es-ES" sz="1100" baseline="0"/>
            <a:t> fent que aquest producte compleixi amb la normativa europea.</a:t>
          </a:r>
          <a:r>
            <a:rPr lang="es-ES" sz="1100"/>
            <a:t> Fet que aquest orujo sigui apte pel consum</a:t>
          </a:r>
          <a:r>
            <a:rPr lang="es-ES" sz="1100" baseline="0"/>
            <a:t> en termes de concentració de metanol.</a:t>
          </a:r>
          <a:endParaRPr lang="es-ES" sz="1100"/>
        </a:p>
      </xdr:txBody>
    </xdr:sp>
    <xdr:clientData/>
  </xdr:twoCellAnchor>
  <xdr:twoCellAnchor>
    <xdr:from>
      <xdr:col>10</xdr:col>
      <xdr:colOff>372216</xdr:colOff>
      <xdr:row>21</xdr:row>
      <xdr:rowOff>160338</xdr:rowOff>
    </xdr:from>
    <xdr:to>
      <xdr:col>15</xdr:col>
      <xdr:colOff>90714</xdr:colOff>
      <xdr:row>29</xdr:row>
      <xdr:rowOff>229325</xdr:rowOff>
    </xdr:to>
    <xdr:sp macro="" textlink="">
      <xdr:nvSpPr>
        <xdr:cNvPr id="11" name="CuadroTexto 10">
          <a:extLst>
            <a:ext uri="{FF2B5EF4-FFF2-40B4-BE49-F238E27FC236}">
              <a16:creationId xmlns:a16="http://schemas.microsoft.com/office/drawing/2014/main" id="{145F839E-B11F-4E0C-AC0C-25C009D64E23}"/>
            </a:ext>
          </a:extLst>
        </xdr:cNvPr>
        <xdr:cNvSpPr txBox="1"/>
      </xdr:nvSpPr>
      <xdr:spPr>
        <a:xfrm>
          <a:off x="15209671" y="6119133"/>
          <a:ext cx="4112472" cy="2427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Patró 2 : </a:t>
          </a:r>
          <a:r>
            <a:rPr lang="en-ES" sz="1100" b="0" i="0" u="none" strike="noStrike">
              <a:solidFill>
                <a:schemeClr val="dk1"/>
              </a:solidFill>
              <a:effectLst/>
              <a:latin typeface="+mn-lt"/>
              <a:ea typeface="+mn-ea"/>
              <a:cs typeface="+mn-cs"/>
            </a:rPr>
            <a:t>203.52</a:t>
          </a:r>
          <a:r>
            <a:rPr lang="en-ES"/>
            <a:t> ppm MeOH</a:t>
          </a:r>
          <a:endParaRPr lang="en-ES" sz="1100" b="0" i="0" u="none" strike="noStrike">
            <a:solidFill>
              <a:schemeClr val="dk1"/>
            </a:solidFill>
            <a:effectLst/>
            <a:latin typeface="+mn-lt"/>
            <a:ea typeface="+mn-ea"/>
            <a:cs typeface="+mn-cs"/>
          </a:endParaRPr>
        </a:p>
        <a:p>
          <a:endParaRPr lang="en-ES" sz="1100" b="0" i="0" u="none" strike="noStrike">
            <a:solidFill>
              <a:schemeClr val="dk1"/>
            </a:solidFill>
            <a:effectLst/>
            <a:latin typeface="+mn-lt"/>
            <a:ea typeface="+mn-ea"/>
            <a:cs typeface="+mn-cs"/>
          </a:endParaRPr>
        </a:p>
        <a:p>
          <a:r>
            <a:rPr lang="en-ES" sz="1100" b="0" i="0" u="none" strike="noStrike">
              <a:solidFill>
                <a:schemeClr val="dk1"/>
              </a:solidFill>
              <a:effectLst/>
              <a:latin typeface="+mn-lt"/>
              <a:ea typeface="+mn-ea"/>
              <a:cs typeface="+mn-cs"/>
            </a:rPr>
            <a:t>Àrea del </a:t>
          </a:r>
          <a:r>
            <a:rPr lang="en-ES" sz="1100" b="0" i="0" u="none" strike="noStrike" baseline="0">
              <a:solidFill>
                <a:schemeClr val="dk1"/>
              </a:solidFill>
              <a:effectLst/>
              <a:latin typeface="+mn-lt"/>
              <a:ea typeface="+mn-ea"/>
              <a:cs typeface="+mn-cs"/>
            </a:rPr>
            <a:t>pic de metanol : </a:t>
          </a:r>
          <a:r>
            <a:rPr lang="en-ES" sz="1100" b="0" i="0" u="none" strike="noStrike">
              <a:solidFill>
                <a:schemeClr val="dk1"/>
              </a:solidFill>
              <a:effectLst/>
              <a:latin typeface="+mn-lt"/>
              <a:ea typeface="+mn-ea"/>
              <a:cs typeface="+mn-cs"/>
            </a:rPr>
            <a:t>14159.9</a:t>
          </a:r>
          <a:r>
            <a:rPr lang="en-ES"/>
            <a:t> </a:t>
          </a:r>
        </a:p>
        <a:p>
          <a:r>
            <a:rPr lang="en-ES" sz="1100"/>
            <a:t>Àrea del pic de etanol : 29173599.2</a:t>
          </a:r>
        </a:p>
        <a:p>
          <a:endParaRPr lang="en-ES" sz="1100"/>
        </a:p>
        <a:p>
          <a:r>
            <a:rPr lang="en-ES" sz="1100"/>
            <a:t>Els</a:t>
          </a:r>
          <a:r>
            <a:rPr lang="en-ES" sz="1100" baseline="0"/>
            <a:t> temps de retenció del metanol i l'etanol romanen constants en tots els assajos, fet esperat, doncs tots s'han realitzat sota les mateixes condicions. </a:t>
          </a:r>
          <a:endParaRPr lang="es-ES" sz="1100"/>
        </a:p>
      </xdr:txBody>
    </xdr:sp>
    <xdr:clientData/>
  </xdr:twoCellAnchor>
  <xdr:twoCellAnchor>
    <xdr:from>
      <xdr:col>3</xdr:col>
      <xdr:colOff>431152</xdr:colOff>
      <xdr:row>21</xdr:row>
      <xdr:rowOff>289859</xdr:rowOff>
    </xdr:from>
    <xdr:to>
      <xdr:col>5</xdr:col>
      <xdr:colOff>1662044</xdr:colOff>
      <xdr:row>30</xdr:row>
      <xdr:rowOff>861</xdr:rowOff>
    </xdr:to>
    <xdr:sp macro="" textlink="">
      <xdr:nvSpPr>
        <xdr:cNvPr id="12" name="CuadroTexto 11">
          <a:extLst>
            <a:ext uri="{FF2B5EF4-FFF2-40B4-BE49-F238E27FC236}">
              <a16:creationId xmlns:a16="http://schemas.microsoft.com/office/drawing/2014/main" id="{2F60DF4D-28F0-4F10-BE82-84A4E750E4DB}"/>
            </a:ext>
          </a:extLst>
        </xdr:cNvPr>
        <xdr:cNvSpPr txBox="1"/>
      </xdr:nvSpPr>
      <xdr:spPr>
        <a:xfrm>
          <a:off x="5284761" y="6209163"/>
          <a:ext cx="3975196" cy="2344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Patró 1 :</a:t>
          </a:r>
          <a:r>
            <a:rPr lang="es-ES" sz="1100" baseline="0"/>
            <a:t> </a:t>
          </a:r>
          <a:r>
            <a:rPr lang="en-ES" sz="1100" b="0" i="0" u="none" strike="noStrike">
              <a:solidFill>
                <a:schemeClr val="dk1"/>
              </a:solidFill>
              <a:effectLst/>
              <a:latin typeface="+mn-lt"/>
              <a:ea typeface="+mn-ea"/>
              <a:cs typeface="+mn-cs"/>
            </a:rPr>
            <a:t>101.76</a:t>
          </a:r>
          <a:r>
            <a:rPr lang="en-ES"/>
            <a:t> ppm MeOH.</a:t>
          </a:r>
          <a:endParaRPr lang="es-ES" sz="1100"/>
        </a:p>
        <a:p>
          <a:endParaRPr lang="es-ES" sz="1100"/>
        </a:p>
        <a:p>
          <a:r>
            <a:rPr lang="es-ES" sz="1100"/>
            <a:t>Donat que </a:t>
          </a:r>
          <a:r>
            <a:rPr lang="es-ES" sz="1100" b="0" baseline="0"/>
            <a:t>el punt d'ebullició del metanol és menor a la del etanol tenim un temps de retenció inferior per al metanol. Així doncs, identifiquem el metanol amb el pic que apareix als 3 minuts d'elució i l'etanol amb el pic que apareix als 3.90 minuts. Aquesta identificació es també consistent amb el fet que l'àrea dels pics està relacionada amb el nombre de carbonis de la substància (naturalment l'etanol té més carbonis que el metanol), donant lloc a una pic amb àrea major que la del etanol.</a:t>
          </a:r>
        </a:p>
        <a:p>
          <a:endParaRPr lang="es-ES" sz="1100" b="0" baseline="0"/>
        </a:p>
        <a:p>
          <a:r>
            <a:rPr lang="es-ES" sz="1100"/>
            <a:t>Àrea del</a:t>
          </a:r>
          <a:r>
            <a:rPr lang="es-ES" sz="1100" baseline="0"/>
            <a:t> </a:t>
          </a:r>
          <a:r>
            <a:rPr lang="es-ES" sz="1100"/>
            <a:t>pic de metanol </a:t>
          </a:r>
          <a:r>
            <a:rPr lang="es-ES" sz="1100" baseline="0"/>
            <a:t>: 7260.5</a:t>
          </a:r>
        </a:p>
        <a:p>
          <a:r>
            <a:rPr lang="es-ES" sz="1100" baseline="0"/>
            <a:t>Àrea del pic de etanol : 29314430.6</a:t>
          </a:r>
          <a:endParaRPr lang="es-ES" sz="1100"/>
        </a:p>
      </xdr:txBody>
    </xdr:sp>
    <xdr:clientData/>
  </xdr:twoCellAnchor>
  <xdr:twoCellAnchor>
    <xdr:from>
      <xdr:col>3</xdr:col>
      <xdr:colOff>680357</xdr:colOff>
      <xdr:row>30</xdr:row>
      <xdr:rowOff>177398</xdr:rowOff>
    </xdr:from>
    <xdr:to>
      <xdr:col>5</xdr:col>
      <xdr:colOff>1588707</xdr:colOff>
      <xdr:row>38</xdr:row>
      <xdr:rowOff>208987</xdr:rowOff>
    </xdr:to>
    <xdr:sp macro="" textlink="">
      <xdr:nvSpPr>
        <xdr:cNvPr id="13" name="CuadroTexto 12">
          <a:extLst>
            <a:ext uri="{FF2B5EF4-FFF2-40B4-BE49-F238E27FC236}">
              <a16:creationId xmlns:a16="http://schemas.microsoft.com/office/drawing/2014/main" id="{525217F1-1D49-4802-A2C9-0954CB199D41}"/>
            </a:ext>
          </a:extLst>
        </xdr:cNvPr>
        <xdr:cNvSpPr txBox="1"/>
      </xdr:nvSpPr>
      <xdr:spPr>
        <a:xfrm>
          <a:off x="5528570" y="8642455"/>
          <a:ext cx="3651164" cy="234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Patró 3 :</a:t>
          </a:r>
          <a:r>
            <a:rPr lang="es-ES" sz="1100" baseline="0"/>
            <a:t> </a:t>
          </a:r>
          <a:r>
            <a:rPr lang="en-ES" sz="1100" b="0" i="0" u="none" strike="noStrike">
              <a:solidFill>
                <a:schemeClr val="dk1"/>
              </a:solidFill>
              <a:effectLst/>
              <a:latin typeface="+mn-lt"/>
              <a:ea typeface="+mn-ea"/>
              <a:cs typeface="+mn-cs"/>
            </a:rPr>
            <a:t>305.28 ppm MeOH</a:t>
          </a:r>
          <a:r>
            <a:rPr lang="en-ES"/>
            <a:t> </a:t>
          </a:r>
        </a:p>
        <a:p>
          <a:endParaRPr lang="en-ES" sz="1100" b="0" i="0" u="none" strike="noStrike">
            <a:solidFill>
              <a:schemeClr val="dk1"/>
            </a:solidFill>
            <a:effectLst/>
            <a:latin typeface="+mn-lt"/>
            <a:ea typeface="+mn-ea"/>
            <a:cs typeface="+mn-cs"/>
          </a:endParaRPr>
        </a:p>
        <a:p>
          <a:r>
            <a:rPr lang="en-ES" sz="1100" b="0" i="0" u="none" strike="noStrike">
              <a:solidFill>
                <a:schemeClr val="dk1"/>
              </a:solidFill>
              <a:effectLst/>
              <a:latin typeface="+mn-lt"/>
              <a:ea typeface="+mn-ea"/>
              <a:cs typeface="+mn-cs"/>
            </a:rPr>
            <a:t>Àrea del </a:t>
          </a:r>
          <a:r>
            <a:rPr lang="en-ES" sz="1100" b="0" i="0" u="none" strike="noStrike" baseline="0">
              <a:solidFill>
                <a:schemeClr val="dk1"/>
              </a:solidFill>
              <a:effectLst/>
              <a:latin typeface="+mn-lt"/>
              <a:ea typeface="+mn-ea"/>
              <a:cs typeface="+mn-cs"/>
            </a:rPr>
            <a:t>pic de metanol : </a:t>
          </a:r>
          <a:r>
            <a:rPr lang="en-ES" sz="1100" b="0" i="0" u="none" strike="noStrike">
              <a:solidFill>
                <a:schemeClr val="dk1"/>
              </a:solidFill>
              <a:effectLst/>
              <a:latin typeface="+mn-lt"/>
              <a:ea typeface="+mn-ea"/>
              <a:cs typeface="+mn-cs"/>
            </a:rPr>
            <a:t>21569.7</a:t>
          </a:r>
          <a:r>
            <a:rPr lang="en-ES"/>
            <a:t> </a:t>
          </a:r>
        </a:p>
        <a:p>
          <a:r>
            <a:rPr lang="en-ES" sz="1100"/>
            <a:t>Àrea del pic de etanol : 28925818.2</a:t>
          </a:r>
          <a:endParaRPr lang="es-ES" sz="1100"/>
        </a:p>
      </xdr:txBody>
    </xdr:sp>
    <xdr:clientData/>
  </xdr:twoCellAnchor>
  <xdr:twoCellAnchor>
    <xdr:from>
      <xdr:col>10</xdr:col>
      <xdr:colOff>570747</xdr:colOff>
      <xdr:row>39</xdr:row>
      <xdr:rowOff>285613</xdr:rowOff>
    </xdr:from>
    <xdr:to>
      <xdr:col>13</xdr:col>
      <xdr:colOff>750760</xdr:colOff>
      <xdr:row>48</xdr:row>
      <xdr:rowOff>66518</xdr:rowOff>
    </xdr:to>
    <xdr:sp macro="" textlink="">
      <xdr:nvSpPr>
        <xdr:cNvPr id="14" name="CuadroTexto 13">
          <a:extLst>
            <a:ext uri="{FF2B5EF4-FFF2-40B4-BE49-F238E27FC236}">
              <a16:creationId xmlns:a16="http://schemas.microsoft.com/office/drawing/2014/main" id="{7DBF3417-8667-40C1-A02C-15F1841CB1EF}"/>
            </a:ext>
          </a:extLst>
        </xdr:cNvPr>
        <xdr:cNvSpPr txBox="1"/>
      </xdr:nvSpPr>
      <xdr:spPr>
        <a:xfrm>
          <a:off x="15413182" y="11262830"/>
          <a:ext cx="2797317" cy="2365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Mostra</a:t>
          </a:r>
        </a:p>
        <a:p>
          <a:endParaRPr lang="es-ES" sz="1100"/>
        </a:p>
        <a:p>
          <a:pPr marL="0" marR="0" lvl="0" indent="0" defTabSz="914400" eaLnBrk="1" fontAlgn="auto" latinLnBrk="0" hangingPunct="1">
            <a:lnSpc>
              <a:spcPct val="100000"/>
            </a:lnSpc>
            <a:spcBef>
              <a:spcPts val="0"/>
            </a:spcBef>
            <a:spcAft>
              <a:spcPts val="0"/>
            </a:spcAft>
            <a:buClrTx/>
            <a:buSzTx/>
            <a:buFontTx/>
            <a:buNone/>
            <a:tabLst/>
            <a:defRPr/>
          </a:pPr>
          <a:r>
            <a:rPr lang="en-ES" sz="1100" b="0" i="0" u="none" strike="noStrike">
              <a:solidFill>
                <a:schemeClr val="dk1"/>
              </a:solidFill>
              <a:effectLst/>
              <a:latin typeface="+mn-lt"/>
              <a:ea typeface="+mn-ea"/>
              <a:cs typeface="+mn-cs"/>
            </a:rPr>
            <a:t>Àrea del </a:t>
          </a:r>
          <a:r>
            <a:rPr lang="en-ES" sz="1100" b="0" i="0" u="none" strike="noStrike" baseline="0">
              <a:solidFill>
                <a:schemeClr val="dk1"/>
              </a:solidFill>
              <a:effectLst/>
              <a:latin typeface="+mn-lt"/>
              <a:ea typeface="+mn-ea"/>
              <a:cs typeface="+mn-cs"/>
            </a:rPr>
            <a:t>pic de metanol : </a:t>
          </a:r>
          <a:r>
            <a:rPr lang="en-ES"/>
            <a:t> </a:t>
          </a:r>
          <a:r>
            <a:rPr lang="en-ES" sz="1100" b="0" i="0" u="none" strike="noStrike">
              <a:solidFill>
                <a:schemeClr val="dk1"/>
              </a:solidFill>
              <a:effectLst/>
              <a:latin typeface="+mn-lt"/>
              <a:ea typeface="+mn-ea"/>
              <a:cs typeface="+mn-cs"/>
            </a:rPr>
            <a:t>15780.3</a:t>
          </a:r>
          <a:r>
            <a:rPr lang="en-ES"/>
            <a:t> </a:t>
          </a:r>
        </a:p>
        <a:p>
          <a:r>
            <a:rPr lang="en-ES" sz="1100"/>
            <a:t>Àrea del pic de etanol : 7356229.7</a:t>
          </a:r>
          <a:endParaRPr lang="es-ES" sz="1100"/>
        </a:p>
      </xdr:txBody>
    </xdr:sp>
    <xdr:clientData/>
  </xdr:twoCellAnchor>
  <xdr:twoCellAnchor>
    <xdr:from>
      <xdr:col>0</xdr:col>
      <xdr:colOff>66841</xdr:colOff>
      <xdr:row>65</xdr:row>
      <xdr:rowOff>41620</xdr:rowOff>
    </xdr:from>
    <xdr:to>
      <xdr:col>5</xdr:col>
      <xdr:colOff>1682192</xdr:colOff>
      <xdr:row>76</xdr:row>
      <xdr:rowOff>267369</xdr:rowOff>
    </xdr:to>
    <xdr:graphicFrame macro="">
      <xdr:nvGraphicFramePr>
        <xdr:cNvPr id="6" name="Chart 5">
          <a:extLst>
            <a:ext uri="{FF2B5EF4-FFF2-40B4-BE49-F238E27FC236}">
              <a16:creationId xmlns:a16="http://schemas.microsoft.com/office/drawing/2014/main" id="{9079F446-35F4-14DE-6FBC-2EA400803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1028861</xdr:colOff>
      <xdr:row>4</xdr:row>
      <xdr:rowOff>32152</xdr:rowOff>
    </xdr:from>
    <xdr:to>
      <xdr:col>10</xdr:col>
      <xdr:colOff>835949</xdr:colOff>
      <xdr:row>12</xdr:row>
      <xdr:rowOff>88417</xdr:rowOff>
    </xdr:to>
    <xdr:sp macro="" textlink="">
      <xdr:nvSpPr>
        <xdr:cNvPr id="7" name="TextBox 6">
          <a:hlinkClick xmlns:r="http://schemas.openxmlformats.org/officeDocument/2006/relationships" r:id="rId3"/>
          <a:extLst>
            <a:ext uri="{FF2B5EF4-FFF2-40B4-BE49-F238E27FC236}">
              <a16:creationId xmlns:a16="http://schemas.microsoft.com/office/drawing/2014/main" id="{A1BB458F-09CE-AB0B-797D-AF52BD2E192C}"/>
            </a:ext>
          </a:extLst>
        </xdr:cNvPr>
        <xdr:cNvSpPr txBox="1"/>
      </xdr:nvSpPr>
      <xdr:spPr>
        <a:xfrm>
          <a:off x="6599177" y="972595"/>
          <a:ext cx="5457785" cy="237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El boletín oficial del</a:t>
          </a:r>
          <a:r>
            <a:rPr lang="en-GB" sz="1100" baseline="0"/>
            <a:t> estado declarà: </a:t>
          </a:r>
        </a:p>
        <a:p>
          <a:pPr algn="ctr"/>
          <a:r>
            <a:rPr lang="en-GB" sz="1100" baseline="0"/>
            <a:t>(Font: </a:t>
          </a:r>
          <a:r>
            <a:rPr lang="en-GB" sz="1100"/>
            <a:t>https://www.boe.es/buscar/act.php?id=BOE-A-1982-16226) </a:t>
          </a:r>
        </a:p>
        <a:p>
          <a:pPr algn="ctr"/>
          <a:endParaRPr lang="en-GB" sz="1100" i="1"/>
        </a:p>
        <a:p>
          <a:pPr algn="ctr"/>
          <a:r>
            <a:rPr lang="en-GB" sz="1100" i="1"/>
            <a:t>"</a:t>
          </a:r>
          <a:r>
            <a:rPr lang="en-GB" sz="1100" b="0" i="1">
              <a:solidFill>
                <a:schemeClr val="dk1"/>
              </a:solidFill>
              <a:effectLst/>
              <a:latin typeface="+mn-lt"/>
              <a:ea typeface="+mn-ea"/>
              <a:cs typeface="+mn-cs"/>
            </a:rPr>
            <a:t>Real Decreto 1416/1982, de 28 de mayo, por el que se aprueba la Reglamentación Técnico-Sanitaria para la elaboración, circulación y comercio de aguardientes compuestos, licores, aperitivos sin vino base y otras bebidas derivadas de alcoholes naturales.</a:t>
          </a:r>
          <a:r>
            <a:rPr lang="en-GB" sz="1100" b="0" i="1" baseline="0">
              <a:solidFill>
                <a:schemeClr val="dk1"/>
              </a:solidFill>
              <a:effectLst/>
              <a:latin typeface="+mn-lt"/>
              <a:ea typeface="+mn-ea"/>
              <a:cs typeface="+mn-cs"/>
            </a:rPr>
            <a:t> " </a:t>
          </a:r>
          <a:r>
            <a:rPr lang="en-GB" sz="1100" b="0" i="1">
              <a:solidFill>
                <a:schemeClr val="dk1"/>
              </a:solidFill>
              <a:effectLst/>
              <a:latin typeface="+mn-lt"/>
              <a:ea typeface="+mn-ea"/>
              <a:cs typeface="+mn-cs"/>
            </a:rPr>
            <a:t>... "</a:t>
          </a:r>
          <a:r>
            <a:rPr lang="en-GB" sz="1100" b="0" i="1" baseline="0">
              <a:solidFill>
                <a:schemeClr val="dk1"/>
              </a:solidFill>
              <a:effectLst/>
              <a:latin typeface="+mn-lt"/>
              <a:ea typeface="+mn-ea"/>
              <a:cs typeface="+mn-cs"/>
            </a:rPr>
            <a:t> </a:t>
          </a:r>
          <a:r>
            <a:rPr lang="en-GB" sz="1100" b="0" i="1">
              <a:solidFill>
                <a:schemeClr val="dk1"/>
              </a:solidFill>
              <a:effectLst/>
              <a:latin typeface="+mn-lt"/>
              <a:ea typeface="+mn-ea"/>
              <a:cs typeface="+mn-cs"/>
            </a:rPr>
            <a:t>3. Su contenido en metanol no excederá de 1,0 grs. por litro de producto terminado, con excepción de los siguientes aguardientes que podrán contener como máximo las cantidades que se indican:</a:t>
          </a:r>
        </a:p>
        <a:p>
          <a:pPr algn="ctr"/>
          <a:r>
            <a:rPr lang="en-GB" sz="1100" b="0" i="1">
              <a:solidFill>
                <a:schemeClr val="dk1"/>
              </a:solidFill>
              <a:effectLst/>
              <a:latin typeface="+mn-lt"/>
              <a:ea typeface="+mn-ea"/>
              <a:cs typeface="+mn-cs"/>
            </a:rPr>
            <a:t>"..."</a:t>
          </a:r>
        </a:p>
        <a:p>
          <a:pPr algn="ctr"/>
          <a:r>
            <a:rPr lang="en-GB" sz="1100" b="0" i="1">
              <a:solidFill>
                <a:schemeClr val="dk1"/>
              </a:solidFill>
              <a:effectLst/>
              <a:latin typeface="+mn-lt"/>
              <a:ea typeface="+mn-ea"/>
              <a:cs typeface="+mn-cs"/>
            </a:rPr>
            <a:t>— Aguardiente de orujo, 3,5 grs. por litro."</a:t>
          </a:r>
        </a:p>
      </xdr:txBody>
    </xdr:sp>
    <xdr:clientData/>
  </xdr:twoCellAnchor>
  <xdr:twoCellAnchor editAs="oneCell">
    <xdr:from>
      <xdr:col>6</xdr:col>
      <xdr:colOff>3580</xdr:colOff>
      <xdr:row>21</xdr:row>
      <xdr:rowOff>103771</xdr:rowOff>
    </xdr:from>
    <xdr:to>
      <xdr:col>10</xdr:col>
      <xdr:colOff>212423</xdr:colOff>
      <xdr:row>30</xdr:row>
      <xdr:rowOff>78373</xdr:rowOff>
    </xdr:to>
    <xdr:pic>
      <xdr:nvPicPr>
        <xdr:cNvPr id="8" name="Picture 7">
          <a:extLst>
            <a:ext uri="{FF2B5EF4-FFF2-40B4-BE49-F238E27FC236}">
              <a16:creationId xmlns:a16="http://schemas.microsoft.com/office/drawing/2014/main" id="{1FF0EED1-EF0A-FFF3-130A-B61708D8FAA2}"/>
            </a:ext>
          </a:extLst>
        </xdr:cNvPr>
        <xdr:cNvPicPr>
          <a:picLocks noChangeAspect="1"/>
        </xdr:cNvPicPr>
      </xdr:nvPicPr>
      <xdr:blipFill rotWithShape="1">
        <a:blip xmlns:r="http://schemas.openxmlformats.org/officeDocument/2006/relationships" r:embed="rId4"/>
        <a:srcRect r="14271" b="20936"/>
        <a:stretch/>
      </xdr:blipFill>
      <xdr:spPr>
        <a:xfrm>
          <a:off x="9368450" y="6023075"/>
          <a:ext cx="5686408" cy="2608472"/>
        </a:xfrm>
        <a:prstGeom prst="rect">
          <a:avLst/>
        </a:prstGeom>
      </xdr:spPr>
    </xdr:pic>
    <xdr:clientData/>
  </xdr:twoCellAnchor>
  <xdr:twoCellAnchor editAs="oneCell">
    <xdr:from>
      <xdr:col>0</xdr:col>
      <xdr:colOff>1</xdr:colOff>
      <xdr:row>30</xdr:row>
      <xdr:rowOff>83683</xdr:rowOff>
    </xdr:from>
    <xdr:to>
      <xdr:col>3</xdr:col>
      <xdr:colOff>563109</xdr:colOff>
      <xdr:row>38</xdr:row>
      <xdr:rowOff>272143</xdr:rowOff>
    </xdr:to>
    <xdr:pic>
      <xdr:nvPicPr>
        <xdr:cNvPr id="9" name="Picture 8">
          <a:extLst>
            <a:ext uri="{FF2B5EF4-FFF2-40B4-BE49-F238E27FC236}">
              <a16:creationId xmlns:a16="http://schemas.microsoft.com/office/drawing/2014/main" id="{315C2D50-3DFB-0AEB-96C6-F40FA026F7C1}"/>
            </a:ext>
          </a:extLst>
        </xdr:cNvPr>
        <xdr:cNvPicPr>
          <a:picLocks noChangeAspect="1"/>
        </xdr:cNvPicPr>
      </xdr:nvPicPr>
      <xdr:blipFill rotWithShape="1">
        <a:blip xmlns:r="http://schemas.openxmlformats.org/officeDocument/2006/relationships" r:embed="rId5"/>
        <a:srcRect r="13750" b="20295"/>
        <a:stretch/>
      </xdr:blipFill>
      <xdr:spPr>
        <a:xfrm>
          <a:off x="1" y="8701540"/>
          <a:ext cx="5416322" cy="2547032"/>
        </a:xfrm>
        <a:prstGeom prst="rect">
          <a:avLst/>
        </a:prstGeom>
      </xdr:spPr>
    </xdr:pic>
    <xdr:clientData/>
  </xdr:twoCellAnchor>
  <xdr:twoCellAnchor editAs="oneCell">
    <xdr:from>
      <xdr:col>6</xdr:col>
      <xdr:colOff>21524</xdr:colOff>
      <xdr:row>30</xdr:row>
      <xdr:rowOff>162214</xdr:rowOff>
    </xdr:from>
    <xdr:to>
      <xdr:col>10</xdr:col>
      <xdr:colOff>231199</xdr:colOff>
      <xdr:row>39</xdr:row>
      <xdr:rowOff>133031</xdr:rowOff>
    </xdr:to>
    <xdr:pic>
      <xdr:nvPicPr>
        <xdr:cNvPr id="15" name="Picture 14">
          <a:extLst>
            <a:ext uri="{FF2B5EF4-FFF2-40B4-BE49-F238E27FC236}">
              <a16:creationId xmlns:a16="http://schemas.microsoft.com/office/drawing/2014/main" id="{130B164D-9C09-CCC3-DA0A-FE9EFCB391E7}"/>
            </a:ext>
          </a:extLst>
        </xdr:cNvPr>
        <xdr:cNvPicPr>
          <a:picLocks noChangeAspect="1"/>
        </xdr:cNvPicPr>
      </xdr:nvPicPr>
      <xdr:blipFill rotWithShape="1">
        <a:blip xmlns:r="http://schemas.openxmlformats.org/officeDocument/2006/relationships" r:embed="rId6"/>
        <a:srcRect r="13778" b="20409"/>
        <a:stretch/>
      </xdr:blipFill>
      <xdr:spPr>
        <a:xfrm>
          <a:off x="9375416" y="8611136"/>
          <a:ext cx="5685124" cy="2571655"/>
        </a:xfrm>
        <a:prstGeom prst="rect">
          <a:avLst/>
        </a:prstGeom>
      </xdr:spPr>
    </xdr:pic>
    <xdr:clientData/>
  </xdr:twoCellAnchor>
  <xdr:twoCellAnchor editAs="oneCell">
    <xdr:from>
      <xdr:col>0</xdr:col>
      <xdr:colOff>0</xdr:colOff>
      <xdr:row>39</xdr:row>
      <xdr:rowOff>254001</xdr:rowOff>
    </xdr:from>
    <xdr:to>
      <xdr:col>3</xdr:col>
      <xdr:colOff>346364</xdr:colOff>
      <xdr:row>48</xdr:row>
      <xdr:rowOff>44312</xdr:rowOff>
    </xdr:to>
    <xdr:pic>
      <xdr:nvPicPr>
        <xdr:cNvPr id="16" name="Picture 15">
          <a:extLst>
            <a:ext uri="{FF2B5EF4-FFF2-40B4-BE49-F238E27FC236}">
              <a16:creationId xmlns:a16="http://schemas.microsoft.com/office/drawing/2014/main" id="{1C6ABCEC-15A4-B466-D664-774606872BC0}"/>
            </a:ext>
          </a:extLst>
        </xdr:cNvPr>
        <xdr:cNvPicPr>
          <a:picLocks noChangeAspect="1"/>
        </xdr:cNvPicPr>
      </xdr:nvPicPr>
      <xdr:blipFill rotWithShape="1">
        <a:blip xmlns:r="http://schemas.openxmlformats.org/officeDocument/2006/relationships" r:embed="rId7"/>
        <a:srcRect r="13844" b="20909"/>
        <a:stretch/>
      </xdr:blipFill>
      <xdr:spPr>
        <a:xfrm>
          <a:off x="0" y="11303001"/>
          <a:ext cx="5207000" cy="2388038"/>
        </a:xfrm>
        <a:prstGeom prst="rect">
          <a:avLst/>
        </a:prstGeom>
      </xdr:spPr>
    </xdr:pic>
    <xdr:clientData/>
  </xdr:twoCellAnchor>
  <xdr:twoCellAnchor editAs="oneCell">
    <xdr:from>
      <xdr:col>6</xdr:col>
      <xdr:colOff>152400</xdr:colOff>
      <xdr:row>39</xdr:row>
      <xdr:rowOff>237067</xdr:rowOff>
    </xdr:from>
    <xdr:to>
      <xdr:col>10</xdr:col>
      <xdr:colOff>147320</xdr:colOff>
      <xdr:row>49</xdr:row>
      <xdr:rowOff>164625</xdr:rowOff>
    </xdr:to>
    <xdr:pic>
      <xdr:nvPicPr>
        <xdr:cNvPr id="17" name="Picture 16">
          <a:extLst>
            <a:ext uri="{FF2B5EF4-FFF2-40B4-BE49-F238E27FC236}">
              <a16:creationId xmlns:a16="http://schemas.microsoft.com/office/drawing/2014/main" id="{33DC1625-6A52-E559-3F1A-11B69BED257E}"/>
            </a:ext>
          </a:extLst>
        </xdr:cNvPr>
        <xdr:cNvPicPr>
          <a:picLocks noChangeAspect="1"/>
        </xdr:cNvPicPr>
      </xdr:nvPicPr>
      <xdr:blipFill rotWithShape="1">
        <a:blip xmlns:r="http://schemas.openxmlformats.org/officeDocument/2006/relationships" r:embed="rId8"/>
        <a:srcRect r="14117" b="9729"/>
        <a:stretch/>
      </xdr:blipFill>
      <xdr:spPr>
        <a:xfrm>
          <a:off x="9533467" y="11565467"/>
          <a:ext cx="5481320" cy="2890891"/>
        </a:xfrm>
        <a:prstGeom prst="rect">
          <a:avLst/>
        </a:prstGeom>
      </xdr:spPr>
    </xdr:pic>
    <xdr:clientData/>
  </xdr:twoCellAnchor>
  <xdr:twoCellAnchor editAs="oneCell">
    <xdr:from>
      <xdr:col>0</xdr:col>
      <xdr:colOff>7385</xdr:colOff>
      <xdr:row>21</xdr:row>
      <xdr:rowOff>287965</xdr:rowOff>
    </xdr:from>
    <xdr:to>
      <xdr:col>3</xdr:col>
      <xdr:colOff>280582</xdr:colOff>
      <xdr:row>29</xdr:row>
      <xdr:rowOff>265142</xdr:rowOff>
    </xdr:to>
    <xdr:pic>
      <xdr:nvPicPr>
        <xdr:cNvPr id="18" name="Picture 17">
          <a:extLst>
            <a:ext uri="{FF2B5EF4-FFF2-40B4-BE49-F238E27FC236}">
              <a16:creationId xmlns:a16="http://schemas.microsoft.com/office/drawing/2014/main" id="{9E5E61BC-6730-1404-88C3-BBEAB823D367}"/>
            </a:ext>
          </a:extLst>
        </xdr:cNvPr>
        <xdr:cNvPicPr>
          <a:picLocks noChangeAspect="1"/>
        </xdr:cNvPicPr>
      </xdr:nvPicPr>
      <xdr:blipFill rotWithShape="1">
        <a:blip xmlns:r="http://schemas.openxmlformats.org/officeDocument/2006/relationships" r:embed="rId9"/>
        <a:srcRect r="13456" b="21287"/>
        <a:stretch/>
      </xdr:blipFill>
      <xdr:spPr>
        <a:xfrm>
          <a:off x="7385" y="6254012"/>
          <a:ext cx="5124302" cy="2339967"/>
        </a:xfrm>
        <a:prstGeom prst="rect">
          <a:avLst/>
        </a:prstGeom>
      </xdr:spPr>
    </xdr:pic>
    <xdr:clientData/>
  </xdr:twoCellAnchor>
  <xdr:twoCellAnchor>
    <xdr:from>
      <xdr:col>1</xdr:col>
      <xdr:colOff>165652</xdr:colOff>
      <xdr:row>26</xdr:row>
      <xdr:rowOff>110435</xdr:rowOff>
    </xdr:from>
    <xdr:to>
      <xdr:col>1</xdr:col>
      <xdr:colOff>754637</xdr:colOff>
      <xdr:row>27</xdr:row>
      <xdr:rowOff>92029</xdr:rowOff>
    </xdr:to>
    <xdr:sp macro="" textlink="">
      <xdr:nvSpPr>
        <xdr:cNvPr id="19" name="TextBox 18">
          <a:extLst>
            <a:ext uri="{FF2B5EF4-FFF2-40B4-BE49-F238E27FC236}">
              <a16:creationId xmlns:a16="http://schemas.microsoft.com/office/drawing/2014/main" id="{A0968276-15D8-85CF-680E-4FE9C8943516}"/>
            </a:ext>
          </a:extLst>
        </xdr:cNvPr>
        <xdr:cNvSpPr txBox="1"/>
      </xdr:nvSpPr>
      <xdr:spPr>
        <a:xfrm>
          <a:off x="2263913" y="7527971"/>
          <a:ext cx="588985" cy="27608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1</xdr:col>
      <xdr:colOff>962254</xdr:colOff>
      <xdr:row>26</xdr:row>
      <xdr:rowOff>91047</xdr:rowOff>
    </xdr:from>
    <xdr:to>
      <xdr:col>2</xdr:col>
      <xdr:colOff>54234</xdr:colOff>
      <xdr:row>27</xdr:row>
      <xdr:rowOff>72641</xdr:rowOff>
    </xdr:to>
    <xdr:sp macro="" textlink="">
      <xdr:nvSpPr>
        <xdr:cNvPr id="20" name="TextBox 19">
          <a:extLst>
            <a:ext uri="{FF2B5EF4-FFF2-40B4-BE49-F238E27FC236}">
              <a16:creationId xmlns:a16="http://schemas.microsoft.com/office/drawing/2014/main" id="{D12DF488-F187-2945-BCA1-F08616BC4EC1}"/>
            </a:ext>
          </a:extLst>
        </xdr:cNvPr>
        <xdr:cNvSpPr txBox="1"/>
      </xdr:nvSpPr>
      <xdr:spPr>
        <a:xfrm>
          <a:off x="3060515" y="7508583"/>
          <a:ext cx="588985" cy="27608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twoCellAnchor>
    <xdr:from>
      <xdr:col>8</xdr:col>
      <xdr:colOff>634901</xdr:colOff>
      <xdr:row>26</xdr:row>
      <xdr:rowOff>109915</xdr:rowOff>
    </xdr:from>
    <xdr:to>
      <xdr:col>8</xdr:col>
      <xdr:colOff>1223886</xdr:colOff>
      <xdr:row>27</xdr:row>
      <xdr:rowOff>91509</xdr:rowOff>
    </xdr:to>
    <xdr:sp macro="" textlink="">
      <xdr:nvSpPr>
        <xdr:cNvPr id="21" name="TextBox 20">
          <a:extLst>
            <a:ext uri="{FF2B5EF4-FFF2-40B4-BE49-F238E27FC236}">
              <a16:creationId xmlns:a16="http://schemas.microsoft.com/office/drawing/2014/main" id="{3DDCD271-8913-D047-8A54-7F375780735A}"/>
            </a:ext>
          </a:extLst>
        </xdr:cNvPr>
        <xdr:cNvSpPr txBox="1"/>
      </xdr:nvSpPr>
      <xdr:spPr>
        <a:xfrm>
          <a:off x="11957198" y="7460657"/>
          <a:ext cx="588985" cy="2732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9</xdr:col>
      <xdr:colOff>71751</xdr:colOff>
      <xdr:row>26</xdr:row>
      <xdr:rowOff>81550</xdr:rowOff>
    </xdr:from>
    <xdr:to>
      <xdr:col>9</xdr:col>
      <xdr:colOff>662601</xdr:colOff>
      <xdr:row>27</xdr:row>
      <xdr:rowOff>63144</xdr:rowOff>
    </xdr:to>
    <xdr:sp macro="" textlink="">
      <xdr:nvSpPr>
        <xdr:cNvPr id="22" name="TextBox 21">
          <a:extLst>
            <a:ext uri="{FF2B5EF4-FFF2-40B4-BE49-F238E27FC236}">
              <a16:creationId xmlns:a16="http://schemas.microsoft.com/office/drawing/2014/main" id="{DE8AA2CD-F76F-2344-A7E4-9A68FF61FEEF}"/>
            </a:ext>
          </a:extLst>
        </xdr:cNvPr>
        <xdr:cNvSpPr txBox="1"/>
      </xdr:nvSpPr>
      <xdr:spPr>
        <a:xfrm>
          <a:off x="12830090" y="7432292"/>
          <a:ext cx="590850" cy="2732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twoCellAnchor>
    <xdr:from>
      <xdr:col>1</xdr:col>
      <xdr:colOff>374620</xdr:colOff>
      <xdr:row>35</xdr:row>
      <xdr:rowOff>42599</xdr:rowOff>
    </xdr:from>
    <xdr:to>
      <xdr:col>1</xdr:col>
      <xdr:colOff>963605</xdr:colOff>
      <xdr:row>36</xdr:row>
      <xdr:rowOff>24193</xdr:rowOff>
    </xdr:to>
    <xdr:sp macro="" textlink="">
      <xdr:nvSpPr>
        <xdr:cNvPr id="23" name="TextBox 22">
          <a:extLst>
            <a:ext uri="{FF2B5EF4-FFF2-40B4-BE49-F238E27FC236}">
              <a16:creationId xmlns:a16="http://schemas.microsoft.com/office/drawing/2014/main" id="{7F03BB55-A2FD-8045-81A7-28C0952A77C0}"/>
            </a:ext>
          </a:extLst>
        </xdr:cNvPr>
        <xdr:cNvSpPr txBox="1"/>
      </xdr:nvSpPr>
      <xdr:spPr>
        <a:xfrm>
          <a:off x="2470344" y="10018606"/>
          <a:ext cx="588985" cy="2732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1</xdr:col>
      <xdr:colOff>1126345</xdr:colOff>
      <xdr:row>34</xdr:row>
      <xdr:rowOff>279006</xdr:rowOff>
    </xdr:from>
    <xdr:to>
      <xdr:col>2</xdr:col>
      <xdr:colOff>218325</xdr:colOff>
      <xdr:row>35</xdr:row>
      <xdr:rowOff>260600</xdr:rowOff>
    </xdr:to>
    <xdr:sp macro="" textlink="">
      <xdr:nvSpPr>
        <xdr:cNvPr id="24" name="TextBox 23">
          <a:extLst>
            <a:ext uri="{FF2B5EF4-FFF2-40B4-BE49-F238E27FC236}">
              <a16:creationId xmlns:a16="http://schemas.microsoft.com/office/drawing/2014/main" id="{2836EF51-CF45-D549-A323-CE5D9ED6AF6D}"/>
            </a:ext>
          </a:extLst>
        </xdr:cNvPr>
        <xdr:cNvSpPr txBox="1"/>
      </xdr:nvSpPr>
      <xdr:spPr>
        <a:xfrm>
          <a:off x="3222069" y="9963317"/>
          <a:ext cx="590850" cy="2732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twoCellAnchor>
    <xdr:from>
      <xdr:col>8</xdr:col>
      <xdr:colOff>570866</xdr:colOff>
      <xdr:row>35</xdr:row>
      <xdr:rowOff>145736</xdr:rowOff>
    </xdr:from>
    <xdr:to>
      <xdr:col>8</xdr:col>
      <xdr:colOff>1159851</xdr:colOff>
      <xdr:row>36</xdr:row>
      <xdr:rowOff>127330</xdr:rowOff>
    </xdr:to>
    <xdr:sp macro="" textlink="">
      <xdr:nvSpPr>
        <xdr:cNvPr id="25" name="TextBox 24">
          <a:extLst>
            <a:ext uri="{FF2B5EF4-FFF2-40B4-BE49-F238E27FC236}">
              <a16:creationId xmlns:a16="http://schemas.microsoft.com/office/drawing/2014/main" id="{7A5DBE78-26DC-864F-BFFA-E9257571AC08}"/>
            </a:ext>
          </a:extLst>
        </xdr:cNvPr>
        <xdr:cNvSpPr txBox="1"/>
      </xdr:nvSpPr>
      <xdr:spPr>
        <a:xfrm>
          <a:off x="11912518" y="9974432"/>
          <a:ext cx="588985" cy="2687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8</xdr:col>
      <xdr:colOff>1410939</xdr:colOff>
      <xdr:row>35</xdr:row>
      <xdr:rowOff>90447</xdr:rowOff>
    </xdr:from>
    <xdr:to>
      <xdr:col>9</xdr:col>
      <xdr:colOff>569180</xdr:colOff>
      <xdr:row>36</xdr:row>
      <xdr:rowOff>72042</xdr:rowOff>
    </xdr:to>
    <xdr:sp macro="" textlink="">
      <xdr:nvSpPr>
        <xdr:cNvPr id="26" name="TextBox 25">
          <a:extLst>
            <a:ext uri="{FF2B5EF4-FFF2-40B4-BE49-F238E27FC236}">
              <a16:creationId xmlns:a16="http://schemas.microsoft.com/office/drawing/2014/main" id="{7C01363A-0234-F54B-A8C8-673CCC679FB1}"/>
            </a:ext>
          </a:extLst>
        </xdr:cNvPr>
        <xdr:cNvSpPr txBox="1"/>
      </xdr:nvSpPr>
      <xdr:spPr>
        <a:xfrm>
          <a:off x="12752591" y="9919143"/>
          <a:ext cx="593893" cy="2687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twoCellAnchor>
    <xdr:from>
      <xdr:col>1</xdr:col>
      <xdr:colOff>283735</xdr:colOff>
      <xdr:row>44</xdr:row>
      <xdr:rowOff>145736</xdr:rowOff>
    </xdr:from>
    <xdr:to>
      <xdr:col>1</xdr:col>
      <xdr:colOff>872720</xdr:colOff>
      <xdr:row>45</xdr:row>
      <xdr:rowOff>127330</xdr:rowOff>
    </xdr:to>
    <xdr:sp macro="" textlink="">
      <xdr:nvSpPr>
        <xdr:cNvPr id="27" name="TextBox 26">
          <a:extLst>
            <a:ext uri="{FF2B5EF4-FFF2-40B4-BE49-F238E27FC236}">
              <a16:creationId xmlns:a16="http://schemas.microsoft.com/office/drawing/2014/main" id="{57653554-053D-3341-ABA6-78494F0C3335}"/>
            </a:ext>
          </a:extLst>
        </xdr:cNvPr>
        <xdr:cNvSpPr txBox="1"/>
      </xdr:nvSpPr>
      <xdr:spPr>
        <a:xfrm>
          <a:off x="2381996" y="12558606"/>
          <a:ext cx="588985" cy="2687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1</xdr:col>
      <xdr:colOff>1002330</xdr:colOff>
      <xdr:row>44</xdr:row>
      <xdr:rowOff>90447</xdr:rowOff>
    </xdr:from>
    <xdr:to>
      <xdr:col>2</xdr:col>
      <xdr:colOff>94310</xdr:colOff>
      <xdr:row>45</xdr:row>
      <xdr:rowOff>72042</xdr:rowOff>
    </xdr:to>
    <xdr:sp macro="" textlink="">
      <xdr:nvSpPr>
        <xdr:cNvPr id="28" name="TextBox 27">
          <a:extLst>
            <a:ext uri="{FF2B5EF4-FFF2-40B4-BE49-F238E27FC236}">
              <a16:creationId xmlns:a16="http://schemas.microsoft.com/office/drawing/2014/main" id="{1B54498A-A5EB-7441-BE38-8D58757B5AE0}"/>
            </a:ext>
          </a:extLst>
        </xdr:cNvPr>
        <xdr:cNvSpPr txBox="1"/>
      </xdr:nvSpPr>
      <xdr:spPr>
        <a:xfrm>
          <a:off x="3100591" y="12503317"/>
          <a:ext cx="593893" cy="2687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twoCellAnchor>
    <xdr:from>
      <xdr:col>7</xdr:col>
      <xdr:colOff>488082</xdr:colOff>
      <xdr:row>44</xdr:row>
      <xdr:rowOff>158121</xdr:rowOff>
    </xdr:from>
    <xdr:to>
      <xdr:col>7</xdr:col>
      <xdr:colOff>1077067</xdr:colOff>
      <xdr:row>45</xdr:row>
      <xdr:rowOff>139715</xdr:rowOff>
    </xdr:to>
    <xdr:sp macro="" textlink="">
      <xdr:nvSpPr>
        <xdr:cNvPr id="29" name="TextBox 28">
          <a:extLst>
            <a:ext uri="{FF2B5EF4-FFF2-40B4-BE49-F238E27FC236}">
              <a16:creationId xmlns:a16="http://schemas.microsoft.com/office/drawing/2014/main" id="{4D319596-A73A-5F45-9130-B44F41889D27}"/>
            </a:ext>
          </a:extLst>
        </xdr:cNvPr>
        <xdr:cNvSpPr txBox="1"/>
      </xdr:nvSpPr>
      <xdr:spPr>
        <a:xfrm>
          <a:off x="10749682" y="12968188"/>
          <a:ext cx="588985" cy="27792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MeOH</a:t>
          </a:r>
        </a:p>
      </xdr:txBody>
    </xdr:sp>
    <xdr:clientData/>
  </xdr:twoCellAnchor>
  <xdr:twoCellAnchor>
    <xdr:from>
      <xdr:col>7</xdr:col>
      <xdr:colOff>1026479</xdr:colOff>
      <xdr:row>45</xdr:row>
      <xdr:rowOff>188563</xdr:rowOff>
    </xdr:from>
    <xdr:to>
      <xdr:col>8</xdr:col>
      <xdr:colOff>528424</xdr:colOff>
      <xdr:row>46</xdr:row>
      <xdr:rowOff>170159</xdr:rowOff>
    </xdr:to>
    <xdr:sp macro="" textlink="">
      <xdr:nvSpPr>
        <xdr:cNvPr id="30" name="TextBox 29">
          <a:extLst>
            <a:ext uri="{FF2B5EF4-FFF2-40B4-BE49-F238E27FC236}">
              <a16:creationId xmlns:a16="http://schemas.microsoft.com/office/drawing/2014/main" id="{FE36E8C9-6EC5-A94F-AD2D-66581093762A}"/>
            </a:ext>
          </a:extLst>
        </xdr:cNvPr>
        <xdr:cNvSpPr txBox="1"/>
      </xdr:nvSpPr>
      <xdr:spPr>
        <a:xfrm>
          <a:off x="11288079" y="13294963"/>
          <a:ext cx="594145" cy="27792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EtOH</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A2A08-C8FC-453C-80F9-B1A1AF5D3A5F}">
  <dimension ref="A1:K83"/>
  <sheetViews>
    <sheetView showGridLines="0" tabSelected="1" zoomScale="125" zoomScaleNormal="100" workbookViewId="0">
      <selection activeCell="F90" sqref="F90"/>
    </sheetView>
  </sheetViews>
  <sheetFormatPr baseColWidth="10" defaultColWidth="11.5" defaultRowHeight="23.25" customHeight="1" x14ac:dyDescent="0.15"/>
  <cols>
    <col min="1" max="1" width="27.5" style="1" customWidth="1"/>
    <col min="2" max="2" width="19.6640625" style="1" customWidth="1"/>
    <col min="3" max="3" width="16.5" style="1" bestFit="1" customWidth="1"/>
    <col min="4" max="4" width="17.5" style="1" customWidth="1"/>
    <col min="5" max="5" width="18.5" style="1" customWidth="1"/>
    <col min="6" max="6" width="23.1640625" style="1" customWidth="1"/>
    <col min="7" max="7" width="11.5" style="1"/>
    <col min="8" max="8" width="14.33203125" style="1" customWidth="1"/>
    <col min="9" max="9" width="18.83203125" style="1" customWidth="1"/>
    <col min="10" max="10" width="27.1640625" style="1" customWidth="1"/>
    <col min="11" max="16384" width="11.5" style="1"/>
  </cols>
  <sheetData>
    <row r="1" spans="1:8" ht="21" customHeight="1" x14ac:dyDescent="0.2">
      <c r="A1" s="21" t="s">
        <v>22</v>
      </c>
      <c r="E1" s="3" t="s">
        <v>18</v>
      </c>
      <c r="F1" s="24">
        <v>45782</v>
      </c>
    </row>
    <row r="2" spans="1:8" s="20" customFormat="1" ht="15" customHeight="1" x14ac:dyDescent="0.2">
      <c r="A2" s="3" t="s">
        <v>19</v>
      </c>
      <c r="B2" s="22" t="s">
        <v>23</v>
      </c>
      <c r="E2" s="3" t="s">
        <v>20</v>
      </c>
      <c r="F2" s="25" t="s">
        <v>25</v>
      </c>
    </row>
    <row r="3" spans="1:8" s="20" customFormat="1" ht="15" customHeight="1" x14ac:dyDescent="0.2">
      <c r="A3" s="3" t="s">
        <v>21</v>
      </c>
      <c r="B3" s="23" t="s">
        <v>24</v>
      </c>
    </row>
    <row r="4" spans="1:8" ht="23.25" customHeight="1" x14ac:dyDescent="0.2">
      <c r="A4" s="12" t="s">
        <v>6</v>
      </c>
    </row>
    <row r="5" spans="1:8" ht="23.25" customHeight="1" x14ac:dyDescent="0.15">
      <c r="A5" s="10"/>
      <c r="B5" s="10"/>
      <c r="C5" s="10"/>
      <c r="D5" s="10"/>
      <c r="E5" s="10"/>
      <c r="F5" s="10"/>
      <c r="G5" s="10"/>
      <c r="H5" s="10"/>
    </row>
    <row r="6" spans="1:8" ht="23.25" customHeight="1" x14ac:dyDescent="0.15">
      <c r="A6" s="10"/>
      <c r="B6" s="10"/>
      <c r="C6" s="10"/>
      <c r="D6" s="10"/>
      <c r="E6" s="10"/>
      <c r="F6" s="10"/>
      <c r="G6" s="10"/>
      <c r="H6" s="10"/>
    </row>
    <row r="7" spans="1:8" ht="23.25" customHeight="1" x14ac:dyDescent="0.15">
      <c r="A7" s="10"/>
      <c r="B7" s="10"/>
      <c r="C7" s="10"/>
      <c r="D7" s="10"/>
      <c r="E7" s="10"/>
      <c r="F7" s="10"/>
      <c r="G7" s="10"/>
      <c r="H7" s="10"/>
    </row>
    <row r="8" spans="1:8" ht="23.25" customHeight="1" x14ac:dyDescent="0.15">
      <c r="A8" s="10"/>
      <c r="B8" s="10"/>
      <c r="C8" s="10"/>
      <c r="D8" s="10"/>
      <c r="E8" s="10"/>
      <c r="F8" s="10"/>
      <c r="G8" s="10"/>
      <c r="H8" s="10"/>
    </row>
    <row r="9" spans="1:8" ht="23.25" customHeight="1" x14ac:dyDescent="0.15">
      <c r="A9" s="10"/>
      <c r="B9" s="10"/>
      <c r="C9" s="10"/>
      <c r="D9" s="10"/>
      <c r="E9" s="10"/>
      <c r="F9" s="10"/>
      <c r="G9" s="10"/>
      <c r="H9" s="10"/>
    </row>
    <row r="10" spans="1:8" ht="23.25" customHeight="1" x14ac:dyDescent="0.15">
      <c r="A10" s="10"/>
      <c r="B10" s="10"/>
      <c r="C10" s="10"/>
      <c r="D10" s="10"/>
      <c r="E10" s="10"/>
      <c r="F10" s="10"/>
      <c r="G10" s="10"/>
      <c r="H10" s="10"/>
    </row>
    <row r="11" spans="1:8" ht="23.25" customHeight="1" x14ac:dyDescent="0.15">
      <c r="A11" s="10"/>
      <c r="B11" s="10"/>
      <c r="C11" s="10"/>
      <c r="D11" s="10"/>
      <c r="E11" s="10"/>
      <c r="F11" s="10"/>
      <c r="G11" s="10"/>
      <c r="H11" s="10"/>
    </row>
    <row r="12" spans="1:8" ht="23.25" customHeight="1" x14ac:dyDescent="0.15">
      <c r="A12" s="10"/>
      <c r="B12" s="10"/>
      <c r="C12" s="10"/>
      <c r="D12" s="10"/>
      <c r="E12" s="10"/>
      <c r="F12" s="10"/>
      <c r="G12" s="10"/>
      <c r="H12" s="10"/>
    </row>
    <row r="13" spans="1:8" ht="23.25" customHeight="1" x14ac:dyDescent="0.2">
      <c r="A13" s="12" t="s">
        <v>7</v>
      </c>
    </row>
    <row r="15" spans="1:8" ht="23.25" customHeight="1" x14ac:dyDescent="0.2">
      <c r="A15" s="3"/>
    </row>
    <row r="22" spans="1:1" ht="23.25" customHeight="1" x14ac:dyDescent="0.2">
      <c r="A22" s="12" t="s">
        <v>8</v>
      </c>
    </row>
    <row r="23" spans="1:1" ht="23.25" customHeight="1" x14ac:dyDescent="0.2">
      <c r="A23" s="12"/>
    </row>
    <row r="24" spans="1:1" ht="23.25" customHeight="1" x14ac:dyDescent="0.2">
      <c r="A24" s="12"/>
    </row>
    <row r="25" spans="1:1" ht="23.25" customHeight="1" x14ac:dyDescent="0.2">
      <c r="A25" s="12"/>
    </row>
    <row r="26" spans="1:1" ht="23.25" customHeight="1" x14ac:dyDescent="0.2">
      <c r="A26" s="12"/>
    </row>
    <row r="27" spans="1:1" ht="23.25" customHeight="1" x14ac:dyDescent="0.2">
      <c r="A27" s="12"/>
    </row>
    <row r="28" spans="1:1" ht="23.25" customHeight="1" x14ac:dyDescent="0.2">
      <c r="A28" s="12"/>
    </row>
    <row r="29" spans="1:1" ht="23.25" customHeight="1" x14ac:dyDescent="0.2">
      <c r="A29" s="12"/>
    </row>
    <row r="30" spans="1:1" ht="23.25" customHeight="1" x14ac:dyDescent="0.2">
      <c r="A30" s="12"/>
    </row>
    <row r="31" spans="1:1" ht="23.25" customHeight="1" x14ac:dyDescent="0.2">
      <c r="A31" s="12"/>
    </row>
    <row r="32" spans="1:1" ht="23.25" customHeight="1" x14ac:dyDescent="0.15">
      <c r="A32" s="11"/>
    </row>
    <row r="33" spans="1:1" ht="23.25" customHeight="1" x14ac:dyDescent="0.15">
      <c r="A33" s="11"/>
    </row>
    <row r="34" spans="1:1" ht="23.25" customHeight="1" x14ac:dyDescent="0.15">
      <c r="A34" s="11"/>
    </row>
    <row r="35" spans="1:1" ht="23.25" customHeight="1" x14ac:dyDescent="0.15">
      <c r="A35" s="11"/>
    </row>
    <row r="36" spans="1:1" ht="23.25" customHeight="1" x14ac:dyDescent="0.15">
      <c r="A36" s="11"/>
    </row>
    <row r="37" spans="1:1" ht="23.25" customHeight="1" x14ac:dyDescent="0.15">
      <c r="A37" s="11"/>
    </row>
    <row r="38" spans="1:1" ht="23.25" customHeight="1" x14ac:dyDescent="0.15">
      <c r="A38" s="11"/>
    </row>
    <row r="39" spans="1:1" ht="23.25" customHeight="1" x14ac:dyDescent="0.15">
      <c r="A39" s="11"/>
    </row>
    <row r="40" spans="1:1" ht="23.25" customHeight="1" x14ac:dyDescent="0.15">
      <c r="A40" s="11"/>
    </row>
    <row r="41" spans="1:1" ht="23.25" customHeight="1" x14ac:dyDescent="0.2">
      <c r="A41" s="12"/>
    </row>
    <row r="42" spans="1:1" ht="23.25" customHeight="1" x14ac:dyDescent="0.15">
      <c r="A42" s="11"/>
    </row>
    <row r="43" spans="1:1" ht="23.25" customHeight="1" x14ac:dyDescent="0.15">
      <c r="A43" s="11"/>
    </row>
    <row r="44" spans="1:1" ht="23.25" customHeight="1" x14ac:dyDescent="0.15">
      <c r="A44" s="11"/>
    </row>
    <row r="45" spans="1:1" ht="23.25" customHeight="1" x14ac:dyDescent="0.15">
      <c r="A45" s="11"/>
    </row>
    <row r="46" spans="1:1" ht="23.25" customHeight="1" x14ac:dyDescent="0.15">
      <c r="A46" s="11"/>
    </row>
    <row r="47" spans="1:1" ht="23.25" customHeight="1" x14ac:dyDescent="0.15">
      <c r="A47" s="11"/>
    </row>
    <row r="48" spans="1:1" ht="23.25" customHeight="1" x14ac:dyDescent="0.15">
      <c r="A48" s="11"/>
    </row>
    <row r="49" spans="1:11" ht="23.25" customHeight="1" x14ac:dyDescent="0.15">
      <c r="A49" s="11"/>
    </row>
    <row r="50" spans="1:11" ht="23.25" customHeight="1" x14ac:dyDescent="0.2">
      <c r="A50" s="3" t="s">
        <v>9</v>
      </c>
    </row>
    <row r="51" spans="1:11" ht="23.25" customHeight="1" x14ac:dyDescent="0.15">
      <c r="A51" s="13" t="s">
        <v>10</v>
      </c>
    </row>
    <row r="52" spans="1:11" ht="23.25" customHeight="1" x14ac:dyDescent="0.15">
      <c r="A52" s="17" t="s">
        <v>12</v>
      </c>
      <c r="B52" s="1">
        <v>0.50880000000000003</v>
      </c>
      <c r="C52" s="18" t="s">
        <v>11</v>
      </c>
    </row>
    <row r="53" spans="1:11" ht="23.25" customHeight="1" x14ac:dyDescent="0.15">
      <c r="A53" s="17" t="s">
        <v>42</v>
      </c>
      <c r="B53" s="1">
        <f>B52*10^3/0.1</f>
        <v>5088</v>
      </c>
      <c r="C53" s="18" t="s">
        <v>43</v>
      </c>
    </row>
    <row r="54" spans="1:11" ht="23.25" customHeight="1" x14ac:dyDescent="0.15">
      <c r="A54" s="17" t="s">
        <v>44</v>
      </c>
      <c r="B54" s="1">
        <f>B53/5</f>
        <v>1017.6</v>
      </c>
      <c r="C54" s="18" t="s">
        <v>43</v>
      </c>
    </row>
    <row r="56" spans="1:11" ht="23.25" customHeight="1" x14ac:dyDescent="0.15">
      <c r="A56" s="19" t="s">
        <v>13</v>
      </c>
      <c r="B56" s="15" t="s">
        <v>38</v>
      </c>
      <c r="C56" s="15" t="s">
        <v>5</v>
      </c>
      <c r="H56" s="27" t="s">
        <v>40</v>
      </c>
      <c r="I56" s="27"/>
      <c r="J56" s="27"/>
      <c r="K56" s="27"/>
    </row>
    <row r="57" spans="1:11" ht="23.25" customHeight="1" x14ac:dyDescent="0.15">
      <c r="A57" s="2">
        <v>1</v>
      </c>
      <c r="B57" s="4">
        <f>A57*$B$54/10</f>
        <v>101.76</v>
      </c>
      <c r="C57" s="4">
        <v>7260.5</v>
      </c>
      <c r="H57" s="36" t="s">
        <v>26</v>
      </c>
      <c r="I57" s="2" cm="1">
        <f t="array" ref="I57:J61">LINEST(C57:C61,B57:B61,TRUE,TRUE)</f>
        <v>71.131387578616355</v>
      </c>
      <c r="J57" s="2">
        <v>-132.68999999999869</v>
      </c>
      <c r="K57" s="28" t="s">
        <v>4</v>
      </c>
    </row>
    <row r="58" spans="1:11" ht="23.25" customHeight="1" x14ac:dyDescent="0.15">
      <c r="A58" s="2">
        <v>2</v>
      </c>
      <c r="B58" s="4">
        <f>A58*$B$54/10</f>
        <v>203.52</v>
      </c>
      <c r="C58" s="4">
        <v>14159.9</v>
      </c>
      <c r="H58" s="36" t="s">
        <v>27</v>
      </c>
      <c r="I58" s="35">
        <v>0.46377613420744207</v>
      </c>
      <c r="J58" s="4">
        <v>156.52432409480173</v>
      </c>
      <c r="K58" s="28" t="s">
        <v>34</v>
      </c>
    </row>
    <row r="59" spans="1:11" ht="23.25" customHeight="1" x14ac:dyDescent="0.15">
      <c r="A59" s="2">
        <v>3</v>
      </c>
      <c r="B59" s="4">
        <f t="shared" ref="B58:B61" si="0">A59*$B$54/10</f>
        <v>305.28000000000003</v>
      </c>
      <c r="C59" s="4">
        <v>21569.7</v>
      </c>
      <c r="H59" s="29" t="s">
        <v>28</v>
      </c>
      <c r="I59" s="2">
        <v>0.99987248534408746</v>
      </c>
      <c r="J59" s="2">
        <v>149.2400873313459</v>
      </c>
      <c r="K59" s="28" t="s">
        <v>31</v>
      </c>
    </row>
    <row r="60" spans="1:11" ht="23.25" customHeight="1" x14ac:dyDescent="0.15">
      <c r="A60" s="2">
        <v>4</v>
      </c>
      <c r="B60" s="4">
        <f t="shared" si="0"/>
        <v>407.04</v>
      </c>
      <c r="C60" s="4">
        <v>28778.6</v>
      </c>
      <c r="H60" s="29" t="s">
        <v>29</v>
      </c>
      <c r="I60" s="2">
        <v>23523.707408896167</v>
      </c>
      <c r="J60" s="2">
        <v>3</v>
      </c>
      <c r="K60" s="28" t="s">
        <v>32</v>
      </c>
    </row>
    <row r="61" spans="1:11" ht="23.25" customHeight="1" x14ac:dyDescent="0.15">
      <c r="A61" s="2">
        <v>5</v>
      </c>
      <c r="B61" s="4">
        <f t="shared" si="0"/>
        <v>508.8</v>
      </c>
      <c r="C61" s="4">
        <v>36142.800000000003</v>
      </c>
      <c r="H61" s="29" t="s">
        <v>30</v>
      </c>
      <c r="I61" s="2">
        <v>523934211.88900006</v>
      </c>
      <c r="J61" s="2">
        <v>66817.811000003247</v>
      </c>
      <c r="K61" s="28" t="s">
        <v>33</v>
      </c>
    </row>
    <row r="62" spans="1:11" ht="23.25" customHeight="1" x14ac:dyDescent="0.15">
      <c r="A62" s="37"/>
      <c r="B62" s="38"/>
      <c r="C62" s="38"/>
    </row>
    <row r="64" spans="1:11" ht="23.25" customHeight="1" x14ac:dyDescent="0.15">
      <c r="A64" s="39" t="s">
        <v>2</v>
      </c>
      <c r="B64" s="2" t="s">
        <v>0</v>
      </c>
      <c r="C64" s="33" t="s">
        <v>47</v>
      </c>
      <c r="D64" s="34"/>
      <c r="E64" s="2" t="s">
        <v>3</v>
      </c>
      <c r="F64" s="2">
        <f>J59</f>
        <v>149.2400873313459</v>
      </c>
      <c r="H64" s="2" t="s">
        <v>41</v>
      </c>
      <c r="I64" s="2">
        <f>AVERAGE(C57:C61)</f>
        <v>21582.300000000003</v>
      </c>
    </row>
    <row r="65" spans="1:10" ht="23.25" customHeight="1" x14ac:dyDescent="0.15">
      <c r="A65" s="40"/>
      <c r="B65" s="2" t="s">
        <v>1</v>
      </c>
      <c r="C65" s="33" t="s">
        <v>48</v>
      </c>
      <c r="D65" s="34"/>
      <c r="E65" s="2" t="s">
        <v>4</v>
      </c>
      <c r="F65" s="2">
        <f>COUNT(B57:B62)</f>
        <v>5</v>
      </c>
      <c r="H65" s="2" t="s">
        <v>35</v>
      </c>
      <c r="I65" s="31">
        <f>VARPA(B57:B61)*F65</f>
        <v>103550.97599999988</v>
      </c>
    </row>
    <row r="66" spans="1:10" ht="23.25" customHeight="1" x14ac:dyDescent="0.15">
      <c r="A66" s="8"/>
      <c r="F66" s="9"/>
      <c r="H66" s="2" t="s">
        <v>36</v>
      </c>
      <c r="I66" s="31">
        <f>J59/I57*SQRT(1+1/F65+(C80-I64)^2/(I57^2*I65))</f>
        <v>2.3590700459926879</v>
      </c>
    </row>
    <row r="67" spans="1:10" ht="23.25" customHeight="1" x14ac:dyDescent="0.15">
      <c r="A67" s="8"/>
      <c r="F67" s="9"/>
      <c r="H67" s="2" t="s">
        <v>37</v>
      </c>
      <c r="I67" s="32">
        <f>_xlfn.T.INV.2T(0.05,J60)</f>
        <v>3.1824463052837091</v>
      </c>
    </row>
    <row r="68" spans="1:10" ht="23.25" customHeight="1" x14ac:dyDescent="0.15">
      <c r="A68" s="8"/>
      <c r="F68" s="9"/>
    </row>
    <row r="69" spans="1:10" ht="23.25" customHeight="1" x14ac:dyDescent="0.15">
      <c r="A69" s="8"/>
      <c r="F69" s="9"/>
    </row>
    <row r="70" spans="1:10" ht="23.25" customHeight="1" x14ac:dyDescent="0.15">
      <c r="A70" s="8"/>
      <c r="F70" s="9"/>
    </row>
    <row r="71" spans="1:10" ht="23.25" customHeight="1" x14ac:dyDescent="0.15">
      <c r="A71" s="8"/>
      <c r="F71" s="9"/>
    </row>
    <row r="72" spans="1:10" ht="23.25" customHeight="1" x14ac:dyDescent="0.15">
      <c r="A72" s="8"/>
      <c r="F72" s="9"/>
    </row>
    <row r="73" spans="1:10" ht="23.25" customHeight="1" x14ac:dyDescent="0.15">
      <c r="A73" s="8"/>
      <c r="F73" s="9"/>
    </row>
    <row r="74" spans="1:10" ht="23.25" customHeight="1" x14ac:dyDescent="0.15">
      <c r="A74" s="8"/>
      <c r="F74" s="9"/>
    </row>
    <row r="75" spans="1:10" ht="23.25" customHeight="1" x14ac:dyDescent="0.15">
      <c r="A75" s="8"/>
      <c r="F75" s="9"/>
    </row>
    <row r="76" spans="1:10" ht="23.25" customHeight="1" x14ac:dyDescent="0.15">
      <c r="A76" s="8"/>
      <c r="F76" s="9"/>
    </row>
    <row r="77" spans="1:10" ht="23.25" customHeight="1" x14ac:dyDescent="0.15">
      <c r="A77" s="5"/>
      <c r="B77" s="6"/>
      <c r="C77" s="6"/>
      <c r="D77" s="6"/>
      <c r="E77" s="6"/>
      <c r="F77" s="7"/>
    </row>
    <row r="78" spans="1:10" ht="23.25" customHeight="1" x14ac:dyDescent="0.15">
      <c r="A78" s="13" t="s">
        <v>15</v>
      </c>
    </row>
    <row r="79" spans="1:10" ht="23.25" customHeight="1" x14ac:dyDescent="0.15">
      <c r="B79" s="14" t="s">
        <v>39</v>
      </c>
      <c r="C79" s="14" t="s">
        <v>5</v>
      </c>
      <c r="D79" s="14" t="s">
        <v>45</v>
      </c>
      <c r="E79" s="14" t="s">
        <v>46</v>
      </c>
      <c r="G79" s="14" t="s">
        <v>49</v>
      </c>
      <c r="H79" s="14"/>
      <c r="I79" s="14"/>
      <c r="J79" s="14"/>
    </row>
    <row r="80" spans="1:10" ht="23.25" customHeight="1" x14ac:dyDescent="0.15">
      <c r="A80" s="16" t="s">
        <v>14</v>
      </c>
      <c r="B80" s="4">
        <v>4</v>
      </c>
      <c r="C80" s="4">
        <v>15780.3</v>
      </c>
      <c r="D80" s="30">
        <f xml:space="preserve"> (C80-J57)/I57*B80</f>
        <v>894.85053176630504</v>
      </c>
      <c r="E80" s="30">
        <f>I66*I67*B80</f>
        <v>30.030455007099597</v>
      </c>
      <c r="G80" s="30">
        <f>D80/4</f>
        <v>223.71263294157626</v>
      </c>
      <c r="H80" s="4" t="s">
        <v>51</v>
      </c>
      <c r="I80" s="30">
        <f>E80/4</f>
        <v>7.5076137517748993</v>
      </c>
      <c r="J80" s="2" t="s">
        <v>50</v>
      </c>
    </row>
    <row r="82" spans="1:5" ht="23.25" customHeight="1" x14ac:dyDescent="0.15">
      <c r="A82" s="11" t="s">
        <v>16</v>
      </c>
      <c r="B82" s="26" t="s">
        <v>52</v>
      </c>
      <c r="C82" s="26"/>
      <c r="D82" s="26"/>
      <c r="E82" s="26"/>
    </row>
    <row r="83" spans="1:5" ht="23.25" customHeight="1" x14ac:dyDescent="0.15">
      <c r="A83" s="13" t="s">
        <v>17</v>
      </c>
    </row>
  </sheetData>
  <mergeCells count="5">
    <mergeCell ref="A64:A65"/>
    <mergeCell ref="H56:K56"/>
    <mergeCell ref="B82:E82"/>
    <mergeCell ref="C64:D64"/>
    <mergeCell ref="C65:D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5ACA-4146-8348-B7B1-2C6EF01D2A5D}">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Pràctica L</vt:lpstr>
      <vt:lpstr>Càlculs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IGNASI</dc:creator>
  <cp:lastModifiedBy>Sergio Castañeiras Morales</cp:lastModifiedBy>
  <cp:lastPrinted>2021-04-14T15:27:52Z</cp:lastPrinted>
  <dcterms:created xsi:type="dcterms:W3CDTF">2021-03-22T14:48:22Z</dcterms:created>
  <dcterms:modified xsi:type="dcterms:W3CDTF">2025-05-08T20:33:24Z</dcterms:modified>
</cp:coreProperties>
</file>