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autoCompressPictures="0" defaultThemeVersion="166925"/>
  <mc:AlternateContent xmlns:mc="http://schemas.openxmlformats.org/markup-compatibility/2006">
    <mc:Choice Requires="x15">
      <x15ac:absPath xmlns:x15ac="http://schemas.microsoft.com/office/spreadsheetml/2010/11/ac" url="https://uab-my.sharepoint.com/personal/1598367_uab_cat/Documents/5è CURS/LACE/Lab LACE - Gerard i Òscar/"/>
    </mc:Choice>
  </mc:AlternateContent>
  <xr:revisionPtr revIDLastSave="557" documentId="8_{59938479-593B-4345-BCF8-AD12D17C686D}" xr6:coauthVersionLast="47" xr6:coauthVersionMax="47" xr10:uidLastSave="{F61B5181-0666-4BDA-A069-5FA7FD8E4781}"/>
  <bookViews>
    <workbookView xWindow="-105" yWindow="-105" windowWidth="22688" windowHeight="12257" tabRatio="764" xr2:uid="{C1122783-245A-4FED-BDEB-F09B1698DCDF}"/>
  </bookViews>
  <sheets>
    <sheet name="Pràctica L" sheetId="3" r:id="rId1"/>
    <sheet name="Càlculs" sheetId="4" r:id="rId2"/>
  </sheet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64" i="3" l="1"/>
  <c r="E79" i="3" s="1"/>
  <c r="D79" i="3"/>
  <c r="O56" i="3" a="1"/>
  <c r="O56" i="3" s="1"/>
  <c r="B54" i="3"/>
  <c r="B53" i="3"/>
  <c r="O62" i="3" l="1"/>
  <c r="B58" i="3" l="1"/>
  <c r="B60" i="3"/>
  <c r="B59" i="3"/>
  <c r="B57" i="3"/>
  <c r="B56" i="3"/>
  <c r="F64" i="3" l="1"/>
  <c r="O63" i="3" s="1"/>
  <c r="F63" i="3" l="1"/>
  <c r="O65"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<sst xmlns="http://schemas.openxmlformats.org/spreadsheetml/2006/main" count="59" uniqueCount="57">
  <si>
    <t>Int.confiança</t>
  </si>
  <si>
    <t>conc.mostra</t>
  </si>
  <si>
    <t>pendent</t>
  </si>
  <si>
    <t>ord.origen</t>
  </si>
  <si>
    <t>Corba Calibrat:</t>
  </si>
  <si>
    <t>Sx/y</t>
  </si>
  <si>
    <t>n</t>
  </si>
  <si>
    <t>Àrea pic</t>
  </si>
  <si>
    <t>1. Descripció de la mostra</t>
  </si>
  <si>
    <t>2. Descripció de l'equip</t>
  </si>
  <si>
    <t>3.Adjunta un cromatograma de la mostra i de cadascun dels patrons. Identifica els pics.</t>
  </si>
  <si>
    <t>4. Recta de calibratge</t>
  </si>
  <si>
    <r>
      <t>4a.</t>
    </r>
    <r>
      <rPr>
        <b/>
        <sz val="7"/>
        <color theme="1"/>
        <rFont val="Times New Roman"/>
        <family val="1"/>
      </rPr>
      <t xml:space="preserve"> </t>
    </r>
    <r>
      <rPr>
        <b/>
        <sz val="11"/>
        <color theme="1"/>
        <rFont val="Calibri"/>
        <family val="2"/>
        <scheme val="minor"/>
      </rPr>
      <t xml:space="preserve">Omple les següents dades (pots utilitzar a partir de la columna F d'aquest full excel per fer els càlculs que necessitis per omplir els quadres): </t>
    </r>
  </si>
  <si>
    <t>Pes de MeOH=</t>
  </si>
  <si>
    <t xml:space="preserve"> MeOH Mostra</t>
  </si>
  <si>
    <r>
      <t>5.</t>
    </r>
    <r>
      <rPr>
        <b/>
        <sz val="7"/>
        <color theme="1"/>
        <rFont val="Times New Roman"/>
        <family val="1"/>
      </rPr>
      <t xml:space="preserve"> </t>
    </r>
    <r>
      <rPr>
        <b/>
        <sz val="11"/>
        <color theme="1"/>
        <rFont val="Calibri"/>
        <family val="2"/>
        <scheme val="minor"/>
      </rPr>
      <t>Trobar la concentració i l’interval de confiança del MeOH en l’aiguardent en les unitats descrites en la norma</t>
    </r>
  </si>
  <si>
    <t>[MeOH] AIGUARDENT =</t>
  </si>
  <si>
    <r>
      <t>6.</t>
    </r>
    <r>
      <rPr>
        <b/>
        <sz val="7"/>
        <color theme="1"/>
        <rFont val="Times New Roman"/>
        <family val="1"/>
      </rPr>
      <t xml:space="preserve"> </t>
    </r>
    <r>
      <rPr>
        <b/>
        <sz val="11"/>
        <color theme="1"/>
        <rFont val="Calibri"/>
        <family val="2"/>
        <scheme val="minor"/>
      </rPr>
      <t>Discutir si el contingut de MeOH està o no per sota del límit establert</t>
    </r>
  </si>
  <si>
    <t>Data:</t>
  </si>
  <si>
    <t>Grup pràctiques:</t>
  </si>
  <si>
    <t>Parella:</t>
  </si>
  <si>
    <t>Alumnes:</t>
  </si>
  <si>
    <t>Informe pràctica L</t>
  </si>
  <si>
    <t xml:space="preserve">En la mesura dels patrons els cromatogrames presenten 3 pics. Un és degut al metanol, </t>
  </si>
  <si>
    <t xml:space="preserve">l'altre al etanol que hem afegit en la solució. L'aigua no és, perquè el detector FID només </t>
  </si>
  <si>
    <t>detecta la presència de carbonis. Per tant és l'acetona que hem utilitzat per a netejar la punta de la xeringa</t>
  </si>
  <si>
    <t>(s'omple el recipient d'acetona i la màquina ho utilitza de neteja).</t>
  </si>
  <si>
    <t xml:space="preserve">Fem un calibratge de patrons externs i posem el etanol per simular la matriu de la mostra, </t>
  </si>
  <si>
    <t>1.2 (G2) Matí - 1r torn</t>
  </si>
  <si>
    <t>Gerard Moreno Mas i Òscar Losada Garcia</t>
  </si>
  <si>
    <t>M_01</t>
  </si>
  <si>
    <t>(500 mg en 100 mL -&gt; 5000 ppm, fem dilució 1/5 -&gt; queda 1000 ppm)</t>
  </si>
  <si>
    <t>Patró (mL estoc MeOH)</t>
  </si>
  <si>
    <t>Concentració (ppm)</t>
  </si>
  <si>
    <t>ppm</t>
  </si>
  <si>
    <t>Patró inicial [MeOH] (ppm)</t>
  </si>
  <si>
    <t>y= a + bx</t>
  </si>
  <si>
    <t>b</t>
  </si>
  <si>
    <t>a</t>
  </si>
  <si>
    <t>u_b</t>
  </si>
  <si>
    <t>u_a</t>
  </si>
  <si>
    <t>R^2</t>
  </si>
  <si>
    <t>S_{y/x}</t>
  </si>
  <si>
    <t>F</t>
  </si>
  <si>
    <t>dof</t>
  </si>
  <si>
    <t>Ssreg</t>
  </si>
  <si>
    <t>Ssresid</t>
  </si>
  <si>
    <t>y_{avg}</t>
  </si>
  <si>
    <t>S_{xx}</t>
  </si>
  <si>
    <t>S_0</t>
  </si>
  <si>
    <t>t_{tab}</t>
  </si>
  <si>
    <t>mg</t>
  </si>
  <si>
    <t>Patró estoc/treball [MeOH] (ppm)</t>
  </si>
  <si>
    <r>
      <t>(66 ± 1) ppm</t>
    </r>
    <r>
      <rPr>
        <vertAlign val="superscript"/>
        <sz val="11"/>
        <color theme="1"/>
        <rFont val="Arial"/>
        <family val="2"/>
      </rPr>
      <t>-1</t>
    </r>
  </si>
  <si>
    <r>
      <t>(1,7 ± 0,5) · 10</t>
    </r>
    <r>
      <rPr>
        <vertAlign val="superscript"/>
        <sz val="11"/>
        <color theme="1"/>
        <rFont val="Arial"/>
        <family val="2"/>
      </rPr>
      <t>3</t>
    </r>
  </si>
  <si>
    <t>Factor de dilució</t>
  </si>
  <si>
    <r>
      <t>(9 ± 1) · 10</t>
    </r>
    <r>
      <rPr>
        <b/>
        <vertAlign val="superscript"/>
        <sz val="11"/>
        <color theme="1"/>
        <rFont val="Arial"/>
        <family val="2"/>
      </rPr>
      <t>2</t>
    </r>
    <r>
      <rPr>
        <b/>
        <sz val="11"/>
        <color theme="1"/>
        <rFont val="Arial"/>
        <family val="2"/>
      </rPr>
      <t xml:space="preserve"> ppm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</si>
</sst>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2" x14ac:knownFonts="1">
    <font>
      <sz val="11"/>
      <color theme="1"/>
      <name val="Calibri"/>
      <family val="2"/>
      <scheme val="minor"/>
    </font>
    <font>
      <sz val="11"/>
      <color theme="1"/>
      <name val="Arial"/>
      <family val="2"/>
    </font>
    <font>
      <b/>
      <sz val="11"/>
      <color theme="1"/>
      <name val="Arial"/>
      <family val="2"/>
    </font>
    <font>
      <b/>
      <sz val="12"/>
      <color theme="1"/>
      <name val="Arial"/>
      <family val="2"/>
    </font>
    <font>
      <b/>
      <sz val="11"/>
      <color theme="1"/>
      <name val="Calibri"/>
      <family val="2"/>
      <scheme val="minor"/>
    </font>
    <font>
      <b/>
      <sz val="7"/>
      <color theme="1"/>
      <name val="Times New Roman"/>
      <family val="1"/>
    </font>
    <font>
      <b/>
      <sz val="10"/>
      <color theme="1"/>
      <name val="Arial"/>
      <family val="2"/>
    </font>
    <font>
      <b/>
      <sz val="14"/>
      <color theme="1"/>
      <name val="Arial"/>
      <family val="2"/>
    </font>
    <font>
      <sz val="12"/>
      <color theme="1"/>
      <name val="Arial"/>
      <family val="2"/>
    </font>
    <font>
      <b/>
      <sz val="25"/>
      <color theme="1"/>
      <name val="Arial"/>
      <family val="2"/>
    </font>
    <font>
      <vertAlign val="superscript"/>
      <sz val="11"/>
      <color theme="1"/>
      <name val="Arial"/>
      <family val="2"/>
    </font>
    <font>
      <b/>
      <vertAlign val="superscript"/>
      <sz val="11"/>
      <color theme="1"/>
      <name val="Arial"/>
      <family val="2"/>
    </font>
  </fonts>
  <fills count="5">
    <fill>
      <patternFill patternType="none"/>
    </fill>
    <fill>
      <patternFill patternType="gray125"/>
    </fill>
    <fill>
      <patternFill patternType="solid">
        <fgColor theme="2" tint="-9.9978637043366805E-2"/>
        <bgColor indexed="64"/>
      </patternFill>
    </fill>
    <fill>
      <patternFill patternType="solid">
        <fgColor theme="5" tint="0.79998168889431442"/>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indexed="64"/>
      </bottom>
      <diagonal/>
    </border>
  </borders>
  <cellStyleXfs count="1">
    <xf numFmtId="0" fontId="0" fillId="0" borderId="0"/>
  </cellStyleXfs>
  <cellXfs count="41">
    <xf numFmtId="0" fontId="0" fillId="0" borderId="0" xfId="0"/>
    <xf numFmtId="0" fontId="1" fillId="0" borderId="0" xfId="0" applyFont="1"/>
    <xf numFmtId="0" fontId="1" fillId="0" borderId="1" xfId="0" applyFont="1" applyBorder="1"/>
    <xf numFmtId="0" fontId="3" fillId="0" borderId="0" xfId="0" applyFont="1"/>
    <xf numFmtId="0" fontId="1" fillId="0" borderId="1" xfId="0" applyFont="1" applyBorder="1" applyAlignment="1">
      <alignment horizontal="center"/>
    </xf>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2" fillId="0" borderId="3" xfId="0" applyFont="1" applyBorder="1"/>
    <xf numFmtId="0" fontId="1" fillId="0" borderId="0" xfId="0" applyFont="1" applyAlignment="1">
      <alignment horizontal="center" vertical="center"/>
    </xf>
    <xf numFmtId="0" fontId="2" fillId="0" borderId="0" xfId="0" applyFont="1"/>
    <xf numFmtId="0" fontId="4" fillId="0" borderId="0" xfId="0" applyFont="1"/>
    <xf numFmtId="0" fontId="4" fillId="0" borderId="0" xfId="0" applyFont="1" applyAlignment="1">
      <alignment horizontal="left" vertical="center"/>
    </xf>
    <xf numFmtId="0" fontId="2" fillId="0" borderId="1" xfId="0" applyFont="1" applyBorder="1"/>
    <xf numFmtId="0" fontId="2" fillId="2" borderId="1" xfId="0" applyFont="1" applyFill="1" applyBorder="1" applyAlignment="1">
      <alignment horizontal="center"/>
    </xf>
    <xf numFmtId="0" fontId="2" fillId="0" borderId="2" xfId="0" applyFont="1" applyBorder="1"/>
    <xf numFmtId="0" fontId="1" fillId="0" borderId="0" xfId="0" applyFont="1" applyAlignment="1">
      <alignment horizontal="right" vertical="center"/>
    </xf>
    <xf numFmtId="0" fontId="1" fillId="0" borderId="0" xfId="0" applyFont="1" applyAlignment="1">
      <alignment horizontal="left" vertical="center"/>
    </xf>
    <xf numFmtId="0" fontId="6" fillId="2" borderId="1" xfId="0" applyFont="1" applyFill="1" applyBorder="1"/>
    <xf numFmtId="0" fontId="8" fillId="0" borderId="0" xfId="0" applyFont="1"/>
    <xf numFmtId="0" fontId="7" fillId="0" borderId="0" xfId="0" applyFont="1"/>
    <xf numFmtId="0" fontId="1" fillId="0" borderId="0" xfId="0" applyFont="1" applyAlignment="1">
      <alignment vertical="center"/>
    </xf>
    <xf numFmtId="14" fontId="8" fillId="0" borderId="0" xfId="0" applyNumberFormat="1" applyFont="1" applyAlignment="1">
      <alignment horizontal="left"/>
    </xf>
    <xf numFmtId="164" fontId="1" fillId="0" borderId="1" xfId="0" applyNumberFormat="1" applyFont="1" applyBorder="1" applyAlignment="1">
      <alignment horizontal="center"/>
    </xf>
    <xf numFmtId="165" fontId="1" fillId="0" borderId="0" xfId="0" applyNumberFormat="1" applyFont="1"/>
    <xf numFmtId="1" fontId="1" fillId="0" borderId="0" xfId="0" applyNumberFormat="1" applyFont="1"/>
    <xf numFmtId="1" fontId="1" fillId="0" borderId="1" xfId="0" applyNumberFormat="1" applyFont="1" applyBorder="1" applyAlignment="1">
      <alignment horizontal="center"/>
    </xf>
    <xf numFmtId="164" fontId="1" fillId="0" borderId="0" xfId="0" applyNumberFormat="1" applyFont="1" applyAlignment="1">
      <alignment vertical="center"/>
    </xf>
    <xf numFmtId="165" fontId="2" fillId="0" borderId="0" xfId="0" applyNumberFormat="1" applyFont="1" applyAlignment="1">
      <alignment vertical="center"/>
    </xf>
    <xf numFmtId="0" fontId="2" fillId="0" borderId="0" xfId="0" applyFont="1" applyAlignment="1">
      <alignment horizontal="right" vertical="center"/>
    </xf>
    <xf numFmtId="1" fontId="1" fillId="0" borderId="0" xfId="0" applyNumberFormat="1" applyFont="1" applyAlignment="1">
      <alignment vertical="center"/>
    </xf>
    <xf numFmtId="1"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9" fillId="0" borderId="0" xfId="0" applyFont="1"/>
    <xf numFmtId="164" fontId="1" fillId="0" borderId="0" xfId="0" applyNumberFormat="1" applyFont="1"/>
    <xf numFmtId="0" fontId="2" fillId="3" borderId="0" xfId="0" applyFont="1" applyFill="1" applyAlignment="1">
      <alignment horizontal="center"/>
    </xf>
    <xf numFmtId="0" fontId="1" fillId="0" borderId="2" xfId="0" applyFont="1" applyBorder="1" applyAlignment="1">
      <alignment horizontal="center" vertical="center"/>
    </xf>
    <xf numFmtId="0" fontId="1" fillId="0" borderId="9" xfId="0" applyFont="1" applyBorder="1" applyAlignment="1">
      <alignment horizontal="center" vertical="center"/>
    </xf>
    <xf numFmtId="0" fontId="2" fillId="4"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Calibratge amb patró extern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9.7020126558685402E-2"/>
          <c:y val="0.14161893852615504"/>
          <c:w val="0.86670715200180881"/>
          <c:h val="0.68883807908891115"/>
        </c:manualLayout>
      </c:layout>
      <c:scatterChart>
        <c:scatterStyle val="lineMarker"/>
        <c:varyColors val="0"/>
        <c:ser>
          <c:idx val="0"/>
          <c:order val="0"/>
          <c:spPr>
            <a:ln w="25400" cap="rnd">
              <a:noFill/>
              <a:round/>
            </a:ln>
            <a:effectLst/>
          </c:spPr>
          <c:marker>
            <c:symbol val="circle"/>
            <c:size val="5"/>
            <c:spPr>
              <a:solidFill>
                <a:srgbClr val="7030A0"/>
              </a:solidFill>
              <a:ln w="9525">
                <a:solidFill>
                  <a:srgbClr val="7030A0"/>
                </a:solidFill>
              </a:ln>
              <a:effectLst/>
            </c:spPr>
          </c:marker>
          <c:trendline>
            <c:spPr>
              <a:ln w="19050" cap="rnd">
                <a:solidFill>
                  <a:srgbClr val="7030A0"/>
                </a:solidFill>
                <a:prstDash val="sysDot"/>
              </a:ln>
              <a:effectLst/>
            </c:spPr>
            <c:trendlineType val="linear"/>
            <c:dispRSqr val="0"/>
            <c:dispEq val="0"/>
          </c:trendline>
          <c:trendline>
            <c:spPr>
              <a:ln w="19050" cap="rnd">
                <a:solidFill>
                  <a:srgbClr val="7030A0"/>
                </a:solidFill>
                <a:prstDash val="sysDot"/>
              </a:ln>
              <a:effectLst/>
            </c:spPr>
            <c:trendlineType val="linear"/>
            <c:dispRSqr val="1"/>
            <c:dispEq val="0"/>
            <c:trendlineLbl>
              <c:layout>
                <c:manualLayout>
                  <c:x val="7.9823053368329067E-2"/>
                  <c:y val="-8.837962962962962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trendlineLbl>
          </c:trendline>
          <c:xVal>
            <c:numRef>
              <c:f>'Pràctica L'!$B$56:$B$60</c:f>
              <c:numCache>
                <c:formatCode>0</c:formatCode>
                <c:ptCount val="5"/>
                <c:pt idx="0" formatCode="0.0">
                  <c:v>98.74</c:v>
                </c:pt>
                <c:pt idx="1">
                  <c:v>197.48</c:v>
                </c:pt>
                <c:pt idx="2">
                  <c:v>296.21999999999997</c:v>
                </c:pt>
                <c:pt idx="3">
                  <c:v>394.96</c:v>
                </c:pt>
                <c:pt idx="4">
                  <c:v>493.7</c:v>
                </c:pt>
              </c:numCache>
            </c:numRef>
          </c:xVal>
          <c:yVal>
            <c:numRef>
              <c:f>'Pràctica L'!$C$56:$C$60</c:f>
              <c:numCache>
                <c:formatCode>0.0</c:formatCode>
                <c:ptCount val="5"/>
                <c:pt idx="0">
                  <c:v>8212.6</c:v>
                </c:pt>
                <c:pt idx="1">
                  <c:v>14239</c:v>
                </c:pt>
                <c:pt idx="2">
                  <c:v>21763.200000000001</c:v>
                </c:pt>
                <c:pt idx="3">
                  <c:v>27362.6</c:v>
                </c:pt>
                <c:pt idx="4">
                  <c:v>34023.5</c:v>
                </c:pt>
              </c:numCache>
            </c:numRef>
          </c:yVal>
          <c:smooth val="0"/>
          <c:extLst>
            <c:ext xmlns:c16="http://schemas.microsoft.com/office/drawing/2014/chart" uri="{C3380CC4-5D6E-409C-BE32-E72D297353CC}">
              <c16:uniqueId val="{00000002-D65B-4128-8F72-2AD55FBCA3E9}"/>
            </c:ext>
          </c:extLst>
        </c:ser>
        <c:dLbls>
          <c:showLegendKey val="0"/>
          <c:showVal val="0"/>
          <c:showCatName val="0"/>
          <c:showSerName val="0"/>
          <c:showPercent val="0"/>
          <c:showBubbleSize val="0"/>
        </c:dLbls>
        <c:axId val="197386047"/>
        <c:axId val="197385567"/>
      </c:scatterChart>
      <c:valAx>
        <c:axId val="197386047"/>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[MeOH] (ppm)</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E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7385567"/>
        <c:crosses val="autoZero"/>
        <c:crossBetween val="midCat"/>
      </c:valAx>
      <c:valAx>
        <c:axId val="19738556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Peak Area (a.u.)</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E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73860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13607</xdr:rowOff>
    </xdr:from>
    <xdr:to>
      <xdr:col>4</xdr:col>
      <xdr:colOff>654326</xdr:colOff>
      <xdr:row>12</xdr:row>
      <xdr:rowOff>81643</xdr:rowOff>
    </xdr:to>
    <xdr:sp macro="" textlink="">
      <xdr:nvSpPr>
        <xdr:cNvPr id="2" name="CuadroTexto 1">
          <a:extLst>
            <a:ext uri="{FF2B5EF4-FFF2-40B4-BE49-F238E27FC236}">
              <a16:creationId xmlns:a16="http://schemas.microsoft.com/office/drawing/2014/main" id="{8498014E-A538-442F-84AE-614D0E5D844D}"/>
            </a:ext>
          </a:extLst>
        </xdr:cNvPr>
        <xdr:cNvSpPr txBox="1"/>
      </xdr:nvSpPr>
      <xdr:spPr>
        <a:xfrm>
          <a:off x="748393" y="311781"/>
          <a:ext cx="4776107" cy="24534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s-ES" sz="1100"/>
            <a:t>La mostra és un orujo de uva blanca de marca "Pazo de Usía".</a:t>
          </a:r>
          <a:r>
            <a:rPr lang="es-ES" sz="1100" baseline="0"/>
            <a:t> És un líquid transparent (incolor)</a:t>
          </a:r>
        </a:p>
        <a:p>
          <a:pPr algn="l"/>
          <a:r>
            <a:rPr lang="es-ES" sz="1100" baseline="0"/>
            <a:t>i té nombre de lot L-K0804. Té un grau alcohòlic del 40%. Està elaborat per «El Corte Inglés», Orujos Panizo, S.L.</a:t>
          </a:r>
        </a:p>
        <a:p>
          <a:pPr algn="l"/>
          <a:r>
            <a:rPr lang="es-ES" sz="1100" baseline="0"/>
            <a:t>C/ Real, 89 - 49332 Camarzana de Tera - Zamora, Espanya.</a:t>
          </a:r>
        </a:p>
      </xdr:txBody>
    </xdr:sp>
    <xdr:clientData/>
  </xdr:twoCellAnchor>
  <xdr:twoCellAnchor>
    <xdr:from>
      <xdr:col>0</xdr:col>
      <xdr:colOff>0</xdr:colOff>
      <xdr:row>12</xdr:row>
      <xdr:rowOff>290247</xdr:rowOff>
    </xdr:from>
    <xdr:to>
      <xdr:col>4</xdr:col>
      <xdr:colOff>649356</xdr:colOff>
      <xdr:row>21</xdr:row>
      <xdr:rowOff>60109</xdr:rowOff>
    </xdr:to>
    <xdr:sp macro="" textlink="">
      <xdr:nvSpPr>
        <xdr:cNvPr id="3" name="CuadroTexto 2">
          <a:extLst>
            <a:ext uri="{FF2B5EF4-FFF2-40B4-BE49-F238E27FC236}">
              <a16:creationId xmlns:a16="http://schemas.microsoft.com/office/drawing/2014/main" id="{0828952E-FB54-44A7-9712-716BB582A675}"/>
            </a:ext>
          </a:extLst>
        </xdr:cNvPr>
        <xdr:cNvSpPr txBox="1"/>
      </xdr:nvSpPr>
      <xdr:spPr>
        <a:xfrm>
          <a:off x="743423" y="2973812"/>
          <a:ext cx="4776107" cy="24534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s-ES" sz="1100"/>
            <a:t>És un equip</a:t>
          </a:r>
          <a:r>
            <a:rPr lang="es-ES" sz="1100" baseline="0"/>
            <a:t> de cromatografia de gasos de la marca Shimadzu model GC-2014 controlat per ordinador. Té també afegit un autosampler AOC-20i (marca Shimadzu) que facilita molt el procés de injecció de les diferents solucions. És especialment útil en aquest cas perquè permet fer la mesura en batch, deixant tot el procés de mesura automatitzat. Detector d'ionització de flama (FID).</a:t>
          </a:r>
        </a:p>
        <a:p>
          <a:pPr algn="l"/>
          <a:endParaRPr lang="es-ES" sz="1100" baseline="0"/>
        </a:p>
        <a:p>
          <a:pPr algn="l"/>
          <a:r>
            <a:rPr lang="es-ES" sz="1100">
              <a:solidFill>
                <a:schemeClr val="dk1"/>
              </a:solidFill>
              <a:effectLst/>
              <a:latin typeface="+mn-lt"/>
              <a:ea typeface="+mn-ea"/>
              <a:cs typeface="+mn-cs"/>
            </a:rPr>
            <a:t>Columna Alltech EC-WAP 30 m x 0,25 mm ID x 0,25 µm. Temperatura límit de la columna és 260 ºC.</a:t>
          </a:r>
        </a:p>
        <a:p>
          <a:pPr algn="l"/>
          <a:endParaRPr lang="es-ES" sz="1100">
            <a:solidFill>
              <a:schemeClr val="dk1"/>
            </a:solidFill>
            <a:effectLst/>
            <a:latin typeface="+mn-lt"/>
            <a:ea typeface="+mn-ea"/>
            <a:cs typeface="+mn-cs"/>
          </a:endParaRPr>
        </a:p>
        <a:p>
          <a:pPr algn="l"/>
          <a:r>
            <a:rPr lang="es-ES" sz="1100">
              <a:solidFill>
                <a:schemeClr val="dk1"/>
              </a:solidFill>
              <a:effectLst/>
              <a:latin typeface="+mn-lt"/>
              <a:ea typeface="+mn-ea"/>
              <a:cs typeface="+mn-cs"/>
            </a:rPr>
            <a:t>Temperatura de l'injector a 200 ºC, i el detector a 250 ºC. El</a:t>
          </a:r>
          <a:r>
            <a:rPr lang="es-ES" sz="1100" baseline="0">
              <a:solidFill>
                <a:schemeClr val="dk1"/>
              </a:solidFill>
              <a:effectLst/>
              <a:latin typeface="+mn-lt"/>
              <a:ea typeface="+mn-ea"/>
              <a:cs typeface="+mn-cs"/>
            </a:rPr>
            <a:t> cabal d'He (fase mòbil) és de 1,3 mL/min i la relació split de 1:20. Els manòmetres s'ajusten a 2 bar per a l'hidrogen i l'aire comprimit (oxigen) i 6 bar per a l'He.</a:t>
          </a:r>
        </a:p>
        <a:p>
          <a:pPr algn="l"/>
          <a:endParaRPr lang="es-ES" sz="1100" baseline="0">
            <a:solidFill>
              <a:schemeClr val="dk1"/>
            </a:solidFill>
            <a:effectLst/>
            <a:latin typeface="+mn-lt"/>
            <a:ea typeface="+mn-ea"/>
            <a:cs typeface="+mn-cs"/>
          </a:endParaRPr>
        </a:p>
        <a:p>
          <a:pPr algn="l"/>
          <a:r>
            <a:rPr lang="es-ES" sz="1100" baseline="0">
              <a:solidFill>
                <a:schemeClr val="dk1"/>
              </a:solidFill>
              <a:effectLst/>
              <a:latin typeface="+mn-lt"/>
              <a:ea typeface="+mn-ea"/>
              <a:cs typeface="+mn-cs"/>
            </a:rPr>
            <a:t>El gradient de temperatura és</a:t>
          </a:r>
        </a:p>
        <a:p>
          <a:pPr algn="l"/>
          <a:r>
            <a:rPr lang="es-ES" sz="1100" baseline="0">
              <a:solidFill>
                <a:schemeClr val="dk1"/>
              </a:solidFill>
              <a:effectLst/>
              <a:latin typeface="+mn-lt"/>
              <a:ea typeface="+mn-ea"/>
              <a:cs typeface="+mn-cs"/>
            </a:rPr>
            <a:t>PATRONS: 35 ºC durant 1 min, rampa de 5 ºC/min fins a 60 ºC.</a:t>
          </a:r>
        </a:p>
        <a:p>
          <a:pPr algn="l"/>
          <a:r>
            <a:rPr lang="es-ES" sz="1100" baseline="0">
              <a:solidFill>
                <a:schemeClr val="dk1"/>
              </a:solidFill>
              <a:effectLst/>
              <a:latin typeface="+mn-lt"/>
              <a:ea typeface="+mn-ea"/>
              <a:cs typeface="+mn-cs"/>
            </a:rPr>
            <a:t>MOSTRA: 35 ºC durant 1 min, rampa de 5 ºC/min fins a 60 ºC, rampa de 90 ºC/min fins a 200 ºC i mantenir 3 min.</a:t>
          </a:r>
          <a:endParaRPr lang="es-ES" sz="1100"/>
        </a:p>
      </xdr:txBody>
    </xdr:sp>
    <xdr:clientData/>
  </xdr:twoCellAnchor>
  <xdr:twoCellAnchor>
    <xdr:from>
      <xdr:col>0</xdr:col>
      <xdr:colOff>6626</xdr:colOff>
      <xdr:row>81</xdr:row>
      <xdr:rowOff>288234</xdr:rowOff>
    </xdr:from>
    <xdr:to>
      <xdr:col>4</xdr:col>
      <xdr:colOff>674559</xdr:colOff>
      <xdr:row>96</xdr:row>
      <xdr:rowOff>244889</xdr:rowOff>
    </xdr:to>
    <mc:AlternateContent xmlns:mc="http://schemas.openxmlformats.org/markup-compatibility/2006">
      <mc:Choice xmlns:a14="http://schemas.microsoft.com/office/drawing/2010/main" Requires="a14">
        <xdr:sp macro="" textlink="">
          <xdr:nvSpPr>
            <xdr:cNvPr id="10" name="CuadroTexto 9">
              <a:extLst>
                <a:ext uri="{FF2B5EF4-FFF2-40B4-BE49-F238E27FC236}">
                  <a16:creationId xmlns:a16="http://schemas.microsoft.com/office/drawing/2014/main" id="{53D102DC-8E7B-421D-99CE-33BD2F7B1A60}"/>
                </a:ext>
              </a:extLst>
            </xdr:cNvPr>
            <xdr:cNvSpPr txBox="1"/>
          </xdr:nvSpPr>
          <xdr:spPr>
            <a:xfrm>
              <a:off x="6626" y="23509009"/>
              <a:ext cx="6650234" cy="42859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S" sz="1100"/>
                <a:t>E</a:t>
              </a:r>
              <a:r>
                <a:rPr lang="es-ES" sz="1100" baseline="0"/>
                <a:t>l reial decret </a:t>
              </a:r>
              <a:r>
                <a:rPr lang="ca-ES" sz="1100" b="0" i="0">
                  <a:solidFill>
                    <a:schemeClr val="dk1"/>
                  </a:solidFill>
                  <a:effectLst/>
                  <a:latin typeface="+mn-lt"/>
                  <a:ea typeface="+mn-ea"/>
                  <a:cs typeface="+mn-cs"/>
                </a:rPr>
                <a:t>1908/1984</a:t>
              </a:r>
              <a:r>
                <a:rPr lang="es-ES" sz="1100" b="0" i="0" baseline="0">
                  <a:solidFill>
                    <a:schemeClr val="dk1"/>
                  </a:solidFill>
                  <a:effectLst/>
                  <a:latin typeface="+mn-lt"/>
                  <a:ea typeface="+mn-ea"/>
                  <a:cs typeface="+mn-cs"/>
                </a:rPr>
                <a:t> en l'article sisè indica que en el aiguardents com l'orujo, no hi ha límit establert de contingut màxim de metanol.</a:t>
              </a:r>
            </a:p>
            <a:p>
              <a:pPr marL="0" marR="0" lvl="0" indent="0" defTabSz="914400" eaLnBrk="1" fontAlgn="auto" latinLnBrk="0" hangingPunct="1">
                <a:lnSpc>
                  <a:spcPct val="100000"/>
                </a:lnSpc>
                <a:spcBef>
                  <a:spcPts val="0"/>
                </a:spcBef>
                <a:spcAft>
                  <a:spcPts val="0"/>
                </a:spcAft>
                <a:buClrTx/>
                <a:buSzTx/>
                <a:buFontTx/>
                <a:buNone/>
                <a:tabLst/>
                <a:defRPr/>
              </a:pPr>
              <a:endParaRPr lang="es-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S" sz="1100" b="0" i="0" baseline="0">
                  <a:solidFill>
                    <a:schemeClr val="dk1"/>
                  </a:solidFill>
                  <a:effectLst/>
                  <a:latin typeface="+mn-lt"/>
                  <a:ea typeface="+mn-ea"/>
                  <a:cs typeface="+mn-cs"/>
                </a:rPr>
                <a:t>Si més no, podem comparar el valor amb l'antic reial decret </a:t>
              </a:r>
              <a:r>
                <a:rPr lang="ca-ES" sz="1100" b="0" i="0">
                  <a:solidFill>
                    <a:schemeClr val="dk1"/>
                  </a:solidFill>
                  <a:effectLst/>
                  <a:latin typeface="+mn-lt"/>
                  <a:ea typeface="+mn-ea"/>
                  <a:cs typeface="+mn-cs"/>
                </a:rPr>
                <a:t>1416/1982</a:t>
              </a:r>
              <a:r>
                <a:rPr lang="es-ES" sz="1100" b="0" i="0" baseline="0">
                  <a:solidFill>
                    <a:schemeClr val="dk1"/>
                  </a:solidFill>
                  <a:effectLst/>
                  <a:latin typeface="+mn-lt"/>
                  <a:ea typeface="+mn-ea"/>
                  <a:cs typeface="+mn-cs"/>
                </a:rPr>
                <a:t>, que sí estipula uns màxims legals de metanol per als aiguardents. Concretament, l'aiguardent d'orujo tenia un límit de 3,5 g/L.</a:t>
              </a:r>
            </a:p>
            <a:p>
              <a:pPr marL="0" marR="0" lvl="0" indent="0" defTabSz="914400" eaLnBrk="1" fontAlgn="auto" latinLnBrk="0" hangingPunct="1">
                <a:lnSpc>
                  <a:spcPct val="100000"/>
                </a:lnSpc>
                <a:spcBef>
                  <a:spcPts val="0"/>
                </a:spcBef>
                <a:spcAft>
                  <a:spcPts val="0"/>
                </a:spcAft>
                <a:buClrTx/>
                <a:buSzTx/>
                <a:buFontTx/>
                <a:buNone/>
                <a:tabLst/>
                <a:defRPr/>
              </a:pPr>
              <a:endParaRPr lang="es-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S" sz="1100" b="0" i="0" baseline="0">
                  <a:solidFill>
                    <a:schemeClr val="dk1"/>
                  </a:solidFill>
                  <a:effectLst/>
                  <a:latin typeface="+mn-lt"/>
                  <a:ea typeface="+mn-ea"/>
                  <a:cs typeface="+mn-cs"/>
                </a:rPr>
                <a:t>En la nostra anàlisi hem trobat que l'orujo conté una quantitat de (0,9 </a:t>
              </a:r>
              <a:r>
                <a:rPr lang="ca-ES" sz="1100" b="0" i="0">
                  <a:solidFill>
                    <a:schemeClr val="dk1"/>
                  </a:solidFill>
                  <a:effectLst/>
                  <a:latin typeface="+mn-lt"/>
                  <a:ea typeface="+mn-ea"/>
                  <a:cs typeface="+mn-cs"/>
                </a:rPr>
                <a:t>± 0,1) g/L. Per tant, es troba per sota del límit</a:t>
              </a:r>
              <a:r>
                <a:rPr lang="ca-ES" sz="1100" b="0" i="0" baseline="0">
                  <a:solidFill>
                    <a:schemeClr val="dk1"/>
                  </a:solidFill>
                  <a:effectLst/>
                  <a:latin typeface="+mn-lt"/>
                  <a:ea typeface="+mn-ea"/>
                  <a:cs typeface="+mn-cs"/>
                </a:rPr>
                <a:t> legal del 1982 (3,5 g/L), tenint en compte també l'interval de confiança.</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El "Diario Oficial de la Unión Europea" aprova el 15 de maig de 2019 que el contingut màxim de metanol per a l'aiguardent d'orujo és de 1000 g/hL d'alcohol pur (etanol).</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El nostre anàlisi ens diu que tenim </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ca-ES" sz="1100" b="0" i="1" baseline="0">
                        <a:solidFill>
                          <a:schemeClr val="dk1"/>
                        </a:solidFill>
                        <a:effectLst/>
                        <a:latin typeface="Cambria Math" panose="02040503050406030204" pitchFamily="18" charset="0"/>
                        <a:ea typeface="+mn-ea"/>
                        <a:cs typeface="+mn-cs"/>
                      </a:rPr>
                      <m:t>0,915</m:t>
                    </m:r>
                    <m:f>
                      <m:fPr>
                        <m:ctrlPr>
                          <a:rPr lang="ca-ES" sz="1100" b="0" i="1" baseline="0">
                            <a:solidFill>
                              <a:schemeClr val="dk1"/>
                            </a:solidFill>
                            <a:effectLst/>
                            <a:latin typeface="Cambria Math" panose="02040503050406030204" pitchFamily="18" charset="0"/>
                            <a:ea typeface="+mn-ea"/>
                            <a:cs typeface="+mn-cs"/>
                          </a:rPr>
                        </m:ctrlPr>
                      </m:fPr>
                      <m:num>
                        <m:r>
                          <a:rPr lang="ca-ES" sz="1100" b="0" i="1" baseline="0">
                            <a:solidFill>
                              <a:schemeClr val="dk1"/>
                            </a:solidFill>
                            <a:effectLst/>
                            <a:latin typeface="Cambria Math" panose="02040503050406030204" pitchFamily="18" charset="0"/>
                            <a:ea typeface="+mn-ea"/>
                            <a:cs typeface="+mn-cs"/>
                          </a:rPr>
                          <m:t>𝑔</m:t>
                        </m:r>
                      </m:num>
                      <m:den>
                        <m:r>
                          <a:rPr lang="ca-ES" sz="1100" b="0" i="1" baseline="0">
                            <a:solidFill>
                              <a:schemeClr val="dk1"/>
                            </a:solidFill>
                            <a:effectLst/>
                            <a:latin typeface="Cambria Math" panose="02040503050406030204" pitchFamily="18" charset="0"/>
                            <a:ea typeface="+mn-ea"/>
                            <a:cs typeface="+mn-cs"/>
                          </a:rPr>
                          <m:t>𝐿</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𝑡𝑜𝑡𝑎𝑙</m:t>
                        </m:r>
                      </m:den>
                    </m:f>
                    <m:r>
                      <a:rPr lang="ca-ES" sz="1100" b="0" i="1" baseline="0">
                        <a:solidFill>
                          <a:schemeClr val="dk1"/>
                        </a:solidFill>
                        <a:effectLst/>
                        <a:latin typeface="Cambria Math" panose="02040503050406030204" pitchFamily="18" charset="0"/>
                        <a:ea typeface="+mn-ea"/>
                        <a:cs typeface="+mn-cs"/>
                      </a:rPr>
                      <m:t>·</m:t>
                    </m:r>
                    <m:f>
                      <m:fPr>
                        <m:ctrlPr>
                          <a:rPr lang="ca-ES" sz="1100" b="0" i="1" baseline="0">
                            <a:solidFill>
                              <a:schemeClr val="dk1"/>
                            </a:solidFill>
                            <a:effectLst/>
                            <a:latin typeface="Cambria Math" panose="02040503050406030204" pitchFamily="18" charset="0"/>
                            <a:ea typeface="+mn-ea"/>
                            <a:cs typeface="+mn-cs"/>
                          </a:rPr>
                        </m:ctrlPr>
                      </m:fPr>
                      <m:num>
                        <m:r>
                          <a:rPr lang="ca-ES" sz="1100" b="0" i="1" baseline="0">
                            <a:solidFill>
                              <a:schemeClr val="dk1"/>
                            </a:solidFill>
                            <a:effectLst/>
                            <a:latin typeface="Cambria Math" panose="02040503050406030204" pitchFamily="18" charset="0"/>
                            <a:ea typeface="+mn-ea"/>
                            <a:cs typeface="+mn-cs"/>
                          </a:rPr>
                          <m:t>100 </m:t>
                        </m:r>
                        <m:r>
                          <a:rPr lang="ca-ES" sz="1100" b="0" i="1" baseline="0">
                            <a:solidFill>
                              <a:schemeClr val="dk1"/>
                            </a:solidFill>
                            <a:effectLst/>
                            <a:latin typeface="Cambria Math" panose="02040503050406030204" pitchFamily="18" charset="0"/>
                            <a:ea typeface="+mn-ea"/>
                            <a:cs typeface="+mn-cs"/>
                          </a:rPr>
                          <m:t>𝐿</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𝑡𝑜𝑡𝑎𝑙</m:t>
                        </m:r>
                      </m:num>
                      <m:den>
                        <m:r>
                          <a:rPr lang="ca-ES" sz="1100" b="0" i="1" baseline="0">
                            <a:solidFill>
                              <a:schemeClr val="dk1"/>
                            </a:solidFill>
                            <a:effectLst/>
                            <a:latin typeface="Cambria Math" panose="02040503050406030204" pitchFamily="18" charset="0"/>
                            <a:ea typeface="+mn-ea"/>
                            <a:cs typeface="+mn-cs"/>
                          </a:rPr>
                          <m:t>40 </m:t>
                        </m:r>
                        <m:r>
                          <a:rPr lang="ca-ES" sz="1100" b="0" i="1" baseline="0">
                            <a:solidFill>
                              <a:schemeClr val="dk1"/>
                            </a:solidFill>
                            <a:effectLst/>
                            <a:latin typeface="Cambria Math" panose="02040503050406030204" pitchFamily="18" charset="0"/>
                            <a:ea typeface="+mn-ea"/>
                            <a:cs typeface="+mn-cs"/>
                          </a:rPr>
                          <m:t>𝐿</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𝑒𝑡𝑎𝑛𝑜𝑙</m:t>
                        </m:r>
                      </m:den>
                    </m:f>
                    <m:r>
                      <a:rPr lang="ca-ES" sz="1100" b="0" i="1" baseline="0">
                        <a:solidFill>
                          <a:schemeClr val="dk1"/>
                        </a:solidFill>
                        <a:effectLst/>
                        <a:latin typeface="Cambria Math" panose="02040503050406030204" pitchFamily="18" charset="0"/>
                        <a:ea typeface="+mn-ea"/>
                        <a:cs typeface="+mn-cs"/>
                      </a:rPr>
                      <m:t>·</m:t>
                    </m:r>
                    <m:f>
                      <m:fPr>
                        <m:ctrlPr>
                          <a:rPr lang="ca-ES" sz="1100" b="0" i="1" baseline="0">
                            <a:solidFill>
                              <a:schemeClr val="dk1"/>
                            </a:solidFill>
                            <a:effectLst/>
                            <a:latin typeface="Cambria Math" panose="02040503050406030204" pitchFamily="18" charset="0"/>
                            <a:ea typeface="+mn-ea"/>
                            <a:cs typeface="+mn-cs"/>
                          </a:rPr>
                        </m:ctrlPr>
                      </m:fPr>
                      <m:num>
                        <m:r>
                          <a:rPr lang="ca-ES" sz="1100" b="0" i="1" baseline="0">
                            <a:solidFill>
                              <a:schemeClr val="dk1"/>
                            </a:solidFill>
                            <a:effectLst/>
                            <a:latin typeface="Cambria Math" panose="02040503050406030204" pitchFamily="18" charset="0"/>
                            <a:ea typeface="+mn-ea"/>
                            <a:cs typeface="+mn-cs"/>
                          </a:rPr>
                          <m:t>100 </m:t>
                        </m:r>
                        <m:r>
                          <a:rPr lang="ca-ES" sz="1100" b="0" i="1" baseline="0">
                            <a:solidFill>
                              <a:schemeClr val="dk1"/>
                            </a:solidFill>
                            <a:effectLst/>
                            <a:latin typeface="Cambria Math" panose="02040503050406030204" pitchFamily="18" charset="0"/>
                            <a:ea typeface="+mn-ea"/>
                            <a:cs typeface="+mn-cs"/>
                          </a:rPr>
                          <m:t>𝐿</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𝑒𝑡𝑎𝑛𝑜𝑙</m:t>
                        </m:r>
                      </m:num>
                      <m:den>
                        <m:r>
                          <a:rPr lang="ca-ES" sz="1100" b="0" i="1" baseline="0">
                            <a:solidFill>
                              <a:schemeClr val="dk1"/>
                            </a:solidFill>
                            <a:effectLst/>
                            <a:latin typeface="Cambria Math" panose="02040503050406030204" pitchFamily="18" charset="0"/>
                            <a:ea typeface="+mn-ea"/>
                            <a:cs typeface="+mn-cs"/>
                          </a:rPr>
                          <m:t>1 </m:t>
                        </m:r>
                        <m:r>
                          <a:rPr lang="ca-ES" sz="1100" b="0" i="1" baseline="0">
                            <a:solidFill>
                              <a:schemeClr val="dk1"/>
                            </a:solidFill>
                            <a:effectLst/>
                            <a:latin typeface="Cambria Math" panose="02040503050406030204" pitchFamily="18" charset="0"/>
                            <a:ea typeface="+mn-ea"/>
                            <a:cs typeface="+mn-cs"/>
                          </a:rPr>
                          <m:t>h𝐿</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𝑒𝑡𝑎𝑛𝑜𝑙</m:t>
                        </m:r>
                      </m:den>
                    </m:f>
                    <m:r>
                      <a:rPr lang="ca-ES" sz="1100" b="0" i="1" baseline="0">
                        <a:solidFill>
                          <a:schemeClr val="dk1"/>
                        </a:solidFill>
                        <a:effectLst/>
                        <a:latin typeface="Cambria Math" panose="02040503050406030204" pitchFamily="18" charset="0"/>
                        <a:ea typeface="+mn-ea"/>
                        <a:cs typeface="+mn-cs"/>
                      </a:rPr>
                      <m:t>=228,75 </m:t>
                    </m:r>
                    <m:f>
                      <m:fPr>
                        <m:ctrlPr>
                          <a:rPr lang="ca-ES" sz="1100" b="0" i="1" baseline="0">
                            <a:solidFill>
                              <a:schemeClr val="dk1"/>
                            </a:solidFill>
                            <a:effectLst/>
                            <a:latin typeface="Cambria Math" panose="02040503050406030204" pitchFamily="18" charset="0"/>
                            <a:ea typeface="+mn-ea"/>
                            <a:cs typeface="+mn-cs"/>
                          </a:rPr>
                        </m:ctrlPr>
                      </m:fPr>
                      <m:num>
                        <m:r>
                          <a:rPr lang="ca-ES" sz="1100" b="0" i="1" baseline="0">
                            <a:solidFill>
                              <a:schemeClr val="dk1"/>
                            </a:solidFill>
                            <a:effectLst/>
                            <a:latin typeface="Cambria Math" panose="02040503050406030204" pitchFamily="18" charset="0"/>
                            <a:ea typeface="+mn-ea"/>
                            <a:cs typeface="+mn-cs"/>
                          </a:rPr>
                          <m:t>𝑔</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𝑚𝑒𝑡𝑎𝑛𝑜𝑙</m:t>
                        </m:r>
                      </m:num>
                      <m:den>
                        <m:r>
                          <a:rPr lang="ca-ES" sz="1100" b="0" i="1" baseline="0">
                            <a:solidFill>
                              <a:schemeClr val="dk1"/>
                            </a:solidFill>
                            <a:effectLst/>
                            <a:latin typeface="Cambria Math" panose="02040503050406030204" pitchFamily="18" charset="0"/>
                            <a:ea typeface="+mn-ea"/>
                            <a:cs typeface="+mn-cs"/>
                          </a:rPr>
                          <m:t>h𝐿</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𝑒𝑡𝑎𝑛𝑜𝑙</m:t>
                        </m:r>
                      </m:den>
                    </m:f>
                  </m:oMath>
                </m:oMathPara>
              </a14:m>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Per tant, </a:t>
              </a:r>
              <a:r>
                <a:rPr lang="ca-ES" sz="1100" b="1" i="0" baseline="0">
                  <a:solidFill>
                    <a:schemeClr val="dk1"/>
                  </a:solidFill>
                  <a:effectLst/>
                  <a:latin typeface="+mn-lt"/>
                  <a:ea typeface="+mn-ea"/>
                  <a:cs typeface="+mn-cs"/>
                </a:rPr>
                <a:t>(23 ± 3) · 10 g metanol / hL etanol</a:t>
              </a:r>
              <a:r>
                <a:rPr lang="ca-ES" sz="1100" b="0" i="0" baseline="0">
                  <a:solidFill>
                    <a:schemeClr val="dk1"/>
                  </a:solidFill>
                  <a:effectLst/>
                  <a:latin typeface="+mn-lt"/>
                  <a:ea typeface="+mn-ea"/>
                  <a:cs typeface="+mn-cs"/>
                </a:rPr>
                <a:t>, es troba per sota del límit legal. El producte analitzat complex la normativa europea vigent (i l'espanyola del 1982).</a:t>
              </a:r>
              <a:endParaRPr lang="ca-ES"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Per tant, no hi ha perill d'intoxicació per metanol bevent aquest orujo!</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Caldria fer més patrons i replicats per reduir l'interval de confiança, però que per a aquesta anàlisi, ja ens és suficient aquest nivell de precisió.</a:t>
              </a:r>
              <a:endParaRPr lang="ca-ES" sz="1100" b="0" i="0">
                <a:solidFill>
                  <a:schemeClr val="dk1"/>
                </a:solidFill>
                <a:effectLst/>
                <a:latin typeface="+mn-lt"/>
                <a:ea typeface="+mn-ea"/>
                <a:cs typeface="+mn-cs"/>
              </a:endParaRPr>
            </a:p>
          </xdr:txBody>
        </xdr:sp>
      </mc:Choice>
      <mc:Fallback>
        <xdr:sp macro="" textlink="">
          <xdr:nvSpPr>
            <xdr:cNvPr id="10" name="CuadroTexto 9">
              <a:extLst>
                <a:ext uri="{FF2B5EF4-FFF2-40B4-BE49-F238E27FC236}">
                  <a16:creationId xmlns:a16="http://schemas.microsoft.com/office/drawing/2014/main" id="{53D102DC-8E7B-421D-99CE-33BD2F7B1A60}"/>
                </a:ext>
              </a:extLst>
            </xdr:cNvPr>
            <xdr:cNvSpPr txBox="1"/>
          </xdr:nvSpPr>
          <xdr:spPr>
            <a:xfrm>
              <a:off x="6626" y="23509009"/>
              <a:ext cx="6650234" cy="42859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S" sz="1100"/>
                <a:t>E</a:t>
              </a:r>
              <a:r>
                <a:rPr lang="es-ES" sz="1100" baseline="0"/>
                <a:t>l reial decret </a:t>
              </a:r>
              <a:r>
                <a:rPr lang="ca-ES" sz="1100" b="0" i="0">
                  <a:solidFill>
                    <a:schemeClr val="dk1"/>
                  </a:solidFill>
                  <a:effectLst/>
                  <a:latin typeface="+mn-lt"/>
                  <a:ea typeface="+mn-ea"/>
                  <a:cs typeface="+mn-cs"/>
                </a:rPr>
                <a:t>1908/1984</a:t>
              </a:r>
              <a:r>
                <a:rPr lang="es-ES" sz="1100" b="0" i="0" baseline="0">
                  <a:solidFill>
                    <a:schemeClr val="dk1"/>
                  </a:solidFill>
                  <a:effectLst/>
                  <a:latin typeface="+mn-lt"/>
                  <a:ea typeface="+mn-ea"/>
                  <a:cs typeface="+mn-cs"/>
                </a:rPr>
                <a:t> en l'article sisè indica que en el aiguardents com l'orujo, no hi ha límit establert de contingut màxim de metanol.</a:t>
              </a:r>
            </a:p>
            <a:p>
              <a:pPr marL="0" marR="0" lvl="0" indent="0" defTabSz="914400" eaLnBrk="1" fontAlgn="auto" latinLnBrk="0" hangingPunct="1">
                <a:lnSpc>
                  <a:spcPct val="100000"/>
                </a:lnSpc>
                <a:spcBef>
                  <a:spcPts val="0"/>
                </a:spcBef>
                <a:spcAft>
                  <a:spcPts val="0"/>
                </a:spcAft>
                <a:buClrTx/>
                <a:buSzTx/>
                <a:buFontTx/>
                <a:buNone/>
                <a:tabLst/>
                <a:defRPr/>
              </a:pPr>
              <a:endParaRPr lang="es-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S" sz="1100" b="0" i="0" baseline="0">
                  <a:solidFill>
                    <a:schemeClr val="dk1"/>
                  </a:solidFill>
                  <a:effectLst/>
                  <a:latin typeface="+mn-lt"/>
                  <a:ea typeface="+mn-ea"/>
                  <a:cs typeface="+mn-cs"/>
                </a:rPr>
                <a:t>Si més no, podem comparar el valor amb l'antic reial decret </a:t>
              </a:r>
              <a:r>
                <a:rPr lang="ca-ES" sz="1100" b="0" i="0">
                  <a:solidFill>
                    <a:schemeClr val="dk1"/>
                  </a:solidFill>
                  <a:effectLst/>
                  <a:latin typeface="+mn-lt"/>
                  <a:ea typeface="+mn-ea"/>
                  <a:cs typeface="+mn-cs"/>
                </a:rPr>
                <a:t>1416/1982</a:t>
              </a:r>
              <a:r>
                <a:rPr lang="es-ES" sz="1100" b="0" i="0" baseline="0">
                  <a:solidFill>
                    <a:schemeClr val="dk1"/>
                  </a:solidFill>
                  <a:effectLst/>
                  <a:latin typeface="+mn-lt"/>
                  <a:ea typeface="+mn-ea"/>
                  <a:cs typeface="+mn-cs"/>
                </a:rPr>
                <a:t>, que sí estipula uns màxims legals de metanol per als aiguardents. Concretament, l'aiguardent d'orujo tenia un límit de 3,5 g/L.</a:t>
              </a:r>
            </a:p>
            <a:p>
              <a:pPr marL="0" marR="0" lvl="0" indent="0" defTabSz="914400" eaLnBrk="1" fontAlgn="auto" latinLnBrk="0" hangingPunct="1">
                <a:lnSpc>
                  <a:spcPct val="100000"/>
                </a:lnSpc>
                <a:spcBef>
                  <a:spcPts val="0"/>
                </a:spcBef>
                <a:spcAft>
                  <a:spcPts val="0"/>
                </a:spcAft>
                <a:buClrTx/>
                <a:buSzTx/>
                <a:buFontTx/>
                <a:buNone/>
                <a:tabLst/>
                <a:defRPr/>
              </a:pPr>
              <a:endParaRPr lang="es-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S" sz="1100" b="0" i="0" baseline="0">
                  <a:solidFill>
                    <a:schemeClr val="dk1"/>
                  </a:solidFill>
                  <a:effectLst/>
                  <a:latin typeface="+mn-lt"/>
                  <a:ea typeface="+mn-ea"/>
                  <a:cs typeface="+mn-cs"/>
                </a:rPr>
                <a:t>En la nostra anàlisi hem trobat que l'orujo conté una quantitat de (0,9 </a:t>
              </a:r>
              <a:r>
                <a:rPr lang="ca-ES" sz="1100" b="0" i="0">
                  <a:solidFill>
                    <a:schemeClr val="dk1"/>
                  </a:solidFill>
                  <a:effectLst/>
                  <a:latin typeface="+mn-lt"/>
                  <a:ea typeface="+mn-ea"/>
                  <a:cs typeface="+mn-cs"/>
                </a:rPr>
                <a:t>± 0,1) g/L. Per tant, es troba per sota del límit</a:t>
              </a:r>
              <a:r>
                <a:rPr lang="ca-ES" sz="1100" b="0" i="0" baseline="0">
                  <a:solidFill>
                    <a:schemeClr val="dk1"/>
                  </a:solidFill>
                  <a:effectLst/>
                  <a:latin typeface="+mn-lt"/>
                  <a:ea typeface="+mn-ea"/>
                  <a:cs typeface="+mn-cs"/>
                </a:rPr>
                <a:t> legal del 1982 (3,5 g/L), tenint en compte també l'interval de confiança.</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El "Diario Oficial de la Unión Europea" aprova el 15 de maig de 2019 que el contingut màxim de metanol per a l'aiguardent d'orujo és de 1000 g/hL d'alcohol pur (etanol).</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El nostre anàlisi ens diu que tenim </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Cambria Math" panose="02040503050406030204" pitchFamily="18" charset="0"/>
                  <a:ea typeface="+mn-ea"/>
                  <a:cs typeface="+mn-cs"/>
                </a:rPr>
                <a:t>0,915 𝑔/(𝐿 𝑡𝑜𝑡𝑎𝑙)·(100 𝐿 𝑡𝑜𝑡𝑎𝑙)/(40 𝐿 𝑒𝑡𝑎𝑛𝑜𝑙)·(100 𝐿 𝑒𝑡𝑎𝑛𝑜𝑙)/(1 ℎ𝐿 𝑒𝑡𝑎𝑛𝑜𝑙)=228,75  (𝑔 𝑚𝑒𝑡𝑎𝑛𝑜𝑙)/(ℎ𝐿 𝑒𝑡𝑎𝑛𝑜𝑙)</a:t>
              </a: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Per tant, </a:t>
              </a:r>
              <a:r>
                <a:rPr lang="ca-ES" sz="1100" b="1" i="0" baseline="0">
                  <a:solidFill>
                    <a:schemeClr val="dk1"/>
                  </a:solidFill>
                  <a:effectLst/>
                  <a:latin typeface="+mn-lt"/>
                  <a:ea typeface="+mn-ea"/>
                  <a:cs typeface="+mn-cs"/>
                </a:rPr>
                <a:t>(23 ± 3) · 10 g metanol / hL etanol</a:t>
              </a:r>
              <a:r>
                <a:rPr lang="ca-ES" sz="1100" b="0" i="0" baseline="0">
                  <a:solidFill>
                    <a:schemeClr val="dk1"/>
                  </a:solidFill>
                  <a:effectLst/>
                  <a:latin typeface="+mn-lt"/>
                  <a:ea typeface="+mn-ea"/>
                  <a:cs typeface="+mn-cs"/>
                </a:rPr>
                <a:t>, es troba per sota del límit legal. El producte analitzat complex la normativa europea vigent (i l'espanyola del 1982).</a:t>
              </a:r>
              <a:endParaRPr lang="ca-ES"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Per tant, no hi ha perill d'intoxicació per metanol bevent aquest orujo!</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Caldria fer més patrons i replicats per reduir l'interval de confiança, però que per a aquesta anàlisi, ja ens és suficient aquest nivell de precisió.</a:t>
              </a:r>
              <a:endParaRPr lang="ca-ES" sz="1100" b="0" i="0">
                <a:solidFill>
                  <a:schemeClr val="dk1"/>
                </a:solidFill>
                <a:effectLst/>
                <a:latin typeface="+mn-lt"/>
                <a:ea typeface="+mn-ea"/>
                <a:cs typeface="+mn-cs"/>
              </a:endParaRPr>
            </a:p>
          </xdr:txBody>
        </xdr:sp>
      </mc:Fallback>
    </mc:AlternateContent>
    <xdr:clientData/>
  </xdr:twoCellAnchor>
  <xdr:twoCellAnchor>
    <xdr:from>
      <xdr:col>2</xdr:col>
      <xdr:colOff>577576</xdr:colOff>
      <xdr:row>22</xdr:row>
      <xdr:rowOff>3314</xdr:rowOff>
    </xdr:from>
    <xdr:to>
      <xdr:col>4</xdr:col>
      <xdr:colOff>671246</xdr:colOff>
      <xdr:row>30</xdr:row>
      <xdr:rowOff>71348</xdr:rowOff>
    </xdr:to>
    <xdr:sp macro="" textlink="">
      <xdr:nvSpPr>
        <xdr:cNvPr id="12" name="CuadroTexto 11">
          <a:extLst>
            <a:ext uri="{FF2B5EF4-FFF2-40B4-BE49-F238E27FC236}">
              <a16:creationId xmlns:a16="http://schemas.microsoft.com/office/drawing/2014/main" id="{2F60DF4D-28F0-4F10-BE82-84A4E750E4DB}"/>
            </a:ext>
          </a:extLst>
        </xdr:cNvPr>
        <xdr:cNvSpPr txBox="1"/>
      </xdr:nvSpPr>
      <xdr:spPr>
        <a:xfrm>
          <a:off x="4243182" y="6190811"/>
          <a:ext cx="2409692" cy="24012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900" b="1"/>
            <a:t>PATRÓ 1. 100 ppm MeOH</a:t>
          </a:r>
        </a:p>
        <a:p>
          <a:r>
            <a:rPr lang="es-ES" sz="900" b="0"/>
            <a:t>Pics i temps</a:t>
          </a:r>
          <a:r>
            <a:rPr lang="es-ES" sz="900" b="0" baseline="0"/>
            <a:t> de retenció:</a:t>
          </a:r>
        </a:p>
        <a:p>
          <a:endParaRPr lang="es-ES" sz="900" b="0"/>
        </a:p>
        <a:p>
          <a:r>
            <a:rPr lang="es-ES" sz="900" b="0"/>
            <a:t>3,916 min - Àrea:</a:t>
          </a:r>
          <a:r>
            <a:rPr lang="es-ES" sz="900" b="0" baseline="0"/>
            <a:t> 8212,6 - MeOH </a:t>
          </a:r>
        </a:p>
        <a:p>
          <a:r>
            <a:rPr lang="es-ES" sz="900" b="0" baseline="0"/>
            <a:t>4,702 min - Àrea: 28460935.3 - EtOH</a:t>
          </a:r>
        </a:p>
        <a:p>
          <a:endParaRPr lang="es-ES" sz="900" b="0" baseline="0"/>
        </a:p>
        <a:p>
          <a:r>
            <a:rPr lang="es-ES" sz="900" b="0" baseline="0"/>
            <a:t>La identificació es basa en saber que el punt d'ebullició del metnaol és menor a la del etanol (per tant, menys temps de retenció). També que l'etanol té el doble de carbonis (2 respecte 1 del MeOH), per tant el detector FID donarà més senyal. Per útim, que estem afegint un 40% en volum d'etanol absolut, a diferència dels 100-500 ppm dels patrons. Veiem que el segon pic té una àrea molt més gran, que atribuïm a aquests fets.</a:t>
          </a:r>
        </a:p>
      </xdr:txBody>
    </xdr:sp>
    <xdr:clientData/>
  </xdr:twoCellAnchor>
  <xdr:twoCellAnchor>
    <xdr:from>
      <xdr:col>0</xdr:col>
      <xdr:colOff>106680</xdr:colOff>
      <xdr:row>64</xdr:row>
      <xdr:rowOff>91440</xdr:rowOff>
    </xdr:from>
    <xdr:to>
      <xdr:col>5</xdr:col>
      <xdr:colOff>555923</xdr:colOff>
      <xdr:row>75</xdr:row>
      <xdr:rowOff>236860</xdr:rowOff>
    </xdr:to>
    <xdr:graphicFrame macro="">
      <xdr:nvGraphicFramePr>
        <xdr:cNvPr id="6" name="Chart 5">
          <a:extLst>
            <a:ext uri="{FF2B5EF4-FFF2-40B4-BE49-F238E27FC236}">
              <a16:creationId xmlns:a16="http://schemas.microsoft.com/office/drawing/2014/main" id="{9A18F622-A3F0-4D76-832B-2152BD508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487680</xdr:colOff>
      <xdr:row>60</xdr:row>
      <xdr:rowOff>106681</xdr:rowOff>
    </xdr:from>
    <xdr:to>
      <xdr:col>17</xdr:col>
      <xdr:colOff>576387</xdr:colOff>
      <xdr:row>62</xdr:row>
      <xdr:rowOff>14995</xdr:rowOff>
    </xdr:to>
    <xdr:pic>
      <xdr:nvPicPr>
        <xdr:cNvPr id="16" name="Picture 4">
          <a:extLst>
            <a:ext uri="{FF2B5EF4-FFF2-40B4-BE49-F238E27FC236}">
              <a16:creationId xmlns:a16="http://schemas.microsoft.com/office/drawing/2014/main" id="{CEBD619C-625C-4B6C-8FC1-EABA87DC7F63}"/>
            </a:ext>
          </a:extLst>
        </xdr:cNvPr>
        <xdr:cNvPicPr>
          <a:picLocks noChangeAspect="1"/>
        </xdr:cNvPicPr>
      </xdr:nvPicPr>
      <xdr:blipFill>
        <a:blip xmlns:r="http://schemas.openxmlformats.org/officeDocument/2006/relationships" r:embed="rId2"/>
        <a:stretch>
          <a:fillRect/>
        </a:stretch>
      </xdr:blipFill>
      <xdr:spPr>
        <a:xfrm>
          <a:off x="14516100" y="17259301"/>
          <a:ext cx="1658427" cy="487434"/>
        </a:xfrm>
        <a:prstGeom prst="rect">
          <a:avLst/>
        </a:prstGeom>
      </xdr:spPr>
    </xdr:pic>
    <xdr:clientData/>
  </xdr:twoCellAnchor>
  <xdr:twoCellAnchor editAs="oneCell">
    <xdr:from>
      <xdr:col>15</xdr:col>
      <xdr:colOff>492648</xdr:colOff>
      <xdr:row>63</xdr:row>
      <xdr:rowOff>81381</xdr:rowOff>
    </xdr:from>
    <xdr:to>
      <xdr:col>20</xdr:col>
      <xdr:colOff>720918</xdr:colOff>
      <xdr:row>68</xdr:row>
      <xdr:rowOff>83821</xdr:rowOff>
    </xdr:to>
    <xdr:pic>
      <xdr:nvPicPr>
        <xdr:cNvPr id="17" name="Picture 5">
          <a:extLst>
            <a:ext uri="{FF2B5EF4-FFF2-40B4-BE49-F238E27FC236}">
              <a16:creationId xmlns:a16="http://schemas.microsoft.com/office/drawing/2014/main" id="{BF015948-62D0-4551-B79E-F153A6782892}"/>
            </a:ext>
          </a:extLst>
        </xdr:cNvPr>
        <xdr:cNvPicPr>
          <a:picLocks noChangeAspect="1"/>
        </xdr:cNvPicPr>
      </xdr:nvPicPr>
      <xdr:blipFill>
        <a:blip xmlns:r="http://schemas.openxmlformats.org/officeDocument/2006/relationships" r:embed="rId3"/>
        <a:stretch>
          <a:fillRect/>
        </a:stretch>
      </xdr:blipFill>
      <xdr:spPr>
        <a:xfrm>
          <a:off x="14521068" y="18102681"/>
          <a:ext cx="4152570" cy="1450240"/>
        </a:xfrm>
        <a:prstGeom prst="rect">
          <a:avLst/>
        </a:prstGeom>
      </xdr:spPr>
    </xdr:pic>
    <xdr:clientData/>
  </xdr:twoCellAnchor>
  <xdr:twoCellAnchor editAs="oneCell">
    <xdr:from>
      <xdr:col>0</xdr:col>
      <xdr:colOff>40716</xdr:colOff>
      <xdr:row>22</xdr:row>
      <xdr:rowOff>10867</xdr:rowOff>
    </xdr:from>
    <xdr:to>
      <xdr:col>2</xdr:col>
      <xdr:colOff>497021</xdr:colOff>
      <xdr:row>30</xdr:row>
      <xdr:rowOff>57186</xdr:rowOff>
    </xdr:to>
    <xdr:pic>
      <xdr:nvPicPr>
        <xdr:cNvPr id="8" name="Picture 7">
          <a:extLst>
            <a:ext uri="{FF2B5EF4-FFF2-40B4-BE49-F238E27FC236}">
              <a16:creationId xmlns:a16="http://schemas.microsoft.com/office/drawing/2014/main" id="{2149F487-1010-78EA-7992-65D439694D6A}"/>
            </a:ext>
          </a:extLst>
        </xdr:cNvPr>
        <xdr:cNvPicPr>
          <a:picLocks noChangeAspect="1"/>
        </xdr:cNvPicPr>
      </xdr:nvPicPr>
      <xdr:blipFill>
        <a:blip xmlns:r="http://schemas.openxmlformats.org/officeDocument/2006/relationships" r:embed="rId4"/>
        <a:srcRect/>
        <a:stretch/>
      </xdr:blipFill>
      <xdr:spPr>
        <a:xfrm>
          <a:off x="40716" y="6133105"/>
          <a:ext cx="4120901" cy="2355277"/>
        </a:xfrm>
        <a:prstGeom prst="rect">
          <a:avLst/>
        </a:prstGeom>
      </xdr:spPr>
    </xdr:pic>
    <xdr:clientData/>
  </xdr:twoCellAnchor>
  <xdr:twoCellAnchor>
    <xdr:from>
      <xdr:col>9</xdr:col>
      <xdr:colOff>609885</xdr:colOff>
      <xdr:row>21</xdr:row>
      <xdr:rowOff>281522</xdr:rowOff>
    </xdr:from>
    <xdr:to>
      <xdr:col>12</xdr:col>
      <xdr:colOff>480530</xdr:colOff>
      <xdr:row>30</xdr:row>
      <xdr:rowOff>57909</xdr:rowOff>
    </xdr:to>
    <xdr:sp macro="" textlink="">
      <xdr:nvSpPr>
        <xdr:cNvPr id="9" name="CuadroTexto 11">
          <a:extLst>
            <a:ext uri="{FF2B5EF4-FFF2-40B4-BE49-F238E27FC236}">
              <a16:creationId xmlns:a16="http://schemas.microsoft.com/office/drawing/2014/main" id="{6388259C-0AA4-4CA4-A4EB-5CA923E3940E}"/>
            </a:ext>
          </a:extLst>
        </xdr:cNvPr>
        <xdr:cNvSpPr txBox="1"/>
      </xdr:nvSpPr>
      <xdr:spPr>
        <a:xfrm>
          <a:off x="11000534" y="6177372"/>
          <a:ext cx="2409692" cy="24012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900" b="1"/>
            <a:t>PATRÓ 2. 200 ppm MeOH</a:t>
          </a:r>
        </a:p>
        <a:p>
          <a:r>
            <a:rPr lang="es-ES" sz="900" b="0"/>
            <a:t>Pics i temps</a:t>
          </a:r>
          <a:r>
            <a:rPr lang="es-ES" sz="900" b="0" baseline="0"/>
            <a:t> de retenció:</a:t>
          </a:r>
        </a:p>
        <a:p>
          <a:endParaRPr lang="es-ES" sz="900" b="0"/>
        </a:p>
        <a:p>
          <a:r>
            <a:rPr lang="es-ES" sz="900" b="0"/>
            <a:t>3,920 min - Àrea:</a:t>
          </a:r>
          <a:r>
            <a:rPr lang="es-ES" sz="900" b="0" baseline="0"/>
            <a:t> 14239,0 - MeOH </a:t>
          </a:r>
        </a:p>
        <a:p>
          <a:r>
            <a:rPr lang="es-ES" sz="900" b="0" baseline="0"/>
            <a:t>4,719 min - Àrea: 30566943,4 - EtOH</a:t>
          </a:r>
        </a:p>
        <a:p>
          <a:endParaRPr lang="es-ES" sz="900" b="0" baseline="0"/>
        </a:p>
        <a:p>
          <a:r>
            <a:rPr lang="es-ES" sz="900" b="0" baseline="0"/>
            <a:t>Observem que els temps de retenció en tots els casos són els mateixos (o molt similars) per al MeOH i EtOH, com esperàvem fent servir el mateix programa d'elució en mateix equip i columna.</a:t>
          </a:r>
        </a:p>
      </xdr:txBody>
    </xdr:sp>
    <xdr:clientData/>
  </xdr:twoCellAnchor>
  <xdr:twoCellAnchor editAs="oneCell">
    <xdr:from>
      <xdr:col>4</xdr:col>
      <xdr:colOff>787940</xdr:colOff>
      <xdr:row>21</xdr:row>
      <xdr:rowOff>257643</xdr:rowOff>
    </xdr:from>
    <xdr:to>
      <xdr:col>9</xdr:col>
      <xdr:colOff>557829</xdr:colOff>
      <xdr:row>30</xdr:row>
      <xdr:rowOff>67380</xdr:rowOff>
    </xdr:to>
    <xdr:pic>
      <xdr:nvPicPr>
        <xdr:cNvPr id="15" name="Picture 14">
          <a:extLst>
            <a:ext uri="{FF2B5EF4-FFF2-40B4-BE49-F238E27FC236}">
              <a16:creationId xmlns:a16="http://schemas.microsoft.com/office/drawing/2014/main" id="{8BE2A511-51F2-4604-8132-272813543D4E}"/>
            </a:ext>
          </a:extLst>
        </xdr:cNvPr>
        <xdr:cNvPicPr>
          <a:picLocks noChangeAspect="1"/>
        </xdr:cNvPicPr>
      </xdr:nvPicPr>
      <xdr:blipFill>
        <a:blip xmlns:r="http://schemas.openxmlformats.org/officeDocument/2006/relationships" r:embed="rId5"/>
        <a:srcRect/>
        <a:stretch/>
      </xdr:blipFill>
      <xdr:spPr>
        <a:xfrm>
          <a:off x="6762291" y="6015727"/>
          <a:ext cx="4203343" cy="2364380"/>
        </a:xfrm>
        <a:prstGeom prst="rect">
          <a:avLst/>
        </a:prstGeom>
      </xdr:spPr>
    </xdr:pic>
    <xdr:clientData/>
  </xdr:twoCellAnchor>
  <xdr:twoCellAnchor>
    <xdr:from>
      <xdr:col>2</xdr:col>
      <xdr:colOff>581293</xdr:colOff>
      <xdr:row>30</xdr:row>
      <xdr:rowOff>212901</xdr:rowOff>
    </xdr:from>
    <xdr:to>
      <xdr:col>4</xdr:col>
      <xdr:colOff>674963</xdr:colOff>
      <xdr:row>38</xdr:row>
      <xdr:rowOff>280934</xdr:rowOff>
    </xdr:to>
    <xdr:sp macro="" textlink="">
      <xdr:nvSpPr>
        <xdr:cNvPr id="18" name="CuadroTexto 11">
          <a:extLst>
            <a:ext uri="{FF2B5EF4-FFF2-40B4-BE49-F238E27FC236}">
              <a16:creationId xmlns:a16="http://schemas.microsoft.com/office/drawing/2014/main" id="{6E45CE77-24F5-4546-AF6F-FFEBB3139F49}"/>
            </a:ext>
          </a:extLst>
        </xdr:cNvPr>
        <xdr:cNvSpPr txBox="1"/>
      </xdr:nvSpPr>
      <xdr:spPr>
        <a:xfrm>
          <a:off x="4246899" y="8733576"/>
          <a:ext cx="2409692" cy="24012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900" b="1"/>
            <a:t>PATRÓ 3. 300 ppm MeOH</a:t>
          </a:r>
        </a:p>
        <a:p>
          <a:r>
            <a:rPr lang="es-ES" sz="900" b="0"/>
            <a:t>Pics i temps</a:t>
          </a:r>
          <a:r>
            <a:rPr lang="es-ES" sz="900" b="0" baseline="0"/>
            <a:t> de retenció:</a:t>
          </a:r>
        </a:p>
        <a:p>
          <a:endParaRPr lang="es-ES" sz="900" b="0"/>
        </a:p>
        <a:p>
          <a:r>
            <a:rPr lang="es-ES" sz="900" b="0"/>
            <a:t>3,920 min - Àrea:</a:t>
          </a:r>
          <a:r>
            <a:rPr lang="es-ES" sz="900" b="0" baseline="0"/>
            <a:t> 21763,2 - MeOH </a:t>
          </a:r>
        </a:p>
        <a:p>
          <a:r>
            <a:rPr lang="es-ES" sz="900" b="0" baseline="0"/>
            <a:t>4,719 min - Àrea: 30580882,3 - EtOH</a:t>
          </a:r>
        </a:p>
      </xdr:txBody>
    </xdr:sp>
    <xdr:clientData/>
  </xdr:twoCellAnchor>
  <xdr:twoCellAnchor editAs="oneCell">
    <xdr:from>
      <xdr:col>0</xdr:col>
      <xdr:colOff>2418</xdr:colOff>
      <xdr:row>30</xdr:row>
      <xdr:rowOff>196820</xdr:rowOff>
    </xdr:from>
    <xdr:to>
      <xdr:col>2</xdr:col>
      <xdr:colOff>542754</xdr:colOff>
      <xdr:row>39</xdr:row>
      <xdr:rowOff>6556</xdr:rowOff>
    </xdr:to>
    <xdr:pic>
      <xdr:nvPicPr>
        <xdr:cNvPr id="19" name="Picture 18">
          <a:extLst>
            <a:ext uri="{FF2B5EF4-FFF2-40B4-BE49-F238E27FC236}">
              <a16:creationId xmlns:a16="http://schemas.microsoft.com/office/drawing/2014/main" id="{C0395429-D037-4F02-81E8-3E8A80CCCC00}"/>
            </a:ext>
          </a:extLst>
        </xdr:cNvPr>
        <xdr:cNvPicPr>
          <a:picLocks noChangeAspect="1"/>
        </xdr:cNvPicPr>
      </xdr:nvPicPr>
      <xdr:blipFill>
        <a:blip xmlns:r="http://schemas.openxmlformats.org/officeDocument/2006/relationships" r:embed="rId6"/>
        <a:srcRect/>
        <a:stretch/>
      </xdr:blipFill>
      <xdr:spPr>
        <a:xfrm>
          <a:off x="2418" y="8509547"/>
          <a:ext cx="4203343" cy="2364380"/>
        </a:xfrm>
        <a:prstGeom prst="rect">
          <a:avLst/>
        </a:prstGeom>
      </xdr:spPr>
    </xdr:pic>
    <xdr:clientData/>
  </xdr:twoCellAnchor>
  <xdr:twoCellAnchor>
    <xdr:from>
      <xdr:col>9</xdr:col>
      <xdr:colOff>613604</xdr:colOff>
      <xdr:row>30</xdr:row>
      <xdr:rowOff>199462</xdr:rowOff>
    </xdr:from>
    <xdr:to>
      <xdr:col>12</xdr:col>
      <xdr:colOff>484249</xdr:colOff>
      <xdr:row>38</xdr:row>
      <xdr:rowOff>267495</xdr:rowOff>
    </xdr:to>
    <xdr:sp macro="" textlink="">
      <xdr:nvSpPr>
        <xdr:cNvPr id="20" name="CuadroTexto 11">
          <a:extLst>
            <a:ext uri="{FF2B5EF4-FFF2-40B4-BE49-F238E27FC236}">
              <a16:creationId xmlns:a16="http://schemas.microsoft.com/office/drawing/2014/main" id="{54257217-CA45-42D4-9BD6-1318B9947F32}"/>
            </a:ext>
          </a:extLst>
        </xdr:cNvPr>
        <xdr:cNvSpPr txBox="1"/>
      </xdr:nvSpPr>
      <xdr:spPr>
        <a:xfrm>
          <a:off x="11013975" y="8666955"/>
          <a:ext cx="2413123" cy="23874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900" b="1"/>
            <a:t>PATRÓ 4. 400 ppm MeOH</a:t>
          </a:r>
        </a:p>
        <a:p>
          <a:r>
            <a:rPr lang="es-ES" sz="900" b="0"/>
            <a:t>Pics i temps</a:t>
          </a:r>
          <a:r>
            <a:rPr lang="es-ES" sz="900" b="0" baseline="0"/>
            <a:t> de retenció:</a:t>
          </a:r>
        </a:p>
        <a:p>
          <a:endParaRPr lang="es-ES" sz="900" b="0"/>
        </a:p>
        <a:p>
          <a:r>
            <a:rPr lang="es-ES" sz="900" b="0"/>
            <a:t>3,917 min - Àrea:</a:t>
          </a:r>
          <a:r>
            <a:rPr lang="es-ES" sz="900" b="0" baseline="0"/>
            <a:t> 27362,6 - MeOH </a:t>
          </a:r>
        </a:p>
        <a:p>
          <a:r>
            <a:rPr lang="es-ES" sz="900" b="0" baseline="0"/>
            <a:t>4,696 min - Àrea: 25950342,2 - EtOH</a:t>
          </a:r>
        </a:p>
      </xdr:txBody>
    </xdr:sp>
    <xdr:clientData/>
  </xdr:twoCellAnchor>
  <xdr:twoCellAnchor editAs="oneCell">
    <xdr:from>
      <xdr:col>4</xdr:col>
      <xdr:colOff>791659</xdr:colOff>
      <xdr:row>30</xdr:row>
      <xdr:rowOff>183381</xdr:rowOff>
    </xdr:from>
    <xdr:to>
      <xdr:col>9</xdr:col>
      <xdr:colOff>561547</xdr:colOff>
      <xdr:row>38</xdr:row>
      <xdr:rowOff>276966</xdr:rowOff>
    </xdr:to>
    <xdr:pic>
      <xdr:nvPicPr>
        <xdr:cNvPr id="21" name="Picture 20">
          <a:extLst>
            <a:ext uri="{FF2B5EF4-FFF2-40B4-BE49-F238E27FC236}">
              <a16:creationId xmlns:a16="http://schemas.microsoft.com/office/drawing/2014/main" id="{817A62BE-5C5E-440F-8FD7-C1872D4EFBD5}"/>
            </a:ext>
          </a:extLst>
        </xdr:cNvPr>
        <xdr:cNvPicPr>
          <a:picLocks noChangeAspect="1"/>
        </xdr:cNvPicPr>
      </xdr:nvPicPr>
      <xdr:blipFill>
        <a:blip xmlns:r="http://schemas.openxmlformats.org/officeDocument/2006/relationships" r:embed="rId7"/>
        <a:srcRect/>
        <a:stretch/>
      </xdr:blipFill>
      <xdr:spPr>
        <a:xfrm>
          <a:off x="6766010" y="8496108"/>
          <a:ext cx="4203342" cy="2364380"/>
        </a:xfrm>
        <a:prstGeom prst="rect">
          <a:avLst/>
        </a:prstGeom>
      </xdr:spPr>
    </xdr:pic>
    <xdr:clientData/>
  </xdr:twoCellAnchor>
  <xdr:twoCellAnchor>
    <xdr:from>
      <xdr:col>2</xdr:col>
      <xdr:colOff>577576</xdr:colOff>
      <xdr:row>40</xdr:row>
      <xdr:rowOff>33623</xdr:rowOff>
    </xdr:from>
    <xdr:to>
      <xdr:col>4</xdr:col>
      <xdr:colOff>671246</xdr:colOff>
      <xdr:row>48</xdr:row>
      <xdr:rowOff>101657</xdr:rowOff>
    </xdr:to>
    <xdr:sp macro="" textlink="">
      <xdr:nvSpPr>
        <xdr:cNvPr id="22" name="CuadroTexto 11">
          <a:extLst>
            <a:ext uri="{FF2B5EF4-FFF2-40B4-BE49-F238E27FC236}">
              <a16:creationId xmlns:a16="http://schemas.microsoft.com/office/drawing/2014/main" id="{FF9AAAB8-499B-46F1-ADE8-EE9885952AED}"/>
            </a:ext>
          </a:extLst>
        </xdr:cNvPr>
        <xdr:cNvSpPr txBox="1"/>
      </xdr:nvSpPr>
      <xdr:spPr>
        <a:xfrm>
          <a:off x="4243182" y="11470771"/>
          <a:ext cx="2409692" cy="24012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900" b="1"/>
            <a:t>PATRÓ 5. 500 ppm MeOH</a:t>
          </a:r>
        </a:p>
        <a:p>
          <a:r>
            <a:rPr lang="es-ES" sz="900" b="0"/>
            <a:t>Pics i temps</a:t>
          </a:r>
          <a:r>
            <a:rPr lang="es-ES" sz="900" b="0" baseline="0"/>
            <a:t> de retenció:</a:t>
          </a:r>
        </a:p>
        <a:p>
          <a:endParaRPr lang="es-ES" sz="900" b="0"/>
        </a:p>
        <a:p>
          <a:r>
            <a:rPr lang="es-ES" sz="900" b="0"/>
            <a:t>3,919 min - Àrea:</a:t>
          </a:r>
          <a:r>
            <a:rPr lang="es-ES" sz="900" b="0" baseline="0"/>
            <a:t> 34023,5 - MeOH </a:t>
          </a:r>
        </a:p>
        <a:p>
          <a:r>
            <a:rPr lang="es-ES" sz="900" b="0" baseline="0"/>
            <a:t>4,714 min - Àrea: 29414265,7 - EtOH</a:t>
          </a:r>
        </a:p>
      </xdr:txBody>
    </xdr:sp>
    <xdr:clientData/>
  </xdr:twoCellAnchor>
  <xdr:twoCellAnchor editAs="oneCell">
    <xdr:from>
      <xdr:col>0</xdr:col>
      <xdr:colOff>52170</xdr:colOff>
      <xdr:row>40</xdr:row>
      <xdr:rowOff>48734</xdr:rowOff>
    </xdr:from>
    <xdr:to>
      <xdr:col>2</xdr:col>
      <xdr:colOff>485081</xdr:colOff>
      <xdr:row>48</xdr:row>
      <xdr:rowOff>81895</xdr:rowOff>
    </xdr:to>
    <xdr:pic>
      <xdr:nvPicPr>
        <xdr:cNvPr id="23" name="Picture 22">
          <a:extLst>
            <a:ext uri="{FF2B5EF4-FFF2-40B4-BE49-F238E27FC236}">
              <a16:creationId xmlns:a16="http://schemas.microsoft.com/office/drawing/2014/main" id="{EBBAAA1C-6063-4369-AFF2-0D93AA9670CE}"/>
            </a:ext>
          </a:extLst>
        </xdr:cNvPr>
        <xdr:cNvPicPr>
          <a:picLocks noChangeAspect="1"/>
        </xdr:cNvPicPr>
      </xdr:nvPicPr>
      <xdr:blipFill>
        <a:blip xmlns:r="http://schemas.openxmlformats.org/officeDocument/2006/relationships" r:embed="rId8"/>
        <a:srcRect/>
        <a:stretch/>
      </xdr:blipFill>
      <xdr:spPr>
        <a:xfrm>
          <a:off x="52170" y="11199954"/>
          <a:ext cx="4095918" cy="2303954"/>
        </a:xfrm>
        <a:prstGeom prst="rect">
          <a:avLst/>
        </a:prstGeom>
      </xdr:spPr>
    </xdr:pic>
    <xdr:clientData/>
  </xdr:twoCellAnchor>
  <xdr:twoCellAnchor>
    <xdr:from>
      <xdr:col>9</xdr:col>
      <xdr:colOff>571858</xdr:colOff>
      <xdr:row>40</xdr:row>
      <xdr:rowOff>22874</xdr:rowOff>
    </xdr:from>
    <xdr:to>
      <xdr:col>12</xdr:col>
      <xdr:colOff>442503</xdr:colOff>
      <xdr:row>48</xdr:row>
      <xdr:rowOff>90908</xdr:rowOff>
    </xdr:to>
    <xdr:sp macro="" textlink="">
      <xdr:nvSpPr>
        <xdr:cNvPr id="24" name="CuadroTexto 11">
          <a:extLst>
            <a:ext uri="{FF2B5EF4-FFF2-40B4-BE49-F238E27FC236}">
              <a16:creationId xmlns:a16="http://schemas.microsoft.com/office/drawing/2014/main" id="{0B083350-B5F6-4986-8F1F-A27D95060ED2}"/>
            </a:ext>
          </a:extLst>
        </xdr:cNvPr>
        <xdr:cNvSpPr txBox="1"/>
      </xdr:nvSpPr>
      <xdr:spPr>
        <a:xfrm>
          <a:off x="10962507" y="11460022"/>
          <a:ext cx="2409692" cy="24012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900" b="1"/>
            <a:t>MOSTRA.</a:t>
          </a:r>
          <a:r>
            <a:rPr lang="es-ES" sz="900" b="1" baseline="0"/>
            <a:t> ? ppm MeOH</a:t>
          </a:r>
          <a:endParaRPr lang="es-ES" sz="900" b="1"/>
        </a:p>
        <a:p>
          <a:r>
            <a:rPr lang="es-ES" sz="900" b="0"/>
            <a:t>Pics i temps</a:t>
          </a:r>
          <a:r>
            <a:rPr lang="es-ES" sz="900" b="0" baseline="0"/>
            <a:t> de retenció:</a:t>
          </a:r>
        </a:p>
        <a:p>
          <a:endParaRPr lang="es-ES" sz="900" b="0"/>
        </a:p>
        <a:p>
          <a:r>
            <a:rPr lang="es-ES" sz="900" b="0"/>
            <a:t>3,735 min - Àrea:</a:t>
          </a:r>
          <a:r>
            <a:rPr lang="es-ES" sz="900" b="0" baseline="0"/>
            <a:t> 16694,7 - MeOH </a:t>
          </a:r>
        </a:p>
        <a:p>
          <a:r>
            <a:rPr lang="es-ES" sz="900" b="0" baseline="0"/>
            <a:t>4,379 min - Àrea: 7305407,4 - EtOH</a:t>
          </a:r>
        </a:p>
      </xdr:txBody>
    </xdr:sp>
    <xdr:clientData/>
  </xdr:twoCellAnchor>
  <xdr:twoCellAnchor editAs="oneCell">
    <xdr:from>
      <xdr:col>4</xdr:col>
      <xdr:colOff>805367</xdr:colOff>
      <xdr:row>40</xdr:row>
      <xdr:rowOff>37985</xdr:rowOff>
    </xdr:from>
    <xdr:to>
      <xdr:col>9</xdr:col>
      <xdr:colOff>464348</xdr:colOff>
      <xdr:row>48</xdr:row>
      <xdr:rowOff>69187</xdr:rowOff>
    </xdr:to>
    <xdr:pic>
      <xdr:nvPicPr>
        <xdr:cNvPr id="25" name="Picture 24">
          <a:extLst>
            <a:ext uri="{FF2B5EF4-FFF2-40B4-BE49-F238E27FC236}">
              <a16:creationId xmlns:a16="http://schemas.microsoft.com/office/drawing/2014/main" id="{4C17B449-1773-4D51-9FAE-0FAC965943DB}"/>
            </a:ext>
          </a:extLst>
        </xdr:cNvPr>
        <xdr:cNvPicPr>
          <a:picLocks noChangeAspect="1"/>
        </xdr:cNvPicPr>
      </xdr:nvPicPr>
      <xdr:blipFill>
        <a:blip xmlns:r="http://schemas.openxmlformats.org/officeDocument/2006/relationships" r:embed="rId9"/>
        <a:srcRect/>
        <a:stretch/>
      </xdr:blipFill>
      <xdr:spPr>
        <a:xfrm>
          <a:off x="6779718" y="11189205"/>
          <a:ext cx="4092435" cy="2301995"/>
        </a:xfrm>
        <a:prstGeom prst="rect">
          <a:avLst/>
        </a:prstGeom>
      </xdr:spPr>
    </xdr:pic>
    <xdr:clientData/>
  </xdr:twoCellAnchor>
  <xdr:oneCellAnchor>
    <xdr:from>
      <xdr:col>0</xdr:col>
      <xdr:colOff>1539304</xdr:colOff>
      <xdr:row>25</xdr:row>
      <xdr:rowOff>262382</xdr:rowOff>
    </xdr:from>
    <xdr:ext cx="563424" cy="264560"/>
    <xdr:sp macro="" textlink="">
      <xdr:nvSpPr>
        <xdr:cNvPr id="5" name="CuadroTexto 21">
          <a:extLst>
            <a:ext uri="{FF2B5EF4-FFF2-40B4-BE49-F238E27FC236}">
              <a16:creationId xmlns:a16="http://schemas.microsoft.com/office/drawing/2014/main" id="{983A865F-9129-4741-9244-E9FAE81D14AB}"/>
            </a:ext>
          </a:extLst>
        </xdr:cNvPr>
        <xdr:cNvSpPr txBox="1"/>
      </xdr:nvSpPr>
      <xdr:spPr>
        <a:xfrm>
          <a:off x="1539304" y="7250480"/>
          <a:ext cx="5634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MeOH</a:t>
          </a:r>
        </a:p>
      </xdr:txBody>
    </xdr:sp>
    <xdr:clientData/>
  </xdr:oneCellAnchor>
  <xdr:oneCellAnchor>
    <xdr:from>
      <xdr:col>0</xdr:col>
      <xdr:colOff>1740463</xdr:colOff>
      <xdr:row>24</xdr:row>
      <xdr:rowOff>148683</xdr:rowOff>
    </xdr:from>
    <xdr:ext cx="486800" cy="264560"/>
    <xdr:sp macro="" textlink="">
      <xdr:nvSpPr>
        <xdr:cNvPr id="7" name="CuadroTexto 21">
          <a:extLst>
            <a:ext uri="{FF2B5EF4-FFF2-40B4-BE49-F238E27FC236}">
              <a16:creationId xmlns:a16="http://schemas.microsoft.com/office/drawing/2014/main" id="{D35BA423-0407-47A8-B315-5534DB3D2BE8}"/>
            </a:ext>
          </a:extLst>
        </xdr:cNvPr>
        <xdr:cNvSpPr txBox="1"/>
      </xdr:nvSpPr>
      <xdr:spPr>
        <a:xfrm>
          <a:off x="1740463" y="6848161"/>
          <a:ext cx="486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EtOH</a:t>
          </a:r>
        </a:p>
      </xdr:txBody>
    </xdr:sp>
    <xdr:clientData/>
  </xdr:oneCellAnchor>
  <xdr:oneCellAnchor>
    <xdr:from>
      <xdr:col>6</xdr:col>
      <xdr:colOff>432274</xdr:colOff>
      <xdr:row>25</xdr:row>
      <xdr:rowOff>283591</xdr:rowOff>
    </xdr:from>
    <xdr:ext cx="563424" cy="264560"/>
    <xdr:sp macro="" textlink="">
      <xdr:nvSpPr>
        <xdr:cNvPr id="11" name="CuadroTexto 21">
          <a:extLst>
            <a:ext uri="{FF2B5EF4-FFF2-40B4-BE49-F238E27FC236}">
              <a16:creationId xmlns:a16="http://schemas.microsoft.com/office/drawing/2014/main" id="{85ABB318-A5EA-4A66-A49F-6038C392C443}"/>
            </a:ext>
          </a:extLst>
        </xdr:cNvPr>
        <xdr:cNvSpPr txBox="1"/>
      </xdr:nvSpPr>
      <xdr:spPr>
        <a:xfrm>
          <a:off x="8286230" y="7271689"/>
          <a:ext cx="5634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MeOH</a:t>
          </a:r>
        </a:p>
      </xdr:txBody>
    </xdr:sp>
    <xdr:clientData/>
  </xdr:oneCellAnchor>
  <xdr:oneCellAnchor>
    <xdr:from>
      <xdr:col>6</xdr:col>
      <xdr:colOff>694655</xdr:colOff>
      <xdr:row>24</xdr:row>
      <xdr:rowOff>161146</xdr:rowOff>
    </xdr:from>
    <xdr:ext cx="486800" cy="264560"/>
    <xdr:sp macro="" textlink="">
      <xdr:nvSpPr>
        <xdr:cNvPr id="13" name="CuadroTexto 21">
          <a:extLst>
            <a:ext uri="{FF2B5EF4-FFF2-40B4-BE49-F238E27FC236}">
              <a16:creationId xmlns:a16="http://schemas.microsoft.com/office/drawing/2014/main" id="{D336FEC0-EB27-4D2A-88FB-F3503D63776F}"/>
            </a:ext>
          </a:extLst>
        </xdr:cNvPr>
        <xdr:cNvSpPr txBox="1"/>
      </xdr:nvSpPr>
      <xdr:spPr>
        <a:xfrm>
          <a:off x="8548611" y="6860624"/>
          <a:ext cx="486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EtOH</a:t>
          </a:r>
        </a:p>
      </xdr:txBody>
    </xdr:sp>
    <xdr:clientData/>
  </xdr:oneCellAnchor>
  <xdr:oneCellAnchor>
    <xdr:from>
      <xdr:col>0</xdr:col>
      <xdr:colOff>1546738</xdr:colOff>
      <xdr:row>34</xdr:row>
      <xdr:rowOff>182357</xdr:rowOff>
    </xdr:from>
    <xdr:ext cx="563424" cy="264560"/>
    <xdr:sp macro="" textlink="">
      <xdr:nvSpPr>
        <xdr:cNvPr id="14" name="CuadroTexto 21">
          <a:extLst>
            <a:ext uri="{FF2B5EF4-FFF2-40B4-BE49-F238E27FC236}">
              <a16:creationId xmlns:a16="http://schemas.microsoft.com/office/drawing/2014/main" id="{29461599-AE52-4A8B-B280-F66E816FB2D4}"/>
            </a:ext>
          </a:extLst>
        </xdr:cNvPr>
        <xdr:cNvSpPr txBox="1"/>
      </xdr:nvSpPr>
      <xdr:spPr>
        <a:xfrm>
          <a:off x="1546738" y="9768032"/>
          <a:ext cx="5634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MeOH</a:t>
          </a:r>
        </a:p>
      </xdr:txBody>
    </xdr:sp>
    <xdr:clientData/>
  </xdr:oneCellAnchor>
  <xdr:oneCellAnchor>
    <xdr:from>
      <xdr:col>0</xdr:col>
      <xdr:colOff>1809120</xdr:colOff>
      <xdr:row>33</xdr:row>
      <xdr:rowOff>138625</xdr:rowOff>
    </xdr:from>
    <xdr:ext cx="486800" cy="264560"/>
    <xdr:sp macro="" textlink="">
      <xdr:nvSpPr>
        <xdr:cNvPr id="26" name="CuadroTexto 21">
          <a:extLst>
            <a:ext uri="{FF2B5EF4-FFF2-40B4-BE49-F238E27FC236}">
              <a16:creationId xmlns:a16="http://schemas.microsoft.com/office/drawing/2014/main" id="{CD968925-45F1-4A84-8925-0B49F023CE65}"/>
            </a:ext>
          </a:extLst>
        </xdr:cNvPr>
        <xdr:cNvSpPr txBox="1"/>
      </xdr:nvSpPr>
      <xdr:spPr>
        <a:xfrm>
          <a:off x="1809120" y="9435681"/>
          <a:ext cx="486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EtOH</a:t>
          </a:r>
        </a:p>
      </xdr:txBody>
    </xdr:sp>
    <xdr:clientData/>
  </xdr:oneCellAnchor>
  <xdr:oneCellAnchor>
    <xdr:from>
      <xdr:col>6</xdr:col>
      <xdr:colOff>535914</xdr:colOff>
      <xdr:row>34</xdr:row>
      <xdr:rowOff>159836</xdr:rowOff>
    </xdr:from>
    <xdr:ext cx="563424" cy="264560"/>
    <xdr:sp macro="" textlink="">
      <xdr:nvSpPr>
        <xdr:cNvPr id="27" name="CuadroTexto 21">
          <a:extLst>
            <a:ext uri="{FF2B5EF4-FFF2-40B4-BE49-F238E27FC236}">
              <a16:creationId xmlns:a16="http://schemas.microsoft.com/office/drawing/2014/main" id="{FC28B49B-E6A7-45C3-96FC-D07A34BED6D2}"/>
            </a:ext>
          </a:extLst>
        </xdr:cNvPr>
        <xdr:cNvSpPr txBox="1"/>
      </xdr:nvSpPr>
      <xdr:spPr>
        <a:xfrm>
          <a:off x="8389870" y="9745511"/>
          <a:ext cx="5634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MeOH</a:t>
          </a:r>
        </a:p>
      </xdr:txBody>
    </xdr:sp>
    <xdr:clientData/>
  </xdr:oneCellAnchor>
  <xdr:oneCellAnchor>
    <xdr:from>
      <xdr:col>6</xdr:col>
      <xdr:colOff>798296</xdr:colOff>
      <xdr:row>33</xdr:row>
      <xdr:rowOff>116104</xdr:rowOff>
    </xdr:from>
    <xdr:ext cx="486800" cy="264560"/>
    <xdr:sp macro="" textlink="">
      <xdr:nvSpPr>
        <xdr:cNvPr id="28" name="CuadroTexto 21">
          <a:extLst>
            <a:ext uri="{FF2B5EF4-FFF2-40B4-BE49-F238E27FC236}">
              <a16:creationId xmlns:a16="http://schemas.microsoft.com/office/drawing/2014/main" id="{6A8DEF50-AEE4-4A99-B8A0-4C5F5CF1ABEB}"/>
            </a:ext>
          </a:extLst>
        </xdr:cNvPr>
        <xdr:cNvSpPr txBox="1"/>
      </xdr:nvSpPr>
      <xdr:spPr>
        <a:xfrm>
          <a:off x="8652252" y="9413160"/>
          <a:ext cx="486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EtOH</a:t>
          </a:r>
        </a:p>
      </xdr:txBody>
    </xdr:sp>
    <xdr:clientData/>
  </xdr:oneCellAnchor>
  <xdr:oneCellAnchor>
    <xdr:from>
      <xdr:col>6</xdr:col>
      <xdr:colOff>364710</xdr:colOff>
      <xdr:row>43</xdr:row>
      <xdr:rowOff>251013</xdr:rowOff>
    </xdr:from>
    <xdr:ext cx="563424" cy="264560"/>
    <xdr:sp macro="" textlink="">
      <xdr:nvSpPr>
        <xdr:cNvPr id="29" name="CuadroTexto 21">
          <a:extLst>
            <a:ext uri="{FF2B5EF4-FFF2-40B4-BE49-F238E27FC236}">
              <a16:creationId xmlns:a16="http://schemas.microsoft.com/office/drawing/2014/main" id="{B7C32E92-2E99-4F38-AC72-5EC6AB5D8F68}"/>
            </a:ext>
          </a:extLst>
        </xdr:cNvPr>
        <xdr:cNvSpPr txBox="1"/>
      </xdr:nvSpPr>
      <xdr:spPr>
        <a:xfrm>
          <a:off x="8218666" y="12434267"/>
          <a:ext cx="5634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MeOH</a:t>
          </a:r>
        </a:p>
      </xdr:txBody>
    </xdr:sp>
    <xdr:clientData/>
  </xdr:oneCellAnchor>
  <xdr:oneCellAnchor>
    <xdr:from>
      <xdr:col>6</xdr:col>
      <xdr:colOff>627092</xdr:colOff>
      <xdr:row>42</xdr:row>
      <xdr:rowOff>207282</xdr:rowOff>
    </xdr:from>
    <xdr:ext cx="486800" cy="264560"/>
    <xdr:sp macro="" textlink="">
      <xdr:nvSpPr>
        <xdr:cNvPr id="30" name="CuadroTexto 21">
          <a:extLst>
            <a:ext uri="{FF2B5EF4-FFF2-40B4-BE49-F238E27FC236}">
              <a16:creationId xmlns:a16="http://schemas.microsoft.com/office/drawing/2014/main" id="{8449F118-8249-4436-A078-8C44B97ACA16}"/>
            </a:ext>
          </a:extLst>
        </xdr:cNvPr>
        <xdr:cNvSpPr txBox="1"/>
      </xdr:nvSpPr>
      <xdr:spPr>
        <a:xfrm>
          <a:off x="8481048" y="12101916"/>
          <a:ext cx="486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EtOH</a:t>
          </a:r>
        </a:p>
      </xdr:txBody>
    </xdr:sp>
    <xdr:clientData/>
  </xdr:oneCellAnchor>
  <xdr:oneCellAnchor>
    <xdr:from>
      <xdr:col>0</xdr:col>
      <xdr:colOff>1514159</xdr:colOff>
      <xdr:row>43</xdr:row>
      <xdr:rowOff>272222</xdr:rowOff>
    </xdr:from>
    <xdr:ext cx="563424" cy="264560"/>
    <xdr:sp macro="" textlink="">
      <xdr:nvSpPr>
        <xdr:cNvPr id="31" name="CuadroTexto 21">
          <a:extLst>
            <a:ext uri="{FF2B5EF4-FFF2-40B4-BE49-F238E27FC236}">
              <a16:creationId xmlns:a16="http://schemas.microsoft.com/office/drawing/2014/main" id="{186B53CA-875F-4BD4-8E3B-AB13B20825FC}"/>
            </a:ext>
          </a:extLst>
        </xdr:cNvPr>
        <xdr:cNvSpPr txBox="1"/>
      </xdr:nvSpPr>
      <xdr:spPr>
        <a:xfrm>
          <a:off x="1514159" y="12455476"/>
          <a:ext cx="5634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MeOH</a:t>
          </a:r>
        </a:p>
      </xdr:txBody>
    </xdr:sp>
    <xdr:clientData/>
  </xdr:oneCellAnchor>
  <xdr:oneCellAnchor>
    <xdr:from>
      <xdr:col>0</xdr:col>
      <xdr:colOff>1776541</xdr:colOff>
      <xdr:row>42</xdr:row>
      <xdr:rowOff>228491</xdr:rowOff>
    </xdr:from>
    <xdr:ext cx="486800" cy="264560"/>
    <xdr:sp macro="" textlink="">
      <xdr:nvSpPr>
        <xdr:cNvPr id="32" name="CuadroTexto 21">
          <a:extLst>
            <a:ext uri="{FF2B5EF4-FFF2-40B4-BE49-F238E27FC236}">
              <a16:creationId xmlns:a16="http://schemas.microsoft.com/office/drawing/2014/main" id="{0805ADFA-E17C-45A6-BB0C-5722E5A02738}"/>
            </a:ext>
          </a:extLst>
        </xdr:cNvPr>
        <xdr:cNvSpPr txBox="1"/>
      </xdr:nvSpPr>
      <xdr:spPr>
        <a:xfrm>
          <a:off x="1776541" y="12123125"/>
          <a:ext cx="486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EtOH</a:t>
          </a:r>
        </a:p>
      </xdr:txBody>
    </xdr:sp>
    <xdr:clientData/>
  </xdr:one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A2A08-C8FC-453C-80F9-B1A1AF5D3A5F}">
  <dimension ref="A1:Q82"/>
  <sheetViews>
    <sheetView showGridLines="0" tabSelected="1" zoomScale="85" zoomScaleNormal="85" workbookViewId="0">
      <selection activeCell="C4" sqref="C4"/>
    </sheetView>
  </sheetViews>
  <sheetFormatPr defaultColWidth="11.3984375" defaultRowHeight="23.3" customHeight="1" x14ac:dyDescent="0.25"/>
  <cols>
    <col min="1" max="1" width="29.09765625" style="1" customWidth="1"/>
    <col min="2" max="2" width="20.19921875" style="1" customWidth="1"/>
    <col min="3" max="3" width="16.3984375" style="1" bestFit="1" customWidth="1"/>
    <col min="4" max="4" width="14.796875" style="1" customWidth="1"/>
    <col min="5" max="5" width="13.796875" style="1" customWidth="1"/>
    <col min="6" max="6" width="11.3984375" style="1" customWidth="1"/>
    <col min="7" max="16384" width="11.3984375" style="1"/>
  </cols>
  <sheetData>
    <row r="1" spans="1:8" ht="21.1" customHeight="1" x14ac:dyDescent="0.35">
      <c r="A1" s="22" t="s">
        <v>22</v>
      </c>
      <c r="E1" s="3" t="s">
        <v>18</v>
      </c>
      <c r="F1" s="24">
        <v>45779</v>
      </c>
    </row>
    <row r="2" spans="1:8" s="21" customFormat="1" ht="15.1" customHeight="1" x14ac:dyDescent="0.3">
      <c r="A2" s="3" t="s">
        <v>19</v>
      </c>
      <c r="B2" s="21" t="s">
        <v>28</v>
      </c>
      <c r="E2" s="3" t="s">
        <v>20</v>
      </c>
      <c r="F2" s="21" t="s">
        <v>30</v>
      </c>
    </row>
    <row r="3" spans="1:8" s="21" customFormat="1" ht="15.1" customHeight="1" x14ac:dyDescent="0.3">
      <c r="A3" s="3" t="s">
        <v>21</v>
      </c>
      <c r="B3" s="21" t="s">
        <v>29</v>
      </c>
    </row>
    <row r="4" spans="1:8" ht="23.3" customHeight="1" x14ac:dyDescent="0.3">
      <c r="A4" s="13" t="s">
        <v>8</v>
      </c>
    </row>
    <row r="5" spans="1:8" ht="23.3" customHeight="1" x14ac:dyDescent="0.25">
      <c r="A5" s="11"/>
      <c r="B5" s="11"/>
      <c r="C5" s="11"/>
      <c r="D5" s="11"/>
      <c r="E5" s="11"/>
      <c r="F5" s="11"/>
      <c r="G5" s="11"/>
      <c r="H5" s="11"/>
    </row>
    <row r="6" spans="1:8" ht="23.3" customHeight="1" x14ac:dyDescent="0.25">
      <c r="A6" s="11"/>
      <c r="B6" s="11"/>
      <c r="C6" s="11"/>
      <c r="D6" s="11"/>
      <c r="E6" s="11"/>
      <c r="F6" s="11"/>
      <c r="G6" s="11"/>
      <c r="H6" s="11"/>
    </row>
    <row r="7" spans="1:8" ht="23.3" customHeight="1" x14ac:dyDescent="0.25">
      <c r="A7" s="11"/>
      <c r="B7" s="11"/>
      <c r="C7" s="11"/>
      <c r="D7" s="11"/>
      <c r="E7" s="11"/>
      <c r="F7" s="11"/>
      <c r="G7" s="11"/>
      <c r="H7" s="11"/>
    </row>
    <row r="8" spans="1:8" ht="23.3" customHeight="1" x14ac:dyDescent="0.25">
      <c r="A8" s="11"/>
      <c r="B8" s="11"/>
      <c r="C8" s="11"/>
      <c r="D8" s="11"/>
      <c r="E8" s="11"/>
      <c r="F8" s="11"/>
      <c r="G8" s="11"/>
      <c r="H8" s="11"/>
    </row>
    <row r="9" spans="1:8" ht="23.3" customHeight="1" x14ac:dyDescent="0.25">
      <c r="A9" s="11"/>
      <c r="B9" s="11"/>
      <c r="C9" s="11"/>
      <c r="D9" s="11"/>
      <c r="E9" s="11"/>
      <c r="F9" s="11"/>
      <c r="G9" s="11"/>
      <c r="H9" s="11"/>
    </row>
    <row r="10" spans="1:8" ht="23.3" customHeight="1" x14ac:dyDescent="0.25">
      <c r="A10" s="11"/>
      <c r="B10" s="11"/>
      <c r="C10" s="11"/>
      <c r="D10" s="11"/>
      <c r="E10" s="11"/>
      <c r="F10" s="11"/>
      <c r="G10" s="11"/>
      <c r="H10" s="11"/>
    </row>
    <row r="11" spans="1:8" ht="23.3" customHeight="1" x14ac:dyDescent="0.25">
      <c r="A11" s="11"/>
      <c r="B11" s="11"/>
      <c r="C11" s="11"/>
      <c r="D11" s="11"/>
      <c r="E11" s="11"/>
      <c r="F11" s="11"/>
      <c r="G11" s="11"/>
      <c r="H11" s="11"/>
    </row>
    <row r="12" spans="1:8" ht="23.3" customHeight="1" x14ac:dyDescent="0.25">
      <c r="A12" s="11"/>
      <c r="B12" s="11"/>
      <c r="C12" s="11"/>
      <c r="D12" s="11"/>
      <c r="E12" s="11"/>
      <c r="F12" s="11"/>
      <c r="G12" s="11"/>
      <c r="H12" s="11"/>
    </row>
    <row r="13" spans="1:8" ht="23.3" customHeight="1" x14ac:dyDescent="0.3">
      <c r="A13" s="13" t="s">
        <v>9</v>
      </c>
    </row>
    <row r="15" spans="1:8" ht="23.3" customHeight="1" x14ac:dyDescent="0.3">
      <c r="A15" s="3"/>
    </row>
    <row r="22" spans="1:1" ht="23.3" customHeight="1" x14ac:dyDescent="0.3">
      <c r="A22" s="13" t="s">
        <v>10</v>
      </c>
    </row>
    <row r="23" spans="1:1" ht="23.3" customHeight="1" x14ac:dyDescent="0.3">
      <c r="A23" s="13"/>
    </row>
    <row r="24" spans="1:1" ht="23.3" customHeight="1" x14ac:dyDescent="0.3">
      <c r="A24" s="13"/>
    </row>
    <row r="25" spans="1:1" ht="23.3" customHeight="1" x14ac:dyDescent="0.3">
      <c r="A25" s="13"/>
    </row>
    <row r="26" spans="1:1" ht="23.3" customHeight="1" x14ac:dyDescent="0.3">
      <c r="A26" s="13"/>
    </row>
    <row r="27" spans="1:1" ht="23.3" customHeight="1" x14ac:dyDescent="0.3">
      <c r="A27" s="13"/>
    </row>
    <row r="28" spans="1:1" ht="23.3" customHeight="1" x14ac:dyDescent="0.3">
      <c r="A28" s="13"/>
    </row>
    <row r="29" spans="1:1" ht="23.3" customHeight="1" x14ac:dyDescent="0.3">
      <c r="A29" s="13"/>
    </row>
    <row r="30" spans="1:1" ht="23.3" customHeight="1" x14ac:dyDescent="0.3">
      <c r="A30" s="13"/>
    </row>
    <row r="31" spans="1:1" ht="23.3" customHeight="1" x14ac:dyDescent="0.3">
      <c r="A31" s="13"/>
    </row>
    <row r="32" spans="1:1" ht="23.3" customHeight="1" x14ac:dyDescent="0.25">
      <c r="A32" s="12"/>
    </row>
    <row r="33" spans="1:1" ht="23.3" customHeight="1" x14ac:dyDescent="0.25">
      <c r="A33" s="12"/>
    </row>
    <row r="34" spans="1:1" ht="23.3" customHeight="1" x14ac:dyDescent="0.25">
      <c r="A34" s="12"/>
    </row>
    <row r="35" spans="1:1" ht="23.3" customHeight="1" x14ac:dyDescent="0.25">
      <c r="A35" s="12"/>
    </row>
    <row r="36" spans="1:1" ht="23.3" customHeight="1" x14ac:dyDescent="0.25">
      <c r="A36" s="12"/>
    </row>
    <row r="37" spans="1:1" ht="23.3" customHeight="1" x14ac:dyDescent="0.25">
      <c r="A37" s="12"/>
    </row>
    <row r="38" spans="1:1" ht="23.3" customHeight="1" x14ac:dyDescent="0.25">
      <c r="A38" s="12"/>
    </row>
    <row r="39" spans="1:1" ht="23.3" customHeight="1" x14ac:dyDescent="0.25">
      <c r="A39" s="12"/>
    </row>
    <row r="40" spans="1:1" ht="23.3" customHeight="1" x14ac:dyDescent="0.25">
      <c r="A40" s="12"/>
    </row>
    <row r="41" spans="1:1" ht="23.3" customHeight="1" x14ac:dyDescent="0.3">
      <c r="A41" s="13"/>
    </row>
    <row r="42" spans="1:1" ht="23.3" customHeight="1" x14ac:dyDescent="0.25">
      <c r="A42" s="12"/>
    </row>
    <row r="43" spans="1:1" ht="23.3" customHeight="1" x14ac:dyDescent="0.25">
      <c r="A43" s="12"/>
    </row>
    <row r="44" spans="1:1" ht="23.3" customHeight="1" x14ac:dyDescent="0.25">
      <c r="A44" s="12"/>
    </row>
    <row r="45" spans="1:1" ht="23.3" customHeight="1" x14ac:dyDescent="0.25">
      <c r="A45" s="12"/>
    </row>
    <row r="46" spans="1:1" ht="23.3" customHeight="1" x14ac:dyDescent="0.25">
      <c r="A46" s="12"/>
    </row>
    <row r="47" spans="1:1" ht="23.3" customHeight="1" x14ac:dyDescent="0.25">
      <c r="A47" s="12"/>
    </row>
    <row r="48" spans="1:1" ht="23.3" customHeight="1" x14ac:dyDescent="0.25">
      <c r="A48" s="12"/>
    </row>
    <row r="49" spans="1:17" ht="23.3" customHeight="1" x14ac:dyDescent="0.25">
      <c r="A49" s="12"/>
    </row>
    <row r="50" spans="1:17" ht="23.3" customHeight="1" x14ac:dyDescent="0.3">
      <c r="A50" s="3" t="s">
        <v>11</v>
      </c>
    </row>
    <row r="51" spans="1:17" ht="23.3" customHeight="1" x14ac:dyDescent="0.25">
      <c r="A51" s="14" t="s">
        <v>12</v>
      </c>
    </row>
    <row r="52" spans="1:17" ht="23.3" customHeight="1" x14ac:dyDescent="0.25">
      <c r="A52" s="18" t="s">
        <v>13</v>
      </c>
      <c r="B52" s="29">
        <v>493.7</v>
      </c>
      <c r="C52" s="19" t="s">
        <v>51</v>
      </c>
      <c r="D52" s="1" t="s">
        <v>31</v>
      </c>
    </row>
    <row r="53" spans="1:17" ht="23.3" customHeight="1" x14ac:dyDescent="0.25">
      <c r="A53" s="1" t="s">
        <v>35</v>
      </c>
      <c r="B53" s="36">
        <f>B52/0.1</f>
        <v>4937</v>
      </c>
      <c r="C53" s="1" t="s">
        <v>34</v>
      </c>
    </row>
    <row r="54" spans="1:17" ht="23.3" customHeight="1" x14ac:dyDescent="0.25">
      <c r="A54" s="1" t="s">
        <v>52</v>
      </c>
      <c r="B54" s="36">
        <f>B53/5</f>
        <v>987.4</v>
      </c>
      <c r="C54" s="1" t="s">
        <v>34</v>
      </c>
    </row>
    <row r="55" spans="1:17" ht="28.25" customHeight="1" x14ac:dyDescent="0.6">
      <c r="A55" s="20" t="s">
        <v>32</v>
      </c>
      <c r="B55" s="16" t="s">
        <v>33</v>
      </c>
      <c r="C55" s="16" t="s">
        <v>7</v>
      </c>
      <c r="E55" s="35"/>
      <c r="N55" s="37" t="s">
        <v>36</v>
      </c>
      <c r="O55" s="37"/>
      <c r="P55" s="37"/>
      <c r="Q55" s="37"/>
    </row>
    <row r="56" spans="1:17" ht="23.3" customHeight="1" x14ac:dyDescent="0.25">
      <c r="A56" s="25">
        <v>1</v>
      </c>
      <c r="B56" s="25">
        <f>A56*$B$54/10</f>
        <v>98.74</v>
      </c>
      <c r="C56" s="25">
        <v>8212.6</v>
      </c>
      <c r="E56" s="1" t="s">
        <v>23</v>
      </c>
      <c r="N56" s="18" t="s">
        <v>37</v>
      </c>
      <c r="O56" s="32" cm="1">
        <f t="array" ref="O56:P60">LINEST(C56:C60,B56:B60,1,1)</f>
        <v>65.5716021875633</v>
      </c>
      <c r="P56" s="32">
        <v>1696.5600000000013</v>
      </c>
      <c r="Q56" s="23" t="s">
        <v>38</v>
      </c>
    </row>
    <row r="57" spans="1:17" ht="23.3" customHeight="1" x14ac:dyDescent="0.25">
      <c r="A57" s="25">
        <v>2</v>
      </c>
      <c r="B57" s="28">
        <f t="shared" ref="B57:B60" si="0">A57*$B$54/10</f>
        <v>197.48</v>
      </c>
      <c r="C57" s="25">
        <v>14239</v>
      </c>
      <c r="E57" s="1" t="s">
        <v>24</v>
      </c>
      <c r="N57" s="18" t="s">
        <v>39</v>
      </c>
      <c r="O57" s="32">
        <v>1.4752124651700598</v>
      </c>
      <c r="P57" s="32">
        <v>483.10778824882152</v>
      </c>
      <c r="Q57" s="23" t="s">
        <v>40</v>
      </c>
    </row>
    <row r="58" spans="1:17" ht="23.3" customHeight="1" x14ac:dyDescent="0.25">
      <c r="A58" s="25">
        <v>3</v>
      </c>
      <c r="B58" s="28">
        <f t="shared" si="0"/>
        <v>296.21999999999997</v>
      </c>
      <c r="C58" s="25">
        <v>21763.200000000001</v>
      </c>
      <c r="E58" s="1" t="s">
        <v>25</v>
      </c>
      <c r="N58" s="31" t="s">
        <v>41</v>
      </c>
      <c r="O58" s="30">
        <v>0.99848385806890649</v>
      </c>
      <c r="P58" s="23">
        <v>460.62520266843268</v>
      </c>
      <c r="Q58" s="23" t="s">
        <v>42</v>
      </c>
    </row>
    <row r="59" spans="1:17" ht="23.3" customHeight="1" x14ac:dyDescent="0.25">
      <c r="A59" s="25">
        <v>4</v>
      </c>
      <c r="B59" s="28">
        <f t="shared" si="0"/>
        <v>394.96</v>
      </c>
      <c r="C59" s="25">
        <v>27362.6</v>
      </c>
      <c r="E59" s="1" t="s">
        <v>26</v>
      </c>
      <c r="N59" s="18" t="s">
        <v>43</v>
      </c>
      <c r="O59" s="23">
        <v>1975.7065699292452</v>
      </c>
      <c r="P59" s="23">
        <v>3</v>
      </c>
      <c r="Q59" s="23" t="s">
        <v>44</v>
      </c>
    </row>
    <row r="60" spans="1:17" ht="23.3" customHeight="1" x14ac:dyDescent="0.25">
      <c r="A60" s="25">
        <v>5</v>
      </c>
      <c r="B60" s="28">
        <f t="shared" si="0"/>
        <v>493.7</v>
      </c>
      <c r="C60" s="25">
        <v>34023.5</v>
      </c>
      <c r="N60" s="18" t="s">
        <v>45</v>
      </c>
      <c r="O60" s="23">
        <v>419196682.116</v>
      </c>
      <c r="P60" s="23">
        <v>636526.73200000403</v>
      </c>
      <c r="Q60" s="23" t="s">
        <v>46</v>
      </c>
    </row>
    <row r="61" spans="1:17" ht="23.3" customHeight="1" x14ac:dyDescent="0.25">
      <c r="A61" s="25"/>
      <c r="B61" s="4"/>
      <c r="C61" s="25"/>
      <c r="E61" s="1" t="s">
        <v>27</v>
      </c>
    </row>
    <row r="62" spans="1:17" ht="23.3" customHeight="1" x14ac:dyDescent="0.25">
      <c r="N62" s="12" t="s">
        <v>47</v>
      </c>
      <c r="O62" s="27">
        <f>AVERAGE(C56:C60)</f>
        <v>21120.18</v>
      </c>
    </row>
    <row r="63" spans="1:17" ht="23.3" customHeight="1" x14ac:dyDescent="0.25">
      <c r="A63" s="10" t="s">
        <v>4</v>
      </c>
      <c r="B63" s="2" t="s">
        <v>2</v>
      </c>
      <c r="C63" s="38" t="s">
        <v>53</v>
      </c>
      <c r="D63" s="39"/>
      <c r="E63" s="2" t="s">
        <v>5</v>
      </c>
      <c r="F63" s="33">
        <f>P58</f>
        <v>460.62520266843268</v>
      </c>
      <c r="N63" s="12" t="s">
        <v>48</v>
      </c>
      <c r="O63" s="27">
        <f>VARPA(B56:B60)*F64</f>
        <v>97495.875999999975</v>
      </c>
    </row>
    <row r="64" spans="1:17" ht="23.3" customHeight="1" x14ac:dyDescent="0.25">
      <c r="A64" s="5"/>
      <c r="B64" s="2" t="s">
        <v>3</v>
      </c>
      <c r="C64" s="38" t="s">
        <v>54</v>
      </c>
      <c r="D64" s="39"/>
      <c r="E64" s="2" t="s">
        <v>6</v>
      </c>
      <c r="F64" s="34">
        <f>COUNT(B56:B61)</f>
        <v>5</v>
      </c>
      <c r="N64" s="12" t="s">
        <v>49</v>
      </c>
      <c r="O64" s="27">
        <f>P58/O56*SQRT(1+1/F64+(C79-O62)^2/(O56^2*O63))</f>
        <v>7.843616760990864</v>
      </c>
    </row>
    <row r="65" spans="1:15" ht="23.3" customHeight="1" x14ac:dyDescent="0.25">
      <c r="A65" s="8"/>
      <c r="F65" s="9"/>
      <c r="N65" s="12" t="s">
        <v>50</v>
      </c>
      <c r="O65" s="26">
        <f>_xlfn.T.INV.2T(0.05,P59)</f>
        <v>3.1824463052837091</v>
      </c>
    </row>
    <row r="66" spans="1:15" ht="23.3" customHeight="1" x14ac:dyDescent="0.25">
      <c r="A66" s="8"/>
      <c r="F66" s="9"/>
    </row>
    <row r="67" spans="1:15" ht="23.3" customHeight="1" x14ac:dyDescent="0.25">
      <c r="A67" s="8"/>
      <c r="F67" s="9"/>
    </row>
    <row r="68" spans="1:15" ht="23.3" customHeight="1" x14ac:dyDescent="0.25">
      <c r="A68" s="8"/>
      <c r="F68" s="9"/>
    </row>
    <row r="69" spans="1:15" ht="23.3" customHeight="1" x14ac:dyDescent="0.25">
      <c r="A69" s="8"/>
      <c r="F69" s="9"/>
    </row>
    <row r="70" spans="1:15" ht="23.3" customHeight="1" x14ac:dyDescent="0.25">
      <c r="A70" s="8"/>
      <c r="F70" s="9"/>
    </row>
    <row r="71" spans="1:15" ht="23.3" customHeight="1" x14ac:dyDescent="0.25">
      <c r="A71" s="8"/>
      <c r="F71" s="9"/>
    </row>
    <row r="72" spans="1:15" ht="23.3" customHeight="1" x14ac:dyDescent="0.25">
      <c r="A72" s="8"/>
      <c r="F72" s="9"/>
    </row>
    <row r="73" spans="1:15" ht="23.3" customHeight="1" x14ac:dyDescent="0.25">
      <c r="A73" s="8"/>
      <c r="F73" s="9"/>
    </row>
    <row r="74" spans="1:15" ht="23.3" customHeight="1" x14ac:dyDescent="0.25">
      <c r="A74" s="8"/>
      <c r="F74" s="9"/>
    </row>
    <row r="75" spans="1:15" ht="23.3" customHeight="1" x14ac:dyDescent="0.25">
      <c r="A75" s="8"/>
      <c r="F75" s="9"/>
    </row>
    <row r="76" spans="1:15" ht="23.3" customHeight="1" x14ac:dyDescent="0.25">
      <c r="A76" s="5"/>
      <c r="B76" s="6"/>
      <c r="C76" s="6"/>
      <c r="D76" s="6"/>
      <c r="E76" s="6"/>
      <c r="F76" s="7"/>
    </row>
    <row r="77" spans="1:15" ht="23.3" customHeight="1" x14ac:dyDescent="0.25">
      <c r="A77" s="14" t="s">
        <v>15</v>
      </c>
    </row>
    <row r="78" spans="1:15" ht="23.3" customHeight="1" x14ac:dyDescent="0.25">
      <c r="B78" s="15" t="s">
        <v>55</v>
      </c>
      <c r="C78" s="15" t="s">
        <v>7</v>
      </c>
      <c r="D78" s="15" t="s">
        <v>1</v>
      </c>
      <c r="E78" s="15" t="s">
        <v>0</v>
      </c>
    </row>
    <row r="79" spans="1:15" ht="23.3" customHeight="1" x14ac:dyDescent="0.25">
      <c r="A79" s="17" t="s">
        <v>14</v>
      </c>
      <c r="B79" s="4">
        <v>4</v>
      </c>
      <c r="C79" s="4">
        <v>16694.7</v>
      </c>
      <c r="D79" s="28">
        <f>(C79-P56)/O56*4</f>
        <v>914.91679322392008</v>
      </c>
      <c r="E79" s="28">
        <f>O64*O65*4</f>
        <v>99.847556724306997</v>
      </c>
    </row>
    <row r="81" spans="1:3" ht="23.3" customHeight="1" x14ac:dyDescent="0.25">
      <c r="A81" s="12" t="s">
        <v>16</v>
      </c>
      <c r="B81" s="40" t="s">
        <v>56</v>
      </c>
      <c r="C81" s="40"/>
    </row>
    <row r="82" spans="1:3" ht="23.3" customHeight="1" x14ac:dyDescent="0.25">
      <c r="A82" s="14" t="s">
        <v>17</v>
      </c>
    </row>
  </sheetData>
  <mergeCells count="4">
    <mergeCell ref="N55:Q55"/>
    <mergeCell ref="C63:D63"/>
    <mergeCell ref="C64:D64"/>
    <mergeCell ref="B81:C8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05ACA-4146-8348-B7B1-2C6EF01D2A5D}">
  <dimension ref="A1"/>
  <sheetViews>
    <sheetView workbookViewId="0"/>
  </sheetViews>
  <sheetFormatPr defaultColWidth="11.3984375" defaultRowHeight="14.65"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Pràctica L</vt:lpstr>
      <vt:lpstr>Càlculs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IGNASI</dc:creator>
  <cp:lastModifiedBy>Òscar Losada Garcia</cp:lastModifiedBy>
  <cp:lastPrinted>2021-04-14T15:27:52Z</cp:lastPrinted>
  <dcterms:created xsi:type="dcterms:W3CDTF">2021-03-22T14:48:22Z</dcterms:created>
  <dcterms:modified xsi:type="dcterms:W3CDTF">2025-05-04T14:41:02Z</dcterms:modified>
</cp:coreProperties>
</file>