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yLYko\Desktop\uni\LACE\"/>
    </mc:Choice>
  </mc:AlternateContent>
  <xr:revisionPtr revIDLastSave="0" documentId="13_ncr:1_{F3889576-3E9E-43E8-A362-D1EDE5E6DB28}" xr6:coauthVersionLast="47" xr6:coauthVersionMax="47" xr10:uidLastSave="{00000000-0000-0000-0000-000000000000}"/>
  <bookViews>
    <workbookView xWindow="-120" yWindow="-120" windowWidth="20730" windowHeight="11760" xr2:uid="{6631A1A4-971C-467E-A195-BA5CB857CA04}"/>
  </bookViews>
  <sheets>
    <sheet name="Hoja1" sheetId="1" r:id="rId1"/>
    <sheet name="Mètode gràfic" sheetId="2" r:id="rId2"/>
    <sheet name="Mètode matrius" sheetId="3" r:id="rId3"/>
    <sheet name="Hoja4" sheetId="4" r:id="rId4"/>
    <sheet name="Hoja6" sheetId="6" r:id="rId5"/>
    <sheet name="Hoja5" sheetId="5" r:id="rId6"/>
  </sheets>
  <definedNames>
    <definedName name="solver_adj" localSheetId="5" hidden="1">Hoja5!$K$1:$K$3</definedName>
    <definedName name="solver_cvg" localSheetId="5" hidden="1">"""""""0,0001"""""""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"""""""0,075"""""""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Hoja5!$L$33</definedName>
    <definedName name="solver_pre" localSheetId="5" hidden="1">"""""""0,000001"""""""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4" l="1" a="1"/>
  <c r="I24" i="4" s="1"/>
  <c r="I20" i="4" a="1"/>
  <c r="I20" i="4" s="1"/>
  <c r="I16" i="4" a="1"/>
  <c r="I16" i="4" s="1"/>
  <c r="I17" i="4"/>
  <c r="J17" i="4"/>
  <c r="I12" i="4" a="1"/>
  <c r="I12" i="4" s="1"/>
  <c r="I7" i="4" a="1"/>
  <c r="I7" i="4" s="1"/>
  <c r="I25" i="3" a="1"/>
  <c r="I25" i="3" s="1"/>
  <c r="I26" i="3"/>
  <c r="I21" i="3" a="1"/>
  <c r="I21" i="3" s="1"/>
  <c r="J21" i="3"/>
  <c r="K21" i="3"/>
  <c r="L21" i="3"/>
  <c r="N21" i="3"/>
  <c r="O21" i="3"/>
  <c r="P21" i="3"/>
  <c r="R21" i="3"/>
  <c r="S21" i="3"/>
  <c r="T21" i="3"/>
  <c r="V21" i="3"/>
  <c r="W21" i="3"/>
  <c r="X21" i="3"/>
  <c r="Z21" i="3"/>
  <c r="AA21" i="3"/>
  <c r="AB21" i="3"/>
  <c r="AD21" i="3"/>
  <c r="AE21" i="3"/>
  <c r="AF21" i="3"/>
  <c r="AH21" i="3"/>
  <c r="AI21" i="3"/>
  <c r="I22" i="3"/>
  <c r="K22" i="3"/>
  <c r="L22" i="3"/>
  <c r="M22" i="3"/>
  <c r="O22" i="3"/>
  <c r="P22" i="3"/>
  <c r="Q22" i="3"/>
  <c r="S22" i="3"/>
  <c r="T22" i="3"/>
  <c r="U22" i="3"/>
  <c r="W22" i="3"/>
  <c r="X22" i="3"/>
  <c r="Y22" i="3"/>
  <c r="AA22" i="3"/>
  <c r="AB22" i="3"/>
  <c r="AC22" i="3"/>
  <c r="AE22" i="3"/>
  <c r="AF22" i="3"/>
  <c r="AG22" i="3"/>
  <c r="AI22" i="3"/>
  <c r="I17" i="3" a="1"/>
  <c r="I17" i="3" s="1"/>
  <c r="J17" i="3"/>
  <c r="I18" i="3"/>
  <c r="J18" i="3"/>
  <c r="I13" i="3" a="1"/>
  <c r="J14" i="3" s="1"/>
  <c r="J21" i="6" a="1"/>
  <c r="J22" i="6" s="1"/>
  <c r="K6" i="5"/>
  <c r="L6" i="5" s="1"/>
  <c r="K7" i="5"/>
  <c r="L7" i="5" s="1"/>
  <c r="K8" i="5"/>
  <c r="L8" i="5" s="1"/>
  <c r="K9" i="5"/>
  <c r="L9" i="5" s="1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K17" i="5"/>
  <c r="L17" i="5" s="1"/>
  <c r="K18" i="5"/>
  <c r="L18" i="5" s="1"/>
  <c r="K19" i="5"/>
  <c r="L19" i="5" s="1"/>
  <c r="K20" i="5"/>
  <c r="L20" i="5" s="1"/>
  <c r="K21" i="5"/>
  <c r="L21" i="5" s="1"/>
  <c r="K22" i="5"/>
  <c r="L22" i="5" s="1"/>
  <c r="K23" i="5"/>
  <c r="L23" i="5" s="1"/>
  <c r="K24" i="5"/>
  <c r="L24" i="5" s="1"/>
  <c r="K25" i="5"/>
  <c r="L25" i="5" s="1"/>
  <c r="K26" i="5"/>
  <c r="L26" i="5" s="1"/>
  <c r="K27" i="5"/>
  <c r="L27" i="5" s="1"/>
  <c r="K28" i="5"/>
  <c r="L28" i="5" s="1"/>
  <c r="K29" i="5"/>
  <c r="L29" i="5" s="1"/>
  <c r="K30" i="5"/>
  <c r="L30" i="5" s="1"/>
  <c r="K31" i="5"/>
  <c r="L31" i="5" s="1"/>
  <c r="K32" i="5"/>
  <c r="L32" i="5" s="1"/>
  <c r="F6" i="5"/>
  <c r="G6" i="5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I8" i="3" a="1"/>
  <c r="I8" i="3" s="1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9" i="2"/>
  <c r="R10" i="2"/>
  <c r="R9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M35" i="2"/>
  <c r="N35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9" i="2"/>
  <c r="M13" i="2"/>
  <c r="M10" i="2"/>
  <c r="M11" i="2"/>
  <c r="M12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9" i="2"/>
  <c r="U7" i="1"/>
  <c r="T32" i="1"/>
  <c r="U32" i="1" s="1"/>
  <c r="S32" i="1"/>
  <c r="R32" i="1"/>
  <c r="H32" i="1"/>
  <c r="I32" i="1" s="1"/>
  <c r="G32" i="1"/>
  <c r="F32" i="1"/>
  <c r="T31" i="1"/>
  <c r="U31" i="1" s="1"/>
  <c r="S31" i="1"/>
  <c r="R31" i="1"/>
  <c r="H31" i="1"/>
  <c r="I31" i="1" s="1"/>
  <c r="G31" i="1"/>
  <c r="F31" i="1"/>
  <c r="T30" i="1"/>
  <c r="U30" i="1" s="1"/>
  <c r="S30" i="1"/>
  <c r="R30" i="1"/>
  <c r="H30" i="1"/>
  <c r="I30" i="1" s="1"/>
  <c r="G30" i="1"/>
  <c r="F30" i="1"/>
  <c r="T29" i="1"/>
  <c r="U29" i="1" s="1"/>
  <c r="S29" i="1"/>
  <c r="R29" i="1"/>
  <c r="H29" i="1"/>
  <c r="I29" i="1" s="1"/>
  <c r="G29" i="1"/>
  <c r="F29" i="1"/>
  <c r="T28" i="1"/>
  <c r="U28" i="1" s="1"/>
  <c r="S28" i="1"/>
  <c r="R28" i="1"/>
  <c r="H28" i="1"/>
  <c r="I28" i="1" s="1"/>
  <c r="G28" i="1"/>
  <c r="F28" i="1"/>
  <c r="T27" i="1"/>
  <c r="U27" i="1" s="1"/>
  <c r="S27" i="1"/>
  <c r="R27" i="1"/>
  <c r="H27" i="1"/>
  <c r="I27" i="1" s="1"/>
  <c r="G27" i="1"/>
  <c r="F27" i="1"/>
  <c r="T26" i="1"/>
  <c r="U26" i="1" s="1"/>
  <c r="S26" i="1"/>
  <c r="R26" i="1"/>
  <c r="H26" i="1"/>
  <c r="I26" i="1" s="1"/>
  <c r="G26" i="1"/>
  <c r="F26" i="1"/>
  <c r="T25" i="1"/>
  <c r="U25" i="1" s="1"/>
  <c r="S25" i="1"/>
  <c r="R25" i="1"/>
  <c r="H25" i="1"/>
  <c r="I25" i="1" s="1"/>
  <c r="G25" i="1"/>
  <c r="F25" i="1"/>
  <c r="T24" i="1"/>
  <c r="U24" i="1" s="1"/>
  <c r="S24" i="1"/>
  <c r="R24" i="1"/>
  <c r="H24" i="1"/>
  <c r="I24" i="1" s="1"/>
  <c r="G24" i="1"/>
  <c r="F24" i="1"/>
  <c r="T23" i="1"/>
  <c r="U23" i="1" s="1"/>
  <c r="S23" i="1"/>
  <c r="R23" i="1"/>
  <c r="H23" i="1"/>
  <c r="I23" i="1" s="1"/>
  <c r="G23" i="1"/>
  <c r="F23" i="1"/>
  <c r="T22" i="1"/>
  <c r="U22" i="1" s="1"/>
  <c r="S22" i="1"/>
  <c r="R22" i="1"/>
  <c r="H22" i="1"/>
  <c r="I22" i="1" s="1"/>
  <c r="G22" i="1"/>
  <c r="F22" i="1"/>
  <c r="T21" i="1"/>
  <c r="U21" i="1" s="1"/>
  <c r="S21" i="1"/>
  <c r="R21" i="1"/>
  <c r="H21" i="1"/>
  <c r="I21" i="1" s="1"/>
  <c r="G21" i="1"/>
  <c r="F21" i="1"/>
  <c r="T20" i="1"/>
  <c r="U20" i="1" s="1"/>
  <c r="S20" i="1"/>
  <c r="R20" i="1"/>
  <c r="H20" i="1"/>
  <c r="I20" i="1" s="1"/>
  <c r="G20" i="1"/>
  <c r="F20" i="1"/>
  <c r="T19" i="1"/>
  <c r="U19" i="1" s="1"/>
  <c r="S19" i="1"/>
  <c r="R19" i="1"/>
  <c r="H19" i="1"/>
  <c r="I19" i="1" s="1"/>
  <c r="G19" i="1"/>
  <c r="F19" i="1"/>
  <c r="T18" i="1"/>
  <c r="U18" i="1" s="1"/>
  <c r="S18" i="1"/>
  <c r="R18" i="1"/>
  <c r="H18" i="1"/>
  <c r="I18" i="1" s="1"/>
  <c r="G18" i="1"/>
  <c r="F18" i="1"/>
  <c r="T17" i="1"/>
  <c r="U17" i="1" s="1"/>
  <c r="S17" i="1"/>
  <c r="R17" i="1"/>
  <c r="H17" i="1"/>
  <c r="I17" i="1" s="1"/>
  <c r="G17" i="1"/>
  <c r="F17" i="1"/>
  <c r="T16" i="1"/>
  <c r="U16" i="1" s="1"/>
  <c r="S16" i="1"/>
  <c r="R16" i="1"/>
  <c r="H16" i="1"/>
  <c r="I16" i="1" s="1"/>
  <c r="G16" i="1"/>
  <c r="F16" i="1"/>
  <c r="T15" i="1"/>
  <c r="U15" i="1" s="1"/>
  <c r="S15" i="1"/>
  <c r="R15" i="1"/>
  <c r="H15" i="1"/>
  <c r="I15" i="1" s="1"/>
  <c r="G15" i="1"/>
  <c r="F15" i="1"/>
  <c r="T14" i="1"/>
  <c r="U14" i="1" s="1"/>
  <c r="S14" i="1"/>
  <c r="R14" i="1"/>
  <c r="H14" i="1"/>
  <c r="I14" i="1" s="1"/>
  <c r="G14" i="1"/>
  <c r="F14" i="1"/>
  <c r="T13" i="1"/>
  <c r="U13" i="1" s="1"/>
  <c r="S13" i="1"/>
  <c r="R13" i="1"/>
  <c r="H13" i="1"/>
  <c r="I13" i="1" s="1"/>
  <c r="G13" i="1"/>
  <c r="F13" i="1"/>
  <c r="T12" i="1"/>
  <c r="U12" i="1" s="1"/>
  <c r="S12" i="1"/>
  <c r="R12" i="1"/>
  <c r="H12" i="1"/>
  <c r="I12" i="1" s="1"/>
  <c r="G12" i="1"/>
  <c r="F12" i="1"/>
  <c r="T11" i="1"/>
  <c r="U11" i="1" s="1"/>
  <c r="S11" i="1"/>
  <c r="R11" i="1"/>
  <c r="H11" i="1"/>
  <c r="I11" i="1" s="1"/>
  <c r="G11" i="1"/>
  <c r="F11" i="1"/>
  <c r="T10" i="1"/>
  <c r="U10" i="1" s="1"/>
  <c r="S10" i="1"/>
  <c r="R10" i="1"/>
  <c r="H10" i="1"/>
  <c r="I10" i="1" s="1"/>
  <c r="G10" i="1"/>
  <c r="F10" i="1"/>
  <c r="T9" i="1"/>
  <c r="U9" i="1" s="1"/>
  <c r="S9" i="1"/>
  <c r="R9" i="1"/>
  <c r="H9" i="1"/>
  <c r="I9" i="1" s="1"/>
  <c r="G9" i="1"/>
  <c r="F9" i="1"/>
  <c r="T8" i="1"/>
  <c r="U8" i="1" s="1"/>
  <c r="S8" i="1"/>
  <c r="R8" i="1"/>
  <c r="H8" i="1"/>
  <c r="I8" i="1" s="1"/>
  <c r="G8" i="1"/>
  <c r="F8" i="1"/>
  <c r="T7" i="1"/>
  <c r="S7" i="1"/>
  <c r="R7" i="1"/>
  <c r="H7" i="1"/>
  <c r="I7" i="1" s="1"/>
  <c r="G7" i="1"/>
  <c r="F7" i="1"/>
  <c r="T6" i="1"/>
  <c r="U6" i="1" s="1"/>
  <c r="S6" i="1"/>
  <c r="R6" i="1"/>
  <c r="H6" i="1"/>
  <c r="I6" i="1" s="1"/>
  <c r="G6" i="1"/>
  <c r="F6" i="1"/>
  <c r="I25" i="4" l="1"/>
  <c r="AH21" i="4"/>
  <c r="Z21" i="4"/>
  <c r="V21" i="4"/>
  <c r="R21" i="4"/>
  <c r="N21" i="4"/>
  <c r="J21" i="4"/>
  <c r="AG20" i="4"/>
  <c r="AC20" i="4"/>
  <c r="Y20" i="4"/>
  <c r="U20" i="4"/>
  <c r="Q20" i="4"/>
  <c r="M20" i="4"/>
  <c r="AG21" i="4"/>
  <c r="AC21" i="4"/>
  <c r="Y21" i="4"/>
  <c r="U21" i="4"/>
  <c r="Q21" i="4"/>
  <c r="M21" i="4"/>
  <c r="I21" i="4"/>
  <c r="AF20" i="4"/>
  <c r="AB20" i="4"/>
  <c r="X20" i="4"/>
  <c r="T20" i="4"/>
  <c r="P20" i="4"/>
  <c r="L20" i="4"/>
  <c r="AF21" i="4"/>
  <c r="AB21" i="4"/>
  <c r="X21" i="4"/>
  <c r="T21" i="4"/>
  <c r="P21" i="4"/>
  <c r="L21" i="4"/>
  <c r="AI20" i="4"/>
  <c r="AE20" i="4"/>
  <c r="AA20" i="4"/>
  <c r="W20" i="4"/>
  <c r="S20" i="4"/>
  <c r="O20" i="4"/>
  <c r="K20" i="4"/>
  <c r="AI21" i="4"/>
  <c r="AE21" i="4"/>
  <c r="AA21" i="4"/>
  <c r="W21" i="4"/>
  <c r="S21" i="4"/>
  <c r="O21" i="4"/>
  <c r="K21" i="4"/>
  <c r="AH20" i="4"/>
  <c r="AD20" i="4"/>
  <c r="Z20" i="4"/>
  <c r="V20" i="4"/>
  <c r="R20" i="4"/>
  <c r="N20" i="4"/>
  <c r="J20" i="4"/>
  <c r="AD21" i="4"/>
  <c r="J16" i="4"/>
  <c r="J13" i="4"/>
  <c r="I13" i="4"/>
  <c r="J12" i="4"/>
  <c r="Q8" i="4"/>
  <c r="I8" i="4"/>
  <c r="L7" i="4"/>
  <c r="P8" i="4"/>
  <c r="L8" i="4"/>
  <c r="S7" i="4"/>
  <c r="O7" i="4"/>
  <c r="K7" i="4"/>
  <c r="M8" i="4"/>
  <c r="P7" i="4"/>
  <c r="S8" i="4"/>
  <c r="O8" i="4"/>
  <c r="K8" i="4"/>
  <c r="R7" i="4"/>
  <c r="N7" i="4"/>
  <c r="J7" i="4"/>
  <c r="R8" i="4"/>
  <c r="N8" i="4"/>
  <c r="J8" i="4"/>
  <c r="Q7" i="4"/>
  <c r="M7" i="4"/>
  <c r="AH22" i="3"/>
  <c r="AD22" i="3"/>
  <c r="Z22" i="3"/>
  <c r="V22" i="3"/>
  <c r="R22" i="3"/>
  <c r="N22" i="3"/>
  <c r="J22" i="3"/>
  <c r="AG21" i="3"/>
  <c r="AC21" i="3"/>
  <c r="Y21" i="3"/>
  <c r="U21" i="3"/>
  <c r="Q21" i="3"/>
  <c r="M21" i="3"/>
  <c r="I14" i="3"/>
  <c r="J13" i="3"/>
  <c r="I13" i="3"/>
  <c r="J21" i="6"/>
  <c r="L33" i="5"/>
  <c r="G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<sst xmlns="http://schemas.openxmlformats.org/spreadsheetml/2006/main" count="91" uniqueCount="33">
  <si>
    <t>Co 0,3 ppm</t>
  </si>
  <si>
    <t>Co 0,4 ppm</t>
  </si>
  <si>
    <t>Co 0,5 ppm</t>
  </si>
  <si>
    <t>Ni 0,3 ppm</t>
  </si>
  <si>
    <t>Ni 0,4 ppm</t>
  </si>
  <si>
    <t>Ni 0,5 ppm</t>
  </si>
  <si>
    <t>Longitud d'ona</t>
  </si>
  <si>
    <t>Absorbància</t>
  </si>
  <si>
    <t>K</t>
  </si>
  <si>
    <t>k</t>
  </si>
  <si>
    <t>K promedio</t>
  </si>
  <si>
    <t xml:space="preserve">K </t>
  </si>
  <si>
    <t>Promedio</t>
  </si>
  <si>
    <t>Ni_02_Co_04</t>
  </si>
  <si>
    <t>Ni_04_Co_02</t>
  </si>
  <si>
    <t>Ni_04_Co_04</t>
  </si>
  <si>
    <t>Co</t>
  </si>
  <si>
    <t>Ni</t>
  </si>
  <si>
    <t>K Promedio</t>
  </si>
  <si>
    <t>Am/Kni(y)</t>
  </si>
  <si>
    <t>Kco/Kni(x)</t>
  </si>
  <si>
    <t xml:space="preserve"> K</t>
  </si>
  <si>
    <t>Kt</t>
  </si>
  <si>
    <t>Kt*K</t>
  </si>
  <si>
    <t>(Kt*K)^-1</t>
  </si>
  <si>
    <t>(Kt*K)^-1*Kt</t>
  </si>
  <si>
    <t>C</t>
  </si>
  <si>
    <t>A</t>
  </si>
  <si>
    <t>C1</t>
  </si>
  <si>
    <t>C2</t>
  </si>
  <si>
    <t>e</t>
  </si>
  <si>
    <t>Acalc</t>
  </si>
  <si>
    <t>(Aexp-Acalc)^2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</si>
</sst>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Mètode</a:t>
            </a:r>
            <a:r>
              <a:rPr lang="es-ES" baseline="0"/>
              <a:t> gràfic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8591426071737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'Mètode gràfic'!$I$9:$I$26</c:f>
              <c:numCache>
                <c:formatCode>General</c:formatCode>
                <c:ptCount val="18"/>
                <c:pt idx="0">
                  <c:v>1.2472226745239705</c:v>
                </c:pt>
                <c:pt idx="1">
                  <c:v>1.253710586157555</c:v>
                </c:pt>
                <c:pt idx="2">
                  <c:v>1.2710605439336504</c:v>
                </c:pt>
                <c:pt idx="3">
                  <c:v>1.2848007906854717</c:v>
                </c:pt>
                <c:pt idx="4">
                  <c:v>1.2803972405533375</c:v>
                </c:pt>
                <c:pt idx="5">
                  <c:v>1.2435127924082563</c:v>
                </c:pt>
                <c:pt idx="6">
                  <c:v>1.1706624920437827</c:v>
                </c:pt>
                <c:pt idx="7">
                  <c:v>1.0754625176444612</c:v>
                </c:pt>
                <c:pt idx="8">
                  <c:v>0.98335151866022907</c:v>
                </c:pt>
                <c:pt idx="9">
                  <c:v>0.91768880915546036</c:v>
                </c:pt>
                <c:pt idx="10">
                  <c:v>0.88864053604373461</c:v>
                </c:pt>
                <c:pt idx="11">
                  <c:v>0.88508141483383873</c:v>
                </c:pt>
                <c:pt idx="12">
                  <c:v>0.88218746054503516</c:v>
                </c:pt>
                <c:pt idx="13">
                  <c:v>0.86264349441161214</c:v>
                </c:pt>
                <c:pt idx="14">
                  <c:v>0.82692678258318397</c:v>
                </c:pt>
                <c:pt idx="15">
                  <c:v>0.78845138100561929</c:v>
                </c:pt>
                <c:pt idx="16">
                  <c:v>0.75590404419035717</c:v>
                </c:pt>
                <c:pt idx="17">
                  <c:v>0.73566570967473199</c:v>
                </c:pt>
              </c:numCache>
            </c:numRef>
          </c:xVal>
          <c:yVal>
            <c:numRef>
              <c:f>'Mètode gràfic'!$H$9:$H$26</c:f>
              <c:numCache>
                <c:formatCode>General</c:formatCode>
                <c:ptCount val="18"/>
                <c:pt idx="0">
                  <c:v>0.69462198158376698</c:v>
                </c:pt>
                <c:pt idx="1">
                  <c:v>0.70273129235409126</c:v>
                </c:pt>
                <c:pt idx="2">
                  <c:v>0.71381228059786073</c:v>
                </c:pt>
                <c:pt idx="3">
                  <c:v>0.72282041307435518</c:v>
                </c:pt>
                <c:pt idx="4">
                  <c:v>0.72426946469917053</c:v>
                </c:pt>
                <c:pt idx="5">
                  <c:v>0.71072751031036219</c:v>
                </c:pt>
                <c:pt idx="6">
                  <c:v>0.68281854868161562</c:v>
                </c:pt>
                <c:pt idx="7">
                  <c:v>0.64500943872381644</c:v>
                </c:pt>
                <c:pt idx="8">
                  <c:v>0.60780057271238841</c:v>
                </c:pt>
                <c:pt idx="9">
                  <c:v>0.58135452360523543</c:v>
                </c:pt>
                <c:pt idx="10">
                  <c:v>0.5685959411891206</c:v>
                </c:pt>
                <c:pt idx="11">
                  <c:v>0.56619291041215991</c:v>
                </c:pt>
                <c:pt idx="12">
                  <c:v>0.56325493320341435</c:v>
                </c:pt>
                <c:pt idx="13">
                  <c:v>0.55336122349145167</c:v>
                </c:pt>
                <c:pt idx="14">
                  <c:v>0.53671604895676139</c:v>
                </c:pt>
                <c:pt idx="15">
                  <c:v>0.51820200878684519</c:v>
                </c:pt>
                <c:pt idx="16">
                  <c:v>0.50237371391251151</c:v>
                </c:pt>
                <c:pt idx="17">
                  <c:v>0.49013131117985798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A-4FE8-A47E-4552173EA5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142519685039371"/>
                  <c:y val="-8.22630504520268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'Mètode gràfic'!$N$9:$N$19</c:f>
              <c:numCache>
                <c:formatCode>General</c:formatCode>
                <c:ptCount val="11"/>
                <c:pt idx="0">
                  <c:v>1.2472226745239705</c:v>
                </c:pt>
                <c:pt idx="1">
                  <c:v>1.253710586157555</c:v>
                </c:pt>
                <c:pt idx="2">
                  <c:v>1.2710605439336504</c:v>
                </c:pt>
                <c:pt idx="3">
                  <c:v>1.2848007906854717</c:v>
                </c:pt>
                <c:pt idx="4">
                  <c:v>1.2803972405533375</c:v>
                </c:pt>
                <c:pt idx="5">
                  <c:v>1.2435127924082563</c:v>
                </c:pt>
                <c:pt idx="6">
                  <c:v>1.1706624920437827</c:v>
                </c:pt>
                <c:pt idx="7">
                  <c:v>1.0754625176444612</c:v>
                </c:pt>
                <c:pt idx="8">
                  <c:v>0.98335151866022907</c:v>
                </c:pt>
                <c:pt idx="9">
                  <c:v>0.91768880915546036</c:v>
                </c:pt>
                <c:pt idx="10">
                  <c:v>0.88864053604373461</c:v>
                </c:pt>
              </c:numCache>
            </c:numRef>
          </c:xVal>
          <c:yVal>
            <c:numRef>
              <c:f>'Mètode gràfic'!$M$9:$M$19</c:f>
              <c:numCache>
                <c:formatCode>General</c:formatCode>
                <c:ptCount val="11"/>
                <c:pt idx="0">
                  <c:v>0.55056311898835819</c:v>
                </c:pt>
                <c:pt idx="1">
                  <c:v>0.55046118830362512</c:v>
                </c:pt>
                <c:pt idx="2">
                  <c:v>0.55218838056015529</c:v>
                </c:pt>
                <c:pt idx="3">
                  <c:v>0.55402715832707594</c:v>
                </c:pt>
                <c:pt idx="4">
                  <c:v>0.55351075593957788</c:v>
                </c:pt>
                <c:pt idx="5">
                  <c:v>0.54817294034025743</c:v>
                </c:pt>
                <c:pt idx="6">
                  <c:v>0.53740269937498042</c:v>
                </c:pt>
                <c:pt idx="7">
                  <c:v>0.52372335099052547</c:v>
                </c:pt>
                <c:pt idx="8">
                  <c:v>0.50915528202605842</c:v>
                </c:pt>
                <c:pt idx="9">
                  <c:v>0.49656878185789344</c:v>
                </c:pt>
                <c:pt idx="10">
                  <c:v>0.48676053468551572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FA-4FE8-A47E-4552173EA5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411198600174978E-2"/>
                  <c:y val="0.25139982502187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'Mètode gràfic'!$S$9:$S$24</c:f>
              <c:numCache>
                <c:formatCode>General</c:formatCode>
                <c:ptCount val="16"/>
                <c:pt idx="0">
                  <c:v>1.2472226745239705</c:v>
                </c:pt>
                <c:pt idx="1">
                  <c:v>1.253710586157555</c:v>
                </c:pt>
                <c:pt idx="2">
                  <c:v>1.2710605439336504</c:v>
                </c:pt>
                <c:pt idx="3">
                  <c:v>1.2848007906854717</c:v>
                </c:pt>
                <c:pt idx="4">
                  <c:v>1.2803972405533375</c:v>
                </c:pt>
                <c:pt idx="5">
                  <c:v>1.2435127924082563</c:v>
                </c:pt>
                <c:pt idx="6">
                  <c:v>1.1706624920437827</c:v>
                </c:pt>
                <c:pt idx="7">
                  <c:v>1.0754625176444612</c:v>
                </c:pt>
                <c:pt idx="8">
                  <c:v>0.98335151866022907</c:v>
                </c:pt>
                <c:pt idx="9">
                  <c:v>0.91768880915546036</c:v>
                </c:pt>
                <c:pt idx="10">
                  <c:v>0.88864053604373461</c:v>
                </c:pt>
                <c:pt idx="11">
                  <c:v>0.88508141483383873</c:v>
                </c:pt>
                <c:pt idx="12">
                  <c:v>0.88218746054503516</c:v>
                </c:pt>
                <c:pt idx="13">
                  <c:v>0.86264349441161214</c:v>
                </c:pt>
                <c:pt idx="14">
                  <c:v>0.82692678258318397</c:v>
                </c:pt>
                <c:pt idx="15">
                  <c:v>0.78845138100561929</c:v>
                </c:pt>
              </c:numCache>
            </c:numRef>
          </c:xVal>
          <c:yVal>
            <c:numRef>
              <c:f>'Mètode gràfic'!$R$9:$R$24</c:f>
              <c:numCache>
                <c:formatCode>General</c:formatCode>
                <c:ptCount val="16"/>
                <c:pt idx="0">
                  <c:v>0.54701102787230593</c:v>
                </c:pt>
                <c:pt idx="1">
                  <c:v>0.55367068652230678</c:v>
                </c:pt>
                <c:pt idx="2">
                  <c:v>0.56374740165649317</c:v>
                </c:pt>
                <c:pt idx="3">
                  <c:v>0.57097487719044304</c:v>
                </c:pt>
                <c:pt idx="4">
                  <c:v>0.56803362122052192</c:v>
                </c:pt>
                <c:pt idx="5">
                  <c:v>0.54916370385564783</c:v>
                </c:pt>
                <c:pt idx="6">
                  <c:v>0.5137551258908355</c:v>
                </c:pt>
                <c:pt idx="7">
                  <c:v>0.46805087831007491</c:v>
                </c:pt>
                <c:pt idx="8">
                  <c:v>0.42358876353882902</c:v>
                </c:pt>
                <c:pt idx="9">
                  <c:v>0.39036276793358221</c:v>
                </c:pt>
                <c:pt idx="10">
                  <c:v>0.37203042410385845</c:v>
                </c:pt>
                <c:pt idx="11">
                  <c:v>0.36358785599568993</c:v>
                </c:pt>
                <c:pt idx="12">
                  <c:v>0.35401270885674335</c:v>
                </c:pt>
                <c:pt idx="13">
                  <c:v>0.33590453024892131</c:v>
                </c:pt>
                <c:pt idx="14">
                  <c:v>0.31046404604638933</c:v>
                </c:pt>
                <c:pt idx="15">
                  <c:v>0.28280737137905615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FA-4FE8-A47E-4552173E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27592"/>
        <c:axId val="644927952"/>
      </c:scatterChart>
      <c:valAx>
        <c:axId val="64492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KCo/KNi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4927952"/>
        <c:crosses val="autoZero"/>
        <c:crossBetween val="midCat"/>
      </c:valAx>
      <c:valAx>
        <c:axId val="6449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Am/KNi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492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38</xdr:row>
      <xdr:rowOff>180975</xdr:rowOff>
    </xdr:from>
    <xdr:to>
      <xdr:col>15</xdr:col>
      <xdr:colOff>361950</xdr:colOff>
      <xdr:row>53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C0C6A5-BB8C-DF81-A004-3D595C110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7FCE-409C-44EC-96D5-3FCBD9335C9A}">
  <dimension ref="B4:U64"/>
  <sheetViews>
    <sheetView tabSelected="1" topLeftCell="F1" workbookViewId="0">
      <selection activeCell="G58" sqref="G58"/>
    </sheetView>
  </sheetViews>
  <sheetFormatPr baseColWidth="10" defaultRowHeight="15" x14ac:dyDescent="0.25"/>
  <sheetData>
    <row r="4" spans="2:21" x14ac:dyDescent="0.25">
      <c r="C4" s="1" t="s">
        <v>0</v>
      </c>
      <c r="D4" s="1" t="s">
        <v>1</v>
      </c>
      <c r="E4" s="1" t="s">
        <v>2</v>
      </c>
      <c r="F4" s="2" t="s">
        <v>0</v>
      </c>
      <c r="G4" s="2" t="s">
        <v>1</v>
      </c>
      <c r="H4" s="2" t="s">
        <v>2</v>
      </c>
      <c r="O4" s="3" t="s">
        <v>3</v>
      </c>
      <c r="P4" s="3" t="s">
        <v>4</v>
      </c>
      <c r="Q4" s="3" t="s">
        <v>5</v>
      </c>
      <c r="R4" s="3" t="s">
        <v>3</v>
      </c>
      <c r="S4" s="3" t="s">
        <v>4</v>
      </c>
      <c r="T4" s="3" t="s">
        <v>5</v>
      </c>
    </row>
    <row r="5" spans="2:21" x14ac:dyDescent="0.25">
      <c r="B5" s="4" t="s">
        <v>6</v>
      </c>
      <c r="C5" s="4" t="s">
        <v>7</v>
      </c>
      <c r="D5" s="4" t="s">
        <v>7</v>
      </c>
      <c r="E5" s="4" t="s">
        <v>7</v>
      </c>
      <c r="F5" s="5" t="s">
        <v>8</v>
      </c>
      <c r="G5" s="5" t="s">
        <v>9</v>
      </c>
      <c r="H5" s="5" t="s">
        <v>8</v>
      </c>
      <c r="I5" s="5" t="s">
        <v>10</v>
      </c>
      <c r="N5" s="4" t="s">
        <v>6</v>
      </c>
      <c r="O5" s="4" t="s">
        <v>7</v>
      </c>
      <c r="P5" s="4" t="s">
        <v>7</v>
      </c>
      <c r="Q5" s="4" t="s">
        <v>7</v>
      </c>
      <c r="R5" s="5" t="s">
        <v>8</v>
      </c>
      <c r="S5" s="5" t="s">
        <v>8</v>
      </c>
      <c r="T5" s="5" t="s">
        <v>11</v>
      </c>
      <c r="U5" s="5" t="s">
        <v>12</v>
      </c>
    </row>
    <row r="6" spans="2:21" x14ac:dyDescent="0.25">
      <c r="B6" s="1">
        <v>580</v>
      </c>
      <c r="C6" s="1">
        <v>6.5034900000000007E-2</v>
      </c>
      <c r="D6" s="1">
        <v>9.3478000000000006E-2</v>
      </c>
      <c r="E6" s="1">
        <v>0.114789</v>
      </c>
      <c r="F6" s="1">
        <f>C6/0.3</f>
        <v>0.21678300000000003</v>
      </c>
      <c r="G6" s="1">
        <f>D6/0.4</f>
        <v>0.23369500000000001</v>
      </c>
      <c r="H6" s="1">
        <f>E6/0.5</f>
        <v>0.229578</v>
      </c>
      <c r="I6" s="1">
        <f>AVERAGE(F6:H6)</f>
        <v>0.22668533333333332</v>
      </c>
      <c r="N6" s="1">
        <v>580</v>
      </c>
      <c r="O6" s="1">
        <v>5.8363900000000003E-2</v>
      </c>
      <c r="P6" s="1">
        <v>7.0649900000000002E-2</v>
      </c>
      <c r="Q6" s="1">
        <v>8.7042599999999998E-2</v>
      </c>
      <c r="R6" s="1">
        <f>O6/0.3</f>
        <v>0.19454633333333335</v>
      </c>
      <c r="S6" s="1">
        <f>P6/0.4</f>
        <v>0.17662475</v>
      </c>
      <c r="T6" s="1">
        <f>Q6/0.5</f>
        <v>0.1740852</v>
      </c>
      <c r="U6" s="1">
        <f>AVERAGE(R6:T6)</f>
        <v>0.18175209444444448</v>
      </c>
    </row>
    <row r="7" spans="2:21" x14ac:dyDescent="0.25">
      <c r="B7" s="1">
        <v>575</v>
      </c>
      <c r="C7" s="1">
        <v>7.2010000000000005E-2</v>
      </c>
      <c r="D7" s="1">
        <v>0.10499600000000001</v>
      </c>
      <c r="E7" s="1">
        <v>0.12784000000000001</v>
      </c>
      <c r="F7" s="1">
        <f t="shared" ref="F7:F32" si="0">C7/0.3</f>
        <v>0.24003333333333335</v>
      </c>
      <c r="G7" s="1">
        <f>D7/0.4</f>
        <v>0.26249</v>
      </c>
      <c r="H7" s="1">
        <f t="shared" ref="H7:H32" si="1">E7/0.5</f>
        <v>0.25568000000000002</v>
      </c>
      <c r="I7" s="1">
        <f t="shared" ref="I7:I32" si="2">AVERAGE(F7:H7)</f>
        <v>0.25273444444444443</v>
      </c>
      <c r="N7" s="1">
        <v>575</v>
      </c>
      <c r="O7" s="1">
        <v>6.4695699999999995E-2</v>
      </c>
      <c r="P7" s="1">
        <v>7.8249799999999994E-2</v>
      </c>
      <c r="Q7" s="1">
        <v>9.6745300000000006E-2</v>
      </c>
      <c r="R7" s="1">
        <f>O7/0.3</f>
        <v>0.21565233333333333</v>
      </c>
      <c r="S7" s="1">
        <f>P7/0.4</f>
        <v>0.19562449999999998</v>
      </c>
      <c r="T7" s="1">
        <f t="shared" ref="T7:T32" si="3">Q7/0.5</f>
        <v>0.19349060000000001</v>
      </c>
      <c r="U7" s="1">
        <f>AVERAGE(R7:T7)</f>
        <v>0.20158914444444442</v>
      </c>
    </row>
    <row r="8" spans="2:21" x14ac:dyDescent="0.25">
      <c r="B8" s="1">
        <v>570</v>
      </c>
      <c r="C8" s="1">
        <v>8.0104499999999995E-2</v>
      </c>
      <c r="D8" s="1">
        <v>0.118046</v>
      </c>
      <c r="E8" s="1">
        <v>0.142841</v>
      </c>
      <c r="F8" s="1">
        <f t="shared" si="0"/>
        <v>0.267015</v>
      </c>
      <c r="G8" s="1">
        <f t="shared" ref="G8:G32" si="4">D8/0.4</f>
        <v>0.29511499999999996</v>
      </c>
      <c r="H8" s="1">
        <f t="shared" si="1"/>
        <v>0.28568199999999999</v>
      </c>
      <c r="I8" s="1">
        <f t="shared" si="2"/>
        <v>0.28260400000000002</v>
      </c>
      <c r="N8" s="1">
        <v>570</v>
      </c>
      <c r="O8" s="1">
        <v>7.1225700000000003E-2</v>
      </c>
      <c r="P8" s="1">
        <v>8.6191400000000001E-2</v>
      </c>
      <c r="Q8" s="1">
        <v>0.107057</v>
      </c>
      <c r="R8" s="1">
        <f t="shared" ref="R8:R31" si="5">O8/0.3</f>
        <v>0.23741900000000002</v>
      </c>
      <c r="S8" s="1">
        <f t="shared" ref="S8:S32" si="6">P8/0.4</f>
        <v>0.21547849999999999</v>
      </c>
      <c r="T8" s="1">
        <f t="shared" si="3"/>
        <v>0.214114</v>
      </c>
      <c r="U8" s="1">
        <f t="shared" ref="U8:U32" si="7">AVERAGE(R8:T8)</f>
        <v>0.22233716666666667</v>
      </c>
    </row>
    <row r="9" spans="2:21" x14ac:dyDescent="0.25">
      <c r="B9" s="1">
        <v>565</v>
      </c>
      <c r="C9" s="1">
        <v>8.8992699999999994E-2</v>
      </c>
      <c r="D9" s="1">
        <v>0.132329</v>
      </c>
      <c r="E9" s="1">
        <v>0.159661</v>
      </c>
      <c r="F9" s="1">
        <f t="shared" si="0"/>
        <v>0.29664233333333334</v>
      </c>
      <c r="G9" s="1">
        <f t="shared" si="4"/>
        <v>0.33082249999999996</v>
      </c>
      <c r="H9" s="1">
        <f t="shared" si="1"/>
        <v>0.31932199999999999</v>
      </c>
      <c r="I9" s="1">
        <f t="shared" si="2"/>
        <v>0.31559561111111106</v>
      </c>
      <c r="N9" s="1">
        <v>565</v>
      </c>
      <c r="O9" s="1">
        <v>7.83967E-2</v>
      </c>
      <c r="P9" s="1">
        <v>9.5177200000000003E-2</v>
      </c>
      <c r="Q9" s="1">
        <v>0.118824</v>
      </c>
      <c r="R9" s="1">
        <f t="shared" si="5"/>
        <v>0.26132233333333332</v>
      </c>
      <c r="S9" s="1">
        <f t="shared" si="6"/>
        <v>0.23794299999999999</v>
      </c>
      <c r="T9" s="1">
        <f t="shared" si="3"/>
        <v>0.237648</v>
      </c>
      <c r="U9" s="1">
        <f t="shared" si="7"/>
        <v>0.24563777777777776</v>
      </c>
    </row>
    <row r="10" spans="2:21" x14ac:dyDescent="0.25">
      <c r="B10" s="1">
        <v>560</v>
      </c>
      <c r="C10" s="1">
        <v>9.7693100000000005E-2</v>
      </c>
      <c r="D10" s="1">
        <v>0.14619599999999999</v>
      </c>
      <c r="E10" s="1">
        <v>0.176145</v>
      </c>
      <c r="F10" s="1">
        <f t="shared" si="0"/>
        <v>0.32564366666666672</v>
      </c>
      <c r="G10" s="1">
        <f t="shared" si="4"/>
        <v>0.36548999999999998</v>
      </c>
      <c r="H10" s="1">
        <f t="shared" si="1"/>
        <v>0.35228999999999999</v>
      </c>
      <c r="I10" s="1">
        <f t="shared" si="2"/>
        <v>0.34780788888888892</v>
      </c>
      <c r="N10" s="1">
        <v>560</v>
      </c>
      <c r="O10" s="1">
        <v>8.6265400000000006E-2</v>
      </c>
      <c r="P10" s="1">
        <v>0.105189</v>
      </c>
      <c r="Q10" s="1">
        <v>0.13219900000000001</v>
      </c>
      <c r="R10" s="1">
        <f t="shared" si="5"/>
        <v>0.28755133333333338</v>
      </c>
      <c r="S10" s="1">
        <f t="shared" si="6"/>
        <v>0.2629725</v>
      </c>
      <c r="T10" s="1">
        <f t="shared" si="3"/>
        <v>0.26439800000000002</v>
      </c>
      <c r="U10" s="1">
        <f t="shared" si="7"/>
        <v>0.2716406111111111</v>
      </c>
    </row>
    <row r="11" spans="2:21" x14ac:dyDescent="0.25">
      <c r="B11" s="1">
        <v>555</v>
      </c>
      <c r="C11" s="1">
        <v>0.105351</v>
      </c>
      <c r="D11" s="1">
        <v>0.15862999999999999</v>
      </c>
      <c r="E11" s="1">
        <v>0.19092500000000001</v>
      </c>
      <c r="F11" s="1">
        <f t="shared" si="0"/>
        <v>0.35117000000000004</v>
      </c>
      <c r="G11" s="1">
        <f t="shared" si="4"/>
        <v>0.39657499999999996</v>
      </c>
      <c r="H11" s="1">
        <f t="shared" si="1"/>
        <v>0.38185000000000002</v>
      </c>
      <c r="I11" s="1">
        <f t="shared" si="2"/>
        <v>0.37653166666666671</v>
      </c>
      <c r="N11" s="1">
        <v>555</v>
      </c>
      <c r="O11" s="1">
        <v>9.5566300000000007E-2</v>
      </c>
      <c r="P11" s="1">
        <v>0.117316</v>
      </c>
      <c r="Q11" s="1">
        <v>0.14827299999999999</v>
      </c>
      <c r="R11" s="1">
        <f t="shared" si="5"/>
        <v>0.31855433333333338</v>
      </c>
      <c r="S11" s="1">
        <f t="shared" si="6"/>
        <v>0.29329</v>
      </c>
      <c r="T11" s="1">
        <f t="shared" si="3"/>
        <v>0.29654599999999998</v>
      </c>
      <c r="U11" s="1">
        <f t="shared" si="7"/>
        <v>0.3027967777777778</v>
      </c>
    </row>
    <row r="12" spans="2:21" x14ac:dyDescent="0.25">
      <c r="B12" s="1">
        <v>550</v>
      </c>
      <c r="C12" s="1">
        <v>0.11114400000000001</v>
      </c>
      <c r="D12" s="1">
        <v>0.16839399999999999</v>
      </c>
      <c r="E12" s="1">
        <v>0.202629</v>
      </c>
      <c r="F12" s="1">
        <f t="shared" si="0"/>
        <v>0.37048000000000003</v>
      </c>
      <c r="G12" s="1">
        <f t="shared" si="4"/>
        <v>0.42098499999999994</v>
      </c>
      <c r="H12" s="1">
        <f t="shared" si="1"/>
        <v>0.40525800000000001</v>
      </c>
      <c r="I12" s="1">
        <f t="shared" si="2"/>
        <v>0.39890766666666666</v>
      </c>
      <c r="N12" s="1">
        <v>550</v>
      </c>
      <c r="O12" s="1">
        <v>0.106738</v>
      </c>
      <c r="P12" s="1">
        <v>0.13214000000000001</v>
      </c>
      <c r="Q12" s="1">
        <v>0.16805899999999999</v>
      </c>
      <c r="R12" s="1">
        <f t="shared" si="5"/>
        <v>0.35579333333333335</v>
      </c>
      <c r="S12" s="1">
        <f t="shared" si="6"/>
        <v>0.33034999999999998</v>
      </c>
      <c r="T12" s="1">
        <f t="shared" si="3"/>
        <v>0.33611799999999997</v>
      </c>
      <c r="U12" s="1">
        <f t="shared" si="7"/>
        <v>0.34075377777777777</v>
      </c>
    </row>
    <row r="13" spans="2:21" x14ac:dyDescent="0.25">
      <c r="B13" s="1">
        <v>545</v>
      </c>
      <c r="C13" s="1">
        <v>0.114965</v>
      </c>
      <c r="D13" s="1">
        <v>0.17554600000000001</v>
      </c>
      <c r="E13" s="1">
        <v>0.21079500000000001</v>
      </c>
      <c r="F13" s="1">
        <f t="shared" si="0"/>
        <v>0.38321666666666665</v>
      </c>
      <c r="G13" s="1">
        <f t="shared" si="4"/>
        <v>0.43886500000000001</v>
      </c>
      <c r="H13" s="1">
        <f t="shared" si="1"/>
        <v>0.42159000000000002</v>
      </c>
      <c r="I13" s="1">
        <f t="shared" si="2"/>
        <v>0.41455722222222224</v>
      </c>
      <c r="N13" s="1">
        <v>545</v>
      </c>
      <c r="O13" s="1">
        <v>0.11987200000000001</v>
      </c>
      <c r="P13" s="1">
        <v>0.14962600000000001</v>
      </c>
      <c r="Q13" s="1">
        <v>0.191384</v>
      </c>
      <c r="R13" s="1">
        <f t="shared" si="5"/>
        <v>0.39957333333333339</v>
      </c>
      <c r="S13" s="1">
        <f t="shared" si="6"/>
        <v>0.37406499999999998</v>
      </c>
      <c r="T13" s="1">
        <f t="shared" si="3"/>
        <v>0.382768</v>
      </c>
      <c r="U13" s="1">
        <f t="shared" si="7"/>
        <v>0.38546877777777783</v>
      </c>
    </row>
    <row r="14" spans="2:21" x14ac:dyDescent="0.25">
      <c r="B14" s="1">
        <v>540</v>
      </c>
      <c r="C14" s="1">
        <v>0.11719300000000001</v>
      </c>
      <c r="D14" s="1">
        <v>0.18049200000000001</v>
      </c>
      <c r="E14" s="1">
        <v>0.21615899999999999</v>
      </c>
      <c r="F14" s="1">
        <f t="shared" si="0"/>
        <v>0.39064333333333334</v>
      </c>
      <c r="G14" s="1">
        <f t="shared" si="4"/>
        <v>0.45123000000000002</v>
      </c>
      <c r="H14" s="1">
        <f t="shared" si="1"/>
        <v>0.43231799999999998</v>
      </c>
      <c r="I14" s="1">
        <f t="shared" si="2"/>
        <v>0.42473044444444447</v>
      </c>
      <c r="N14" s="1">
        <v>540</v>
      </c>
      <c r="O14" s="1">
        <v>0.133627</v>
      </c>
      <c r="P14" s="1">
        <v>0.16780500000000001</v>
      </c>
      <c r="Q14" s="1">
        <v>0.21541399999999999</v>
      </c>
      <c r="R14" s="1">
        <f t="shared" si="5"/>
        <v>0.44542333333333334</v>
      </c>
      <c r="S14" s="1">
        <f t="shared" si="6"/>
        <v>0.41951250000000001</v>
      </c>
      <c r="T14" s="1">
        <f t="shared" si="3"/>
        <v>0.43082799999999999</v>
      </c>
      <c r="U14" s="1">
        <f t="shared" si="7"/>
        <v>0.43192127777777783</v>
      </c>
    </row>
    <row r="15" spans="2:21" x14ac:dyDescent="0.25">
      <c r="B15" s="1">
        <v>535</v>
      </c>
      <c r="C15" s="1">
        <v>0.118614</v>
      </c>
      <c r="D15" s="1">
        <v>0.184004</v>
      </c>
      <c r="E15" s="1">
        <v>0.21956300000000001</v>
      </c>
      <c r="F15" s="1">
        <f t="shared" si="0"/>
        <v>0.39538000000000001</v>
      </c>
      <c r="G15" s="1">
        <f t="shared" si="4"/>
        <v>0.46000999999999997</v>
      </c>
      <c r="H15" s="1">
        <f t="shared" si="1"/>
        <v>0.43912600000000002</v>
      </c>
      <c r="I15" s="1">
        <f t="shared" si="2"/>
        <v>0.43150533333333335</v>
      </c>
      <c r="N15" s="1">
        <v>535</v>
      </c>
      <c r="O15" s="1">
        <v>0.14524899999999999</v>
      </c>
      <c r="P15" s="1">
        <v>0.182754</v>
      </c>
      <c r="Q15" s="1">
        <v>0.234789</v>
      </c>
      <c r="R15" s="1">
        <f t="shared" si="5"/>
        <v>0.48416333333333333</v>
      </c>
      <c r="S15" s="1">
        <f t="shared" si="6"/>
        <v>0.45688499999999999</v>
      </c>
      <c r="T15" s="1">
        <f t="shared" si="3"/>
        <v>0.469578</v>
      </c>
      <c r="U15" s="1">
        <f t="shared" si="7"/>
        <v>0.47020877777777775</v>
      </c>
    </row>
    <row r="16" spans="2:21" x14ac:dyDescent="0.25">
      <c r="B16" s="1">
        <v>530</v>
      </c>
      <c r="C16" s="1">
        <v>0.119655</v>
      </c>
      <c r="D16" s="1">
        <v>0.18642800000000001</v>
      </c>
      <c r="E16" s="1">
        <v>0.22180900000000001</v>
      </c>
      <c r="F16" s="1">
        <f t="shared" si="0"/>
        <v>0.39884999999999998</v>
      </c>
      <c r="G16" s="1">
        <f t="shared" si="4"/>
        <v>0.46606999999999998</v>
      </c>
      <c r="H16" s="1">
        <f t="shared" si="1"/>
        <v>0.44361800000000001</v>
      </c>
      <c r="I16" s="1">
        <f t="shared" si="2"/>
        <v>0.43617933333333331</v>
      </c>
      <c r="N16" s="1">
        <v>530</v>
      </c>
      <c r="O16" s="1">
        <v>0.152036</v>
      </c>
      <c r="P16" s="1">
        <v>0.19058</v>
      </c>
      <c r="Q16" s="1">
        <v>0.24464</v>
      </c>
      <c r="R16" s="1">
        <f t="shared" si="5"/>
        <v>0.50678666666666672</v>
      </c>
      <c r="S16" s="1">
        <f t="shared" si="6"/>
        <v>0.47644999999999998</v>
      </c>
      <c r="T16" s="1">
        <f t="shared" si="3"/>
        <v>0.48927999999999999</v>
      </c>
      <c r="U16" s="1">
        <f t="shared" si="7"/>
        <v>0.49083888888888888</v>
      </c>
    </row>
    <row r="17" spans="2:21" x14ac:dyDescent="0.25">
      <c r="B17" s="1">
        <v>525</v>
      </c>
      <c r="C17" s="1">
        <v>0.120009</v>
      </c>
      <c r="D17" s="1">
        <v>0.187337</v>
      </c>
      <c r="E17" s="1">
        <v>0.22212499999999999</v>
      </c>
      <c r="F17" s="1">
        <f t="shared" si="0"/>
        <v>0.40003000000000005</v>
      </c>
      <c r="G17" s="1">
        <f t="shared" si="4"/>
        <v>0.46834249999999999</v>
      </c>
      <c r="H17" s="1">
        <f t="shared" si="1"/>
        <v>0.44424999999999998</v>
      </c>
      <c r="I17" s="1">
        <f t="shared" si="2"/>
        <v>0.43754083333333332</v>
      </c>
      <c r="N17" s="1">
        <v>525</v>
      </c>
      <c r="O17" s="1">
        <v>0.15398200000000001</v>
      </c>
      <c r="P17" s="1">
        <v>0.19150300000000001</v>
      </c>
      <c r="Q17" s="1">
        <v>0.24551100000000001</v>
      </c>
      <c r="R17" s="1">
        <f t="shared" si="5"/>
        <v>0.51327333333333336</v>
      </c>
      <c r="S17" s="1">
        <f t="shared" si="6"/>
        <v>0.4787575</v>
      </c>
      <c r="T17" s="1">
        <f t="shared" si="3"/>
        <v>0.49102200000000001</v>
      </c>
      <c r="U17" s="1">
        <f t="shared" si="7"/>
        <v>0.4943509444444445</v>
      </c>
    </row>
    <row r="18" spans="2:21" x14ac:dyDescent="0.25">
      <c r="B18" s="1">
        <v>520</v>
      </c>
      <c r="C18" s="1">
        <v>0.11920500000000001</v>
      </c>
      <c r="D18" s="1">
        <v>0.18634200000000001</v>
      </c>
      <c r="E18" s="1">
        <v>0.21996299999999999</v>
      </c>
      <c r="F18" s="1">
        <f t="shared" si="0"/>
        <v>0.39735000000000004</v>
      </c>
      <c r="G18" s="1">
        <f t="shared" si="4"/>
        <v>0.46585500000000002</v>
      </c>
      <c r="H18" s="1">
        <f t="shared" si="1"/>
        <v>0.43992599999999998</v>
      </c>
      <c r="I18" s="1">
        <f t="shared" si="2"/>
        <v>0.43437700000000001</v>
      </c>
      <c r="N18" s="1">
        <v>520</v>
      </c>
      <c r="O18" s="1">
        <v>0.15418899999999999</v>
      </c>
      <c r="P18" s="1">
        <v>0.19048699999999999</v>
      </c>
      <c r="Q18" s="1">
        <v>0.24348900000000001</v>
      </c>
      <c r="R18" s="1">
        <f t="shared" si="5"/>
        <v>0.51396333333333333</v>
      </c>
      <c r="S18" s="1">
        <f t="shared" si="6"/>
        <v>0.47621749999999996</v>
      </c>
      <c r="T18" s="1">
        <f t="shared" si="3"/>
        <v>0.48697800000000002</v>
      </c>
      <c r="U18" s="1">
        <f t="shared" si="7"/>
        <v>0.49238627777777771</v>
      </c>
    </row>
    <row r="19" spans="2:21" x14ac:dyDescent="0.25">
      <c r="B19" s="1">
        <v>515</v>
      </c>
      <c r="C19" s="1">
        <v>0.116466</v>
      </c>
      <c r="D19" s="1">
        <v>0.182226</v>
      </c>
      <c r="E19" s="1">
        <v>0.21440699999999999</v>
      </c>
      <c r="F19" s="1">
        <f t="shared" si="0"/>
        <v>0.38822000000000001</v>
      </c>
      <c r="G19" s="1">
        <f t="shared" si="4"/>
        <v>0.455565</v>
      </c>
      <c r="H19" s="1">
        <f t="shared" si="1"/>
        <v>0.42881399999999997</v>
      </c>
      <c r="I19" s="1">
        <f t="shared" si="2"/>
        <v>0.4241996666666667</v>
      </c>
      <c r="N19" s="1">
        <v>515</v>
      </c>
      <c r="O19" s="1">
        <v>0.154802</v>
      </c>
      <c r="P19" s="1">
        <v>0.18984200000000001</v>
      </c>
      <c r="Q19" s="1">
        <v>0.24231</v>
      </c>
      <c r="R19" s="1">
        <f t="shared" si="5"/>
        <v>0.51600666666666672</v>
      </c>
      <c r="S19" s="1">
        <f t="shared" si="6"/>
        <v>0.474605</v>
      </c>
      <c r="T19" s="1">
        <f t="shared" si="3"/>
        <v>0.48462</v>
      </c>
      <c r="U19" s="1">
        <f t="shared" si="7"/>
        <v>0.49174388888888892</v>
      </c>
    </row>
    <row r="20" spans="2:21" x14ac:dyDescent="0.25">
      <c r="B20" s="1">
        <v>510</v>
      </c>
      <c r="C20" s="1">
        <v>0.11185299999999999</v>
      </c>
      <c r="D20" s="1">
        <v>0.17544799999999999</v>
      </c>
      <c r="E20" s="1">
        <v>0.20543400000000001</v>
      </c>
      <c r="F20" s="1">
        <f t="shared" si="0"/>
        <v>0.3728433333333333</v>
      </c>
      <c r="G20" s="1">
        <f t="shared" si="4"/>
        <v>0.43861999999999995</v>
      </c>
      <c r="H20" s="1">
        <f t="shared" si="1"/>
        <v>0.41086800000000001</v>
      </c>
      <c r="I20" s="1">
        <f t="shared" si="2"/>
        <v>0.40744377777777774</v>
      </c>
      <c r="N20" s="1">
        <v>510</v>
      </c>
      <c r="O20" s="1">
        <v>0.15589800000000001</v>
      </c>
      <c r="P20" s="1">
        <v>0.18992700000000001</v>
      </c>
      <c r="Q20" s="1">
        <v>0.241842</v>
      </c>
      <c r="R20" s="1">
        <f t="shared" si="5"/>
        <v>0.51966000000000001</v>
      </c>
      <c r="S20" s="1">
        <f t="shared" si="6"/>
        <v>0.4748175</v>
      </c>
      <c r="T20" s="1">
        <f t="shared" si="3"/>
        <v>0.483684</v>
      </c>
      <c r="U20" s="1">
        <f t="shared" si="7"/>
        <v>0.49272050000000006</v>
      </c>
    </row>
    <row r="21" spans="2:21" x14ac:dyDescent="0.25">
      <c r="B21" s="1">
        <v>505</v>
      </c>
      <c r="C21" s="1">
        <v>0.106409</v>
      </c>
      <c r="D21" s="1">
        <v>0.16730400000000001</v>
      </c>
      <c r="E21" s="1">
        <v>0.194574</v>
      </c>
      <c r="F21" s="1">
        <f t="shared" si="0"/>
        <v>0.35469666666666672</v>
      </c>
      <c r="G21" s="1">
        <f t="shared" si="4"/>
        <v>0.41826000000000002</v>
      </c>
      <c r="H21" s="1">
        <f t="shared" si="1"/>
        <v>0.38914799999999999</v>
      </c>
      <c r="I21" s="1">
        <f t="shared" si="2"/>
        <v>0.38736822222222228</v>
      </c>
      <c r="N21" s="1">
        <v>505</v>
      </c>
      <c r="O21" s="1">
        <v>0.15617500000000001</v>
      </c>
      <c r="P21" s="1">
        <v>0.18906500000000001</v>
      </c>
      <c r="Q21" s="1">
        <v>0.24033099999999999</v>
      </c>
      <c r="R21" s="1">
        <f t="shared" si="5"/>
        <v>0.5205833333333334</v>
      </c>
      <c r="S21" s="1">
        <f t="shared" si="6"/>
        <v>0.47266249999999999</v>
      </c>
      <c r="T21" s="1">
        <f t="shared" si="3"/>
        <v>0.48066199999999998</v>
      </c>
      <c r="U21" s="1">
        <f t="shared" si="7"/>
        <v>0.49130261111111112</v>
      </c>
    </row>
    <row r="22" spans="2:21" x14ac:dyDescent="0.25">
      <c r="B22" s="1">
        <v>500</v>
      </c>
      <c r="C22" s="1">
        <v>0.100441</v>
      </c>
      <c r="D22" s="1">
        <v>0.15795500000000001</v>
      </c>
      <c r="E22" s="1">
        <v>0.18299099999999999</v>
      </c>
      <c r="F22" s="1">
        <f t="shared" si="0"/>
        <v>0.33480333333333334</v>
      </c>
      <c r="G22" s="1">
        <f t="shared" si="4"/>
        <v>0.3948875</v>
      </c>
      <c r="H22" s="1">
        <f t="shared" si="1"/>
        <v>0.36598199999999997</v>
      </c>
      <c r="I22" s="1">
        <f t="shared" si="2"/>
        <v>0.36522427777777783</v>
      </c>
      <c r="N22" s="1">
        <v>500</v>
      </c>
      <c r="O22" s="1">
        <v>0.15515300000000001</v>
      </c>
      <c r="P22" s="1">
        <v>0.18555199999999999</v>
      </c>
      <c r="Q22" s="1">
        <v>0.23421500000000001</v>
      </c>
      <c r="R22" s="1">
        <f t="shared" si="5"/>
        <v>0.51717666666666673</v>
      </c>
      <c r="S22" s="1">
        <f t="shared" si="6"/>
        <v>0.46387999999999996</v>
      </c>
      <c r="T22" s="1">
        <f t="shared" si="3"/>
        <v>0.46843000000000001</v>
      </c>
      <c r="U22" s="1">
        <f t="shared" si="7"/>
        <v>0.48316222222222222</v>
      </c>
    </row>
    <row r="23" spans="2:21" x14ac:dyDescent="0.25">
      <c r="B23" s="1">
        <v>495</v>
      </c>
      <c r="C23" s="1">
        <v>9.4585500000000003E-2</v>
      </c>
      <c r="D23" s="1">
        <v>0.148563</v>
      </c>
      <c r="E23" s="1">
        <v>0.171039</v>
      </c>
      <c r="F23" s="1">
        <f t="shared" si="0"/>
        <v>0.31528500000000004</v>
      </c>
      <c r="G23" s="1">
        <f t="shared" si="4"/>
        <v>0.3714075</v>
      </c>
      <c r="H23" s="1">
        <f t="shared" si="1"/>
        <v>0.34207799999999999</v>
      </c>
      <c r="I23" s="1">
        <f t="shared" si="2"/>
        <v>0.34292349999999999</v>
      </c>
      <c r="N23" s="1">
        <v>495</v>
      </c>
      <c r="O23" s="1">
        <v>0.15134300000000001</v>
      </c>
      <c r="P23" s="1">
        <v>0.178477</v>
      </c>
      <c r="Q23" s="1">
        <v>0.22387599999999999</v>
      </c>
      <c r="R23" s="1">
        <f t="shared" si="5"/>
        <v>0.50447666666666668</v>
      </c>
      <c r="S23" s="1">
        <f t="shared" si="6"/>
        <v>0.44619249999999999</v>
      </c>
      <c r="T23" s="1">
        <f t="shared" si="3"/>
        <v>0.44775199999999998</v>
      </c>
      <c r="U23" s="1">
        <f t="shared" si="7"/>
        <v>0.46614038888888887</v>
      </c>
    </row>
    <row r="24" spans="2:21" x14ac:dyDescent="0.25">
      <c r="B24" s="1">
        <v>490</v>
      </c>
      <c r="C24" s="1">
        <v>8.8988700000000004E-2</v>
      </c>
      <c r="D24" s="1">
        <v>0.138988</v>
      </c>
      <c r="E24" s="1">
        <v>0.158054</v>
      </c>
      <c r="F24" s="1">
        <f t="shared" si="0"/>
        <v>0.29662900000000003</v>
      </c>
      <c r="G24" s="1">
        <f t="shared" si="4"/>
        <v>0.34747</v>
      </c>
      <c r="H24" s="1">
        <f t="shared" si="1"/>
        <v>0.316108</v>
      </c>
      <c r="I24" s="1">
        <f t="shared" si="2"/>
        <v>0.32006899999999999</v>
      </c>
      <c r="N24" s="1">
        <v>490</v>
      </c>
      <c r="O24" s="1">
        <v>0.14521999999999999</v>
      </c>
      <c r="P24" s="1">
        <v>0.16756599999999999</v>
      </c>
      <c r="Q24" s="1">
        <v>0.20865600000000001</v>
      </c>
      <c r="R24" s="1">
        <f t="shared" si="5"/>
        <v>0.48406666666666665</v>
      </c>
      <c r="S24" s="1">
        <f t="shared" si="6"/>
        <v>0.41891499999999998</v>
      </c>
      <c r="T24" s="1">
        <f t="shared" si="3"/>
        <v>0.41731200000000002</v>
      </c>
      <c r="U24" s="1">
        <f t="shared" si="7"/>
        <v>0.4400978888888889</v>
      </c>
    </row>
    <row r="25" spans="2:21" x14ac:dyDescent="0.25">
      <c r="B25" s="1">
        <v>485</v>
      </c>
      <c r="C25" s="1">
        <v>8.2295800000000002E-2</v>
      </c>
      <c r="D25" s="1">
        <v>0.12823100000000001</v>
      </c>
      <c r="E25" s="1">
        <v>0.144316</v>
      </c>
      <c r="F25" s="1">
        <f t="shared" si="0"/>
        <v>0.27431933333333336</v>
      </c>
      <c r="G25" s="1">
        <f t="shared" si="4"/>
        <v>0.32057750000000002</v>
      </c>
      <c r="H25" s="1">
        <f t="shared" si="1"/>
        <v>0.288632</v>
      </c>
      <c r="I25" s="1">
        <f t="shared" si="2"/>
        <v>0.29450961111111112</v>
      </c>
      <c r="N25" s="1">
        <v>485</v>
      </c>
      <c r="O25" s="1">
        <v>0.13756099999999999</v>
      </c>
      <c r="P25" s="1">
        <v>0.154728</v>
      </c>
      <c r="Q25" s="1">
        <v>0.19045699999999999</v>
      </c>
      <c r="R25" s="1">
        <f t="shared" si="5"/>
        <v>0.45853666666666665</v>
      </c>
      <c r="S25" s="1">
        <f t="shared" si="6"/>
        <v>0.38682</v>
      </c>
      <c r="T25" s="1">
        <f t="shared" si="3"/>
        <v>0.38091399999999997</v>
      </c>
      <c r="U25" s="1">
        <f t="shared" si="7"/>
        <v>0.40875688888888889</v>
      </c>
    </row>
    <row r="26" spans="2:21" x14ac:dyDescent="0.25">
      <c r="B26" s="1">
        <v>480</v>
      </c>
      <c r="C26" s="1">
        <v>7.5453599999999996E-2</v>
      </c>
      <c r="D26" s="1">
        <v>0.11633300000000001</v>
      </c>
      <c r="E26" s="1">
        <v>0.12992200000000001</v>
      </c>
      <c r="F26" s="1">
        <f t="shared" si="0"/>
        <v>0.25151200000000001</v>
      </c>
      <c r="G26" s="1">
        <f t="shared" si="4"/>
        <v>0.29083249999999999</v>
      </c>
      <c r="H26" s="1">
        <f t="shared" si="1"/>
        <v>0.25984400000000002</v>
      </c>
      <c r="I26" s="1">
        <f t="shared" si="2"/>
        <v>0.26739616666666666</v>
      </c>
      <c r="N26" s="1">
        <v>480</v>
      </c>
      <c r="O26" s="1">
        <v>0.13020699999999999</v>
      </c>
      <c r="P26" s="1">
        <v>0.14133499999999999</v>
      </c>
      <c r="Q26" s="1">
        <v>0.17197899999999999</v>
      </c>
      <c r="R26" s="1">
        <f t="shared" si="5"/>
        <v>0.43402333333333332</v>
      </c>
      <c r="S26" s="1">
        <f t="shared" si="6"/>
        <v>0.35333749999999997</v>
      </c>
      <c r="T26" s="1">
        <f t="shared" si="3"/>
        <v>0.34395799999999999</v>
      </c>
      <c r="U26" s="1">
        <f t="shared" si="7"/>
        <v>0.37710627777777778</v>
      </c>
    </row>
    <row r="27" spans="2:21" x14ac:dyDescent="0.25">
      <c r="B27" s="1">
        <v>475</v>
      </c>
      <c r="C27" s="1">
        <v>6.8192000000000003E-2</v>
      </c>
      <c r="D27" s="1">
        <v>0.103504</v>
      </c>
      <c r="E27" s="1">
        <v>0.11368499999999999</v>
      </c>
      <c r="F27" s="1">
        <f t="shared" si="0"/>
        <v>0.22730666666666668</v>
      </c>
      <c r="G27" s="1">
        <f t="shared" si="4"/>
        <v>0.25875999999999999</v>
      </c>
      <c r="H27" s="1">
        <f t="shared" si="1"/>
        <v>0.22736999999999999</v>
      </c>
      <c r="I27" s="1">
        <f t="shared" si="2"/>
        <v>0.2378122222222222</v>
      </c>
      <c r="N27" s="1">
        <v>475</v>
      </c>
      <c r="O27" s="1">
        <v>0.12310500000000001</v>
      </c>
      <c r="P27" s="1">
        <v>0.12735299999999999</v>
      </c>
      <c r="Q27" s="1">
        <v>0.15199599999999999</v>
      </c>
      <c r="R27" s="1">
        <f t="shared" si="5"/>
        <v>0.41035000000000005</v>
      </c>
      <c r="S27" s="1">
        <f t="shared" si="6"/>
        <v>0.31838249999999996</v>
      </c>
      <c r="T27" s="1">
        <f t="shared" si="3"/>
        <v>0.30399199999999998</v>
      </c>
      <c r="U27" s="1">
        <f t="shared" si="7"/>
        <v>0.34424150000000003</v>
      </c>
    </row>
    <row r="28" spans="2:21" x14ac:dyDescent="0.25">
      <c r="B28" s="1">
        <v>470</v>
      </c>
      <c r="C28" s="1">
        <v>6.0936200000000003E-2</v>
      </c>
      <c r="D28" s="1">
        <v>9.0496599999999996E-2</v>
      </c>
      <c r="E28" s="1">
        <v>9.73445E-2</v>
      </c>
      <c r="F28" s="1">
        <f t="shared" si="0"/>
        <v>0.20312066666666667</v>
      </c>
      <c r="G28" s="1">
        <f t="shared" si="4"/>
        <v>0.22624149999999998</v>
      </c>
      <c r="H28" s="1">
        <f t="shared" si="1"/>
        <v>0.194689</v>
      </c>
      <c r="I28" s="1">
        <f t="shared" si="2"/>
        <v>0.20801705555555552</v>
      </c>
      <c r="N28" s="1">
        <v>470</v>
      </c>
      <c r="O28" s="1">
        <v>0.115748</v>
      </c>
      <c r="P28" s="1">
        <v>0.112326</v>
      </c>
      <c r="Q28" s="1">
        <v>0.130353</v>
      </c>
      <c r="R28" s="6">
        <f t="shared" si="5"/>
        <v>0.38582666666666671</v>
      </c>
      <c r="S28" s="1">
        <f t="shared" si="6"/>
        <v>0.28081499999999998</v>
      </c>
      <c r="T28" s="1">
        <f t="shared" si="3"/>
        <v>0.26070599999999999</v>
      </c>
      <c r="U28" s="1">
        <f t="shared" si="7"/>
        <v>0.30911588888888891</v>
      </c>
    </row>
    <row r="29" spans="2:21" x14ac:dyDescent="0.25">
      <c r="B29" s="1">
        <v>465</v>
      </c>
      <c r="C29" s="1">
        <v>5.2541600000000001E-2</v>
      </c>
      <c r="D29" s="1">
        <v>7.5758800000000001E-2</v>
      </c>
      <c r="E29" s="1">
        <v>7.8681100000000004E-2</v>
      </c>
      <c r="F29" s="1">
        <f t="shared" si="0"/>
        <v>0.17513866666666666</v>
      </c>
      <c r="G29" s="1">
        <f t="shared" si="4"/>
        <v>0.18939699999999998</v>
      </c>
      <c r="H29" s="1">
        <f t="shared" si="1"/>
        <v>0.15736220000000001</v>
      </c>
      <c r="I29" s="1">
        <f t="shared" si="2"/>
        <v>0.17396595555555558</v>
      </c>
      <c r="N29" s="1">
        <v>465</v>
      </c>
      <c r="O29" s="1">
        <v>0.108101</v>
      </c>
      <c r="P29" s="1">
        <v>9.5232399999999995E-2</v>
      </c>
      <c r="Q29" s="1">
        <v>0.105492</v>
      </c>
      <c r="R29" s="6">
        <f t="shared" si="5"/>
        <v>0.36033666666666669</v>
      </c>
      <c r="S29" s="1">
        <f t="shared" si="6"/>
        <v>0.23808099999999999</v>
      </c>
      <c r="T29" s="1">
        <f t="shared" si="3"/>
        <v>0.210984</v>
      </c>
      <c r="U29" s="1">
        <f t="shared" si="7"/>
        <v>0.2698005555555556</v>
      </c>
    </row>
    <row r="30" spans="2:21" x14ac:dyDescent="0.25">
      <c r="B30" s="1">
        <v>460</v>
      </c>
      <c r="C30" s="1">
        <v>4.39388E-2</v>
      </c>
      <c r="D30" s="1">
        <v>5.9879500000000002E-2</v>
      </c>
      <c r="E30" s="1">
        <v>5.8825799999999998E-2</v>
      </c>
      <c r="F30" s="1">
        <f t="shared" si="0"/>
        <v>0.14646266666666669</v>
      </c>
      <c r="G30" s="1">
        <f t="shared" si="4"/>
        <v>0.14969874999999999</v>
      </c>
      <c r="H30" s="1">
        <f t="shared" si="1"/>
        <v>0.1176516</v>
      </c>
      <c r="I30" s="1">
        <f t="shared" si="2"/>
        <v>0.13793767222222222</v>
      </c>
      <c r="N30" s="1">
        <v>460</v>
      </c>
      <c r="O30" s="1">
        <v>0.101287</v>
      </c>
      <c r="P30" s="1">
        <v>7.7552399999999994E-2</v>
      </c>
      <c r="Q30" s="1">
        <v>7.9647099999999998E-2</v>
      </c>
      <c r="R30" s="6">
        <f t="shared" si="5"/>
        <v>0.33762333333333333</v>
      </c>
      <c r="S30" s="6">
        <f t="shared" si="6"/>
        <v>0.19388099999999997</v>
      </c>
      <c r="T30" s="6">
        <f t="shared" si="3"/>
        <v>0.1592942</v>
      </c>
      <c r="U30" s="1">
        <f t="shared" si="7"/>
        <v>0.23026617777777778</v>
      </c>
    </row>
    <row r="31" spans="2:21" x14ac:dyDescent="0.25">
      <c r="B31" s="1">
        <v>455</v>
      </c>
      <c r="C31" s="1">
        <v>3.36732E-2</v>
      </c>
      <c r="D31" s="1">
        <v>4.1082599999999997E-2</v>
      </c>
      <c r="E31" s="1">
        <v>3.5589099999999999E-2</v>
      </c>
      <c r="F31" s="1">
        <f t="shared" si="0"/>
        <v>0.11224400000000001</v>
      </c>
      <c r="G31" s="1">
        <f t="shared" si="4"/>
        <v>0.10270649999999999</v>
      </c>
      <c r="H31" s="1">
        <f t="shared" si="1"/>
        <v>7.1178199999999997E-2</v>
      </c>
      <c r="I31" s="1">
        <f t="shared" si="2"/>
        <v>9.5376233333333338E-2</v>
      </c>
      <c r="N31" s="1">
        <v>455</v>
      </c>
      <c r="O31" s="1">
        <v>9.52934E-2</v>
      </c>
      <c r="P31" s="1">
        <v>5.91456E-2</v>
      </c>
      <c r="Q31" s="1">
        <v>5.1290099999999998E-2</v>
      </c>
      <c r="R31" s="6">
        <f t="shared" si="5"/>
        <v>0.31764466666666669</v>
      </c>
      <c r="S31" s="6">
        <f t="shared" si="6"/>
        <v>0.147864</v>
      </c>
      <c r="T31" s="6">
        <f t="shared" si="3"/>
        <v>0.1025802</v>
      </c>
      <c r="U31" s="1">
        <f t="shared" si="7"/>
        <v>0.18936295555555557</v>
      </c>
    </row>
    <row r="32" spans="2:21" x14ac:dyDescent="0.25">
      <c r="B32" s="1">
        <v>450</v>
      </c>
      <c r="C32" s="1">
        <v>2.22667E-2</v>
      </c>
      <c r="D32" s="1">
        <v>2.0555299999999999E-2</v>
      </c>
      <c r="E32" s="1">
        <v>9.4747000000000008E-3</v>
      </c>
      <c r="F32" s="6">
        <f t="shared" si="0"/>
        <v>7.4222333333333335E-2</v>
      </c>
      <c r="G32" s="6">
        <f t="shared" si="4"/>
        <v>5.1388249999999996E-2</v>
      </c>
      <c r="H32" s="6">
        <f t="shared" si="1"/>
        <v>1.8949400000000002E-2</v>
      </c>
      <c r="I32" s="1">
        <f t="shared" si="2"/>
        <v>4.8186661111111112E-2</v>
      </c>
      <c r="N32" s="1">
        <v>450</v>
      </c>
      <c r="O32" s="1">
        <v>9.1169700000000006E-2</v>
      </c>
      <c r="P32" s="1">
        <v>4.0336400000000001E-2</v>
      </c>
      <c r="Q32" s="1">
        <v>2.2149100000000001E-2</v>
      </c>
      <c r="R32" s="6">
        <f>O32/0.3</f>
        <v>0.30389900000000003</v>
      </c>
      <c r="S32" s="6">
        <f t="shared" si="6"/>
        <v>0.100841</v>
      </c>
      <c r="T32" s="6">
        <f t="shared" si="3"/>
        <v>4.4298200000000003E-2</v>
      </c>
      <c r="U32" s="1">
        <f t="shared" si="7"/>
        <v>0.14967940000000002</v>
      </c>
    </row>
    <row r="36" spans="2:5" x14ac:dyDescent="0.25">
      <c r="C36" s="3" t="s">
        <v>13</v>
      </c>
      <c r="D36" s="3" t="s">
        <v>14</v>
      </c>
      <c r="E36" s="3" t="s">
        <v>15</v>
      </c>
    </row>
    <row r="37" spans="2:5" x14ac:dyDescent="0.25">
      <c r="B37" s="5" t="s">
        <v>6</v>
      </c>
      <c r="C37" s="5" t="s">
        <v>7</v>
      </c>
      <c r="D37" s="5" t="s">
        <v>7</v>
      </c>
      <c r="E37" s="5" t="s">
        <v>7</v>
      </c>
    </row>
    <row r="38" spans="2:5" x14ac:dyDescent="0.25">
      <c r="B38" s="1">
        <v>580</v>
      </c>
      <c r="C38" s="1">
        <v>0.126249</v>
      </c>
      <c r="D38" s="1">
        <v>0.100066</v>
      </c>
      <c r="E38" s="1">
        <v>9.9420400000000006E-2</v>
      </c>
    </row>
    <row r="39" spans="2:5" x14ac:dyDescent="0.25">
      <c r="B39" s="1">
        <v>575</v>
      </c>
      <c r="C39" s="1">
        <v>0.14166300000000001</v>
      </c>
      <c r="D39" s="1">
        <v>0.110967</v>
      </c>
      <c r="E39" s="1">
        <v>0.111614</v>
      </c>
    </row>
    <row r="40" spans="2:5" x14ac:dyDescent="0.25">
      <c r="B40" s="1">
        <v>570</v>
      </c>
      <c r="C40" s="1">
        <v>0.15870699999999999</v>
      </c>
      <c r="D40" s="1">
        <v>0.12277200000000001</v>
      </c>
      <c r="E40" s="1">
        <v>0.12534200000000001</v>
      </c>
    </row>
    <row r="41" spans="2:5" x14ac:dyDescent="0.25">
      <c r="B41" s="1">
        <v>565</v>
      </c>
      <c r="C41" s="1">
        <v>0.17755199999999999</v>
      </c>
      <c r="D41" s="1">
        <v>0.13608999999999999</v>
      </c>
      <c r="E41" s="1">
        <v>0.14025299999999999</v>
      </c>
    </row>
    <row r="42" spans="2:5" x14ac:dyDescent="0.25">
      <c r="B42" s="1">
        <v>560</v>
      </c>
      <c r="C42" s="1">
        <v>0.196741</v>
      </c>
      <c r="D42" s="1">
        <v>0.15035599999999999</v>
      </c>
      <c r="E42" s="1">
        <v>0.15430099999999999</v>
      </c>
    </row>
    <row r="43" spans="2:5" x14ac:dyDescent="0.25">
      <c r="B43" s="1">
        <v>555</v>
      </c>
      <c r="C43" s="1">
        <v>0.21520600000000001</v>
      </c>
      <c r="D43" s="1">
        <v>0.16598499999999999</v>
      </c>
      <c r="E43" s="1">
        <v>0.16628499999999999</v>
      </c>
    </row>
    <row r="44" spans="2:5" x14ac:dyDescent="0.25">
      <c r="B44" s="1">
        <v>550</v>
      </c>
      <c r="C44" s="1">
        <v>0.23267299999999999</v>
      </c>
      <c r="D44" s="1">
        <v>0.18312200000000001</v>
      </c>
      <c r="E44" s="1">
        <v>0.175064</v>
      </c>
    </row>
    <row r="45" spans="2:5" x14ac:dyDescent="0.25">
      <c r="B45" s="1">
        <v>545</v>
      </c>
      <c r="C45" s="1">
        <v>0.24863099999999999</v>
      </c>
      <c r="D45" s="1">
        <v>0.201879</v>
      </c>
      <c r="E45" s="1">
        <v>0.180419</v>
      </c>
    </row>
    <row r="46" spans="2:5" x14ac:dyDescent="0.25">
      <c r="B46" s="1">
        <v>540</v>
      </c>
      <c r="C46" s="1">
        <v>0.26252199999999998</v>
      </c>
      <c r="D46" s="1">
        <v>0.219915</v>
      </c>
      <c r="E46" s="1">
        <v>0.18295700000000001</v>
      </c>
    </row>
    <row r="47" spans="2:5" x14ac:dyDescent="0.25">
      <c r="B47" s="1">
        <v>535</v>
      </c>
      <c r="C47" s="1">
        <v>0.27335799999999999</v>
      </c>
      <c r="D47" s="1">
        <v>0.233491</v>
      </c>
      <c r="E47" s="1">
        <v>0.18355199999999999</v>
      </c>
    </row>
    <row r="48" spans="2:5" x14ac:dyDescent="0.25">
      <c r="B48" s="1">
        <v>530</v>
      </c>
      <c r="C48" s="1">
        <v>0.27908899999999998</v>
      </c>
      <c r="D48" s="1">
        <v>0.23892099999999999</v>
      </c>
      <c r="E48" s="1">
        <v>0.18260699999999999</v>
      </c>
    </row>
    <row r="49" spans="2:5" x14ac:dyDescent="0.25">
      <c r="B49" s="1">
        <v>525</v>
      </c>
      <c r="C49" s="1">
        <v>0.27989799999999998</v>
      </c>
      <c r="D49" s="1">
        <v>0.236653</v>
      </c>
      <c r="E49" s="1">
        <v>0.17974000000000001</v>
      </c>
    </row>
    <row r="50" spans="2:5" x14ac:dyDescent="0.25">
      <c r="B50" s="1">
        <v>520</v>
      </c>
      <c r="C50" s="1">
        <v>0.277339</v>
      </c>
      <c r="D50" s="1">
        <v>0.23088600000000001</v>
      </c>
      <c r="E50" s="1">
        <v>0.17431099999999999</v>
      </c>
    </row>
    <row r="51" spans="2:5" x14ac:dyDescent="0.25">
      <c r="B51" s="1">
        <v>515</v>
      </c>
      <c r="C51" s="1">
        <v>0.27211200000000002</v>
      </c>
      <c r="D51" s="1">
        <v>0.22473199999999999</v>
      </c>
      <c r="E51" s="1">
        <v>0.16517899999999999</v>
      </c>
    </row>
    <row r="52" spans="2:5" x14ac:dyDescent="0.25">
      <c r="B52" s="1">
        <v>510</v>
      </c>
      <c r="C52" s="1">
        <v>0.26445099999999999</v>
      </c>
      <c r="D52" s="1">
        <v>0.21809100000000001</v>
      </c>
      <c r="E52" s="1">
        <v>0.152972</v>
      </c>
    </row>
    <row r="53" spans="2:5" x14ac:dyDescent="0.25">
      <c r="B53" s="1">
        <v>505</v>
      </c>
      <c r="C53" s="1">
        <v>0.25459399999999999</v>
      </c>
      <c r="D53" s="1">
        <v>0.20943600000000001</v>
      </c>
      <c r="E53" s="1">
        <v>0.13894400000000001</v>
      </c>
    </row>
    <row r="54" spans="2:5" x14ac:dyDescent="0.25">
      <c r="B54" s="1">
        <v>500</v>
      </c>
      <c r="C54" s="1">
        <v>0.242728</v>
      </c>
      <c r="D54" s="1">
        <v>0.198049</v>
      </c>
      <c r="E54" s="1">
        <v>0.123614</v>
      </c>
    </row>
    <row r="55" spans="2:5" x14ac:dyDescent="0.25">
      <c r="B55" s="1">
        <v>495</v>
      </c>
      <c r="C55" s="1">
        <v>0.22847000000000001</v>
      </c>
      <c r="D55" s="1">
        <v>0.18234300000000001</v>
      </c>
      <c r="E55" s="1">
        <v>0.108193</v>
      </c>
    </row>
    <row r="56" spans="2:5" x14ac:dyDescent="0.25">
      <c r="B56" s="1">
        <v>490</v>
      </c>
      <c r="C56" s="1">
        <v>0.211947</v>
      </c>
      <c r="D56" s="1">
        <v>0.16284899999999999</v>
      </c>
      <c r="E56" s="1">
        <v>9.2464400000000002E-2</v>
      </c>
    </row>
    <row r="57" spans="2:5" x14ac:dyDescent="0.25">
      <c r="B57" s="1">
        <v>485</v>
      </c>
      <c r="C57" s="1">
        <v>0.192887</v>
      </c>
      <c r="D57" s="1">
        <v>0.14038999999999999</v>
      </c>
      <c r="E57" s="1">
        <v>7.4557799999999994E-2</v>
      </c>
    </row>
    <row r="58" spans="2:5" x14ac:dyDescent="0.25">
      <c r="B58" s="1">
        <v>480</v>
      </c>
      <c r="C58" s="1">
        <v>0.17277100000000001</v>
      </c>
      <c r="D58" s="1">
        <v>0.116051</v>
      </c>
      <c r="E58" s="1">
        <v>5.4865200000000003E-2</v>
      </c>
    </row>
    <row r="59" spans="2:5" x14ac:dyDescent="0.25">
      <c r="B59" s="1">
        <v>475</v>
      </c>
      <c r="C59" s="1">
        <v>0.15040799999999999</v>
      </c>
      <c r="D59" s="1">
        <v>8.9590400000000001E-2</v>
      </c>
      <c r="E59" s="1">
        <v>3.3115199999999997E-2</v>
      </c>
    </row>
    <row r="60" spans="2:5" x14ac:dyDescent="0.25">
      <c r="B60" s="1">
        <v>470</v>
      </c>
      <c r="C60" s="1">
        <v>0.126717</v>
      </c>
      <c r="D60" s="1">
        <v>6.00826E-2</v>
      </c>
      <c r="E60" s="1">
        <v>9.1731799999999995E-3</v>
      </c>
    </row>
    <row r="61" spans="2:5" x14ac:dyDescent="0.25">
      <c r="B61" s="1">
        <v>465</v>
      </c>
      <c r="C61" s="1">
        <v>9.9375599999999994E-2</v>
      </c>
      <c r="D61" s="1">
        <v>2.55628E-2</v>
      </c>
      <c r="E61" s="1">
        <v>-1.9880399999999999E-2</v>
      </c>
    </row>
    <row r="62" spans="2:5" x14ac:dyDescent="0.25">
      <c r="B62" s="1">
        <v>460</v>
      </c>
      <c r="C62" s="1">
        <v>7.0139699999999999E-2</v>
      </c>
      <c r="D62" s="1">
        <v>-1.2451800000000001E-2</v>
      </c>
      <c r="E62" s="1">
        <v>-5.2740000000000002E-2</v>
      </c>
    </row>
    <row r="63" spans="2:5" x14ac:dyDescent="0.25">
      <c r="B63" s="1">
        <v>455</v>
      </c>
      <c r="C63" s="1">
        <v>3.6373700000000002E-2</v>
      </c>
      <c r="D63" s="1">
        <v>-5.6923399999999999E-2</v>
      </c>
      <c r="E63" s="1">
        <v>-9.2767299999999997E-2</v>
      </c>
    </row>
    <row r="64" spans="2:5" x14ac:dyDescent="0.25">
      <c r="B64" s="1">
        <v>450</v>
      </c>
      <c r="C64" s="1">
        <v>-1.2099400000000001E-3</v>
      </c>
      <c r="D64" s="1">
        <v>-0.10463699999999999</v>
      </c>
      <c r="E64" s="1">
        <v>-0.13795099999999999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DB0-2670-4D12-86FF-D227DB1F6F40}">
  <dimension ref="B7:S36"/>
  <sheetViews>
    <sheetView topLeftCell="A25" workbookViewId="0">
      <selection activeCell="B41" sqref="B41"/>
    </sheetView>
  </sheetViews>
  <sheetFormatPr baseColWidth="10" defaultRowHeight="15" x14ac:dyDescent="0.25"/>
  <cols>
    <col min="1" max="1" width="10" customWidth="1"/>
  </cols>
  <sheetData>
    <row r="7" spans="2:19" x14ac:dyDescent="0.25">
      <c r="C7" s="3" t="s">
        <v>13</v>
      </c>
      <c r="E7" t="s">
        <v>16</v>
      </c>
      <c r="F7" t="s">
        <v>17</v>
      </c>
    </row>
    <row r="8" spans="2:19" x14ac:dyDescent="0.25">
      <c r="B8" s="5" t="s">
        <v>6</v>
      </c>
      <c r="C8" s="5" t="s">
        <v>7</v>
      </c>
      <c r="E8" s="5" t="s">
        <v>10</v>
      </c>
      <c r="F8" s="7" t="s">
        <v>18</v>
      </c>
      <c r="H8" t="s">
        <v>19</v>
      </c>
      <c r="I8" t="s">
        <v>20</v>
      </c>
      <c r="K8" s="3" t="s">
        <v>14</v>
      </c>
      <c r="M8" t="s">
        <v>19</v>
      </c>
      <c r="N8" t="s">
        <v>20</v>
      </c>
      <c r="P8" t="s">
        <v>15</v>
      </c>
      <c r="R8" t="s">
        <v>19</v>
      </c>
      <c r="S8" t="s">
        <v>20</v>
      </c>
    </row>
    <row r="9" spans="2:19" x14ac:dyDescent="0.25">
      <c r="B9" s="1">
        <v>580</v>
      </c>
      <c r="C9" s="1">
        <v>0.126249</v>
      </c>
      <c r="E9" s="1">
        <v>0.22668533333333332</v>
      </c>
      <c r="F9">
        <v>0.18175209444444448</v>
      </c>
      <c r="H9">
        <f>C9/F9</f>
        <v>0.69462198158376698</v>
      </c>
      <c r="I9">
        <f>E9/F9</f>
        <v>1.2472226745239705</v>
      </c>
      <c r="K9" s="5" t="s">
        <v>7</v>
      </c>
      <c r="M9">
        <f>K10/F9</f>
        <v>0.55056311898835819</v>
      </c>
      <c r="N9">
        <f>E9/F9</f>
        <v>1.2472226745239705</v>
      </c>
      <c r="P9" t="s">
        <v>7</v>
      </c>
      <c r="R9">
        <f>P10/F9</f>
        <v>0.54701102787230593</v>
      </c>
      <c r="S9">
        <f>E9/F9</f>
        <v>1.2472226745239705</v>
      </c>
    </row>
    <row r="10" spans="2:19" x14ac:dyDescent="0.25">
      <c r="B10" s="1">
        <v>575</v>
      </c>
      <c r="C10" s="1">
        <v>0.14166300000000001</v>
      </c>
      <c r="E10" s="1">
        <v>0.25273444444444443</v>
      </c>
      <c r="F10">
        <v>0.20158914444444442</v>
      </c>
      <c r="H10">
        <f t="shared" ref="H10:H35" si="0">C10/F10</f>
        <v>0.70273129235409126</v>
      </c>
      <c r="I10">
        <f t="shared" ref="I10:I35" si="1">E10/F10</f>
        <v>1.253710586157555</v>
      </c>
      <c r="K10" s="1">
        <v>0.100066</v>
      </c>
      <c r="M10">
        <f t="shared" ref="M10:M35" si="2">K11/F10</f>
        <v>0.55046118830362512</v>
      </c>
      <c r="N10">
        <f t="shared" ref="N10:N35" si="3">E10/F10</f>
        <v>1.253710586157555</v>
      </c>
      <c r="P10">
        <v>9.9420400000000006E-2</v>
      </c>
      <c r="R10">
        <f>P11/F10</f>
        <v>0.55367068652230678</v>
      </c>
      <c r="S10">
        <f t="shared" ref="S10:S35" si="4">E10/F10</f>
        <v>1.253710586157555</v>
      </c>
    </row>
    <row r="11" spans="2:19" x14ac:dyDescent="0.25">
      <c r="B11" s="1">
        <v>570</v>
      </c>
      <c r="C11" s="1">
        <v>0.15870699999999999</v>
      </c>
      <c r="E11" s="1">
        <v>0.28260400000000002</v>
      </c>
      <c r="F11">
        <v>0.22233716666666667</v>
      </c>
      <c r="H11">
        <f t="shared" si="0"/>
        <v>0.71381228059786073</v>
      </c>
      <c r="I11">
        <f t="shared" si="1"/>
        <v>1.2710605439336504</v>
      </c>
      <c r="K11" s="1">
        <v>0.110967</v>
      </c>
      <c r="M11">
        <f t="shared" si="2"/>
        <v>0.55218838056015529</v>
      </c>
      <c r="N11">
        <f t="shared" si="3"/>
        <v>1.2710605439336504</v>
      </c>
      <c r="P11">
        <v>0.111614</v>
      </c>
      <c r="R11">
        <f t="shared" ref="R11:R35" si="5">P12/F11</f>
        <v>0.56374740165649317</v>
      </c>
      <c r="S11">
        <f t="shared" si="4"/>
        <v>1.2710605439336504</v>
      </c>
    </row>
    <row r="12" spans="2:19" x14ac:dyDescent="0.25">
      <c r="B12" s="1">
        <v>565</v>
      </c>
      <c r="C12" s="1">
        <v>0.17755199999999999</v>
      </c>
      <c r="E12" s="1">
        <v>0.31559561111111106</v>
      </c>
      <c r="F12">
        <v>0.24563777777777776</v>
      </c>
      <c r="H12">
        <f t="shared" si="0"/>
        <v>0.72282041307435518</v>
      </c>
      <c r="I12">
        <f t="shared" si="1"/>
        <v>1.2848007906854717</v>
      </c>
      <c r="K12" s="1">
        <v>0.12277200000000001</v>
      </c>
      <c r="M12">
        <f t="shared" si="2"/>
        <v>0.55402715832707594</v>
      </c>
      <c r="N12">
        <f t="shared" si="3"/>
        <v>1.2848007906854717</v>
      </c>
      <c r="P12">
        <v>0.12534200000000001</v>
      </c>
      <c r="R12">
        <f t="shared" si="5"/>
        <v>0.57097487719044304</v>
      </c>
      <c r="S12">
        <f t="shared" si="4"/>
        <v>1.2848007906854717</v>
      </c>
    </row>
    <row r="13" spans="2:19" x14ac:dyDescent="0.25">
      <c r="B13" s="1">
        <v>560</v>
      </c>
      <c r="C13" s="1">
        <v>0.196741</v>
      </c>
      <c r="E13" s="1">
        <v>0.34780788888888892</v>
      </c>
      <c r="F13">
        <v>0.2716406111111111</v>
      </c>
      <c r="H13">
        <f t="shared" si="0"/>
        <v>0.72426946469917053</v>
      </c>
      <c r="I13">
        <f t="shared" si="1"/>
        <v>1.2803972405533375</v>
      </c>
      <c r="K13" s="1">
        <v>0.13608999999999999</v>
      </c>
      <c r="M13">
        <f>K14/F13</f>
        <v>0.55351075593957788</v>
      </c>
      <c r="N13">
        <f t="shared" si="3"/>
        <v>1.2803972405533375</v>
      </c>
      <c r="P13">
        <v>0.14025299999999999</v>
      </c>
      <c r="R13">
        <f t="shared" si="5"/>
        <v>0.56803362122052192</v>
      </c>
      <c r="S13">
        <f t="shared" si="4"/>
        <v>1.2803972405533375</v>
      </c>
    </row>
    <row r="14" spans="2:19" x14ac:dyDescent="0.25">
      <c r="B14" s="1">
        <v>555</v>
      </c>
      <c r="C14" s="1">
        <v>0.21520600000000001</v>
      </c>
      <c r="E14" s="1">
        <v>0.37653166666666671</v>
      </c>
      <c r="F14">
        <v>0.3027967777777778</v>
      </c>
      <c r="H14">
        <f t="shared" si="0"/>
        <v>0.71072751031036219</v>
      </c>
      <c r="I14">
        <f t="shared" si="1"/>
        <v>1.2435127924082563</v>
      </c>
      <c r="K14" s="1">
        <v>0.15035599999999999</v>
      </c>
      <c r="M14">
        <f t="shared" si="2"/>
        <v>0.54817294034025743</v>
      </c>
      <c r="N14">
        <f t="shared" si="3"/>
        <v>1.2435127924082563</v>
      </c>
      <c r="P14">
        <v>0.15430099999999999</v>
      </c>
      <c r="R14">
        <f t="shared" si="5"/>
        <v>0.54916370385564783</v>
      </c>
      <c r="S14">
        <f t="shared" si="4"/>
        <v>1.2435127924082563</v>
      </c>
    </row>
    <row r="15" spans="2:19" x14ac:dyDescent="0.25">
      <c r="B15" s="1">
        <v>550</v>
      </c>
      <c r="C15" s="1">
        <v>0.23267299999999999</v>
      </c>
      <c r="E15" s="1">
        <v>0.39890766666666666</v>
      </c>
      <c r="F15">
        <v>0.34075377777777777</v>
      </c>
      <c r="H15">
        <f t="shared" si="0"/>
        <v>0.68281854868161562</v>
      </c>
      <c r="I15">
        <f t="shared" si="1"/>
        <v>1.1706624920437827</v>
      </c>
      <c r="K15" s="1">
        <v>0.16598499999999999</v>
      </c>
      <c r="M15">
        <f t="shared" si="2"/>
        <v>0.53740269937498042</v>
      </c>
      <c r="N15">
        <f t="shared" si="3"/>
        <v>1.1706624920437827</v>
      </c>
      <c r="P15">
        <v>0.16628499999999999</v>
      </c>
      <c r="R15">
        <f t="shared" si="5"/>
        <v>0.5137551258908355</v>
      </c>
      <c r="S15">
        <f t="shared" si="4"/>
        <v>1.1706624920437827</v>
      </c>
    </row>
    <row r="16" spans="2:19" x14ac:dyDescent="0.25">
      <c r="B16" s="1">
        <v>545</v>
      </c>
      <c r="C16" s="1">
        <v>0.24863099999999999</v>
      </c>
      <c r="E16" s="1">
        <v>0.41455722222222224</v>
      </c>
      <c r="F16">
        <v>0.38546877777777783</v>
      </c>
      <c r="H16">
        <f t="shared" si="0"/>
        <v>0.64500943872381644</v>
      </c>
      <c r="I16">
        <f t="shared" si="1"/>
        <v>1.0754625176444612</v>
      </c>
      <c r="K16" s="1">
        <v>0.18312200000000001</v>
      </c>
      <c r="M16">
        <f t="shared" si="2"/>
        <v>0.52372335099052547</v>
      </c>
      <c r="N16">
        <f t="shared" si="3"/>
        <v>1.0754625176444612</v>
      </c>
      <c r="P16">
        <v>0.175064</v>
      </c>
      <c r="R16">
        <f t="shared" si="5"/>
        <v>0.46805087831007491</v>
      </c>
      <c r="S16">
        <f t="shared" si="4"/>
        <v>1.0754625176444612</v>
      </c>
    </row>
    <row r="17" spans="2:19" x14ac:dyDescent="0.25">
      <c r="B17" s="1">
        <v>540</v>
      </c>
      <c r="C17" s="1">
        <v>0.26252199999999998</v>
      </c>
      <c r="E17" s="1">
        <v>0.42473044444444447</v>
      </c>
      <c r="F17">
        <v>0.43192127777777783</v>
      </c>
      <c r="H17">
        <f t="shared" si="0"/>
        <v>0.60780057271238841</v>
      </c>
      <c r="I17">
        <f t="shared" si="1"/>
        <v>0.98335151866022907</v>
      </c>
      <c r="K17" s="1">
        <v>0.201879</v>
      </c>
      <c r="M17">
        <f t="shared" si="2"/>
        <v>0.50915528202605842</v>
      </c>
      <c r="N17">
        <f t="shared" si="3"/>
        <v>0.98335151866022907</v>
      </c>
      <c r="P17">
        <v>0.180419</v>
      </c>
      <c r="R17">
        <f t="shared" si="5"/>
        <v>0.42358876353882902</v>
      </c>
      <c r="S17">
        <f t="shared" si="4"/>
        <v>0.98335151866022907</v>
      </c>
    </row>
    <row r="18" spans="2:19" x14ac:dyDescent="0.25">
      <c r="B18" s="1">
        <v>535</v>
      </c>
      <c r="C18" s="1">
        <v>0.27335799999999999</v>
      </c>
      <c r="E18" s="1">
        <v>0.43150533333333335</v>
      </c>
      <c r="F18">
        <v>0.47020877777777775</v>
      </c>
      <c r="H18">
        <f t="shared" si="0"/>
        <v>0.58135452360523543</v>
      </c>
      <c r="I18">
        <f t="shared" si="1"/>
        <v>0.91768880915546036</v>
      </c>
      <c r="K18" s="1">
        <v>0.219915</v>
      </c>
      <c r="M18">
        <f t="shared" si="2"/>
        <v>0.49656878185789344</v>
      </c>
      <c r="N18">
        <f t="shared" si="3"/>
        <v>0.91768880915546036</v>
      </c>
      <c r="P18">
        <v>0.18295700000000001</v>
      </c>
      <c r="R18">
        <f t="shared" si="5"/>
        <v>0.39036276793358221</v>
      </c>
      <c r="S18">
        <f t="shared" si="4"/>
        <v>0.91768880915546036</v>
      </c>
    </row>
    <row r="19" spans="2:19" x14ac:dyDescent="0.25">
      <c r="B19" s="1">
        <v>530</v>
      </c>
      <c r="C19" s="1">
        <v>0.27908899999999998</v>
      </c>
      <c r="E19" s="1">
        <v>0.43617933333333331</v>
      </c>
      <c r="F19">
        <v>0.49083888888888888</v>
      </c>
      <c r="H19">
        <f t="shared" si="0"/>
        <v>0.5685959411891206</v>
      </c>
      <c r="I19">
        <f t="shared" si="1"/>
        <v>0.88864053604373461</v>
      </c>
      <c r="K19" s="1">
        <v>0.233491</v>
      </c>
      <c r="M19">
        <f t="shared" si="2"/>
        <v>0.48676053468551572</v>
      </c>
      <c r="N19">
        <f t="shared" si="3"/>
        <v>0.88864053604373461</v>
      </c>
      <c r="P19">
        <v>0.18355199999999999</v>
      </c>
      <c r="R19">
        <f t="shared" si="5"/>
        <v>0.37203042410385845</v>
      </c>
      <c r="S19">
        <f t="shared" si="4"/>
        <v>0.88864053604373461</v>
      </c>
    </row>
    <row r="20" spans="2:19" x14ac:dyDescent="0.25">
      <c r="B20" s="1">
        <v>525</v>
      </c>
      <c r="C20" s="1">
        <v>0.27989799999999998</v>
      </c>
      <c r="E20" s="1">
        <v>0.43754083333333332</v>
      </c>
      <c r="F20">
        <v>0.4943509444444445</v>
      </c>
      <c r="H20">
        <f t="shared" si="0"/>
        <v>0.56619291041215991</v>
      </c>
      <c r="I20">
        <f t="shared" si="1"/>
        <v>0.88508141483383873</v>
      </c>
      <c r="K20" s="1">
        <v>0.23892099999999999</v>
      </c>
      <c r="M20">
        <f t="shared" si="2"/>
        <v>0.47871457040696569</v>
      </c>
      <c r="N20">
        <f t="shared" si="3"/>
        <v>0.88508141483383873</v>
      </c>
      <c r="P20">
        <v>0.18260699999999999</v>
      </c>
      <c r="R20">
        <f t="shared" si="5"/>
        <v>0.36358785599568993</v>
      </c>
      <c r="S20">
        <f t="shared" si="4"/>
        <v>0.88508141483383873</v>
      </c>
    </row>
    <row r="21" spans="2:19" x14ac:dyDescent="0.25">
      <c r="B21" s="1">
        <v>520</v>
      </c>
      <c r="C21" s="1">
        <v>0.277339</v>
      </c>
      <c r="E21" s="1">
        <v>0.43437700000000001</v>
      </c>
      <c r="F21">
        <v>0.49238627777777771</v>
      </c>
      <c r="H21">
        <f t="shared" si="0"/>
        <v>0.56325493320341435</v>
      </c>
      <c r="I21">
        <f t="shared" si="1"/>
        <v>0.88218746054503516</v>
      </c>
      <c r="K21" s="1">
        <v>0.236653</v>
      </c>
      <c r="M21">
        <f t="shared" si="2"/>
        <v>0.46891233655419368</v>
      </c>
      <c r="N21">
        <f t="shared" si="3"/>
        <v>0.88218746054503516</v>
      </c>
      <c r="P21">
        <v>0.17974000000000001</v>
      </c>
      <c r="R21">
        <f t="shared" si="5"/>
        <v>0.35401270885674335</v>
      </c>
      <c r="S21">
        <f t="shared" si="4"/>
        <v>0.88218746054503516</v>
      </c>
    </row>
    <row r="22" spans="2:19" x14ac:dyDescent="0.25">
      <c r="B22" s="1">
        <v>515</v>
      </c>
      <c r="C22" s="1">
        <v>0.27211200000000002</v>
      </c>
      <c r="E22" s="1">
        <v>0.4241996666666667</v>
      </c>
      <c r="F22">
        <v>0.49174388888888892</v>
      </c>
      <c r="H22">
        <f t="shared" si="0"/>
        <v>0.55336122349145167</v>
      </c>
      <c r="I22">
        <f t="shared" si="1"/>
        <v>0.86264349441161214</v>
      </c>
      <c r="K22" s="1">
        <v>0.23088600000000001</v>
      </c>
      <c r="M22">
        <f t="shared" si="2"/>
        <v>0.45701025488652058</v>
      </c>
      <c r="N22">
        <f t="shared" si="3"/>
        <v>0.86264349441161214</v>
      </c>
      <c r="P22">
        <v>0.17431099999999999</v>
      </c>
      <c r="R22">
        <f t="shared" si="5"/>
        <v>0.33590453024892131</v>
      </c>
      <c r="S22">
        <f t="shared" si="4"/>
        <v>0.86264349441161214</v>
      </c>
    </row>
    <row r="23" spans="2:19" x14ac:dyDescent="0.25">
      <c r="B23" s="1">
        <v>510</v>
      </c>
      <c r="C23" s="1">
        <v>0.26445099999999999</v>
      </c>
      <c r="E23" s="1">
        <v>0.40744377777777774</v>
      </c>
      <c r="F23">
        <v>0.49272050000000006</v>
      </c>
      <c r="H23">
        <f t="shared" si="0"/>
        <v>0.53671604895676139</v>
      </c>
      <c r="I23">
        <f t="shared" si="1"/>
        <v>0.82692678258318397</v>
      </c>
      <c r="K23" s="1">
        <v>0.22473199999999999</v>
      </c>
      <c r="M23">
        <f t="shared" si="2"/>
        <v>0.44262619476965132</v>
      </c>
      <c r="N23">
        <f t="shared" si="3"/>
        <v>0.82692678258318397</v>
      </c>
      <c r="P23">
        <v>0.16517899999999999</v>
      </c>
      <c r="R23">
        <f t="shared" si="5"/>
        <v>0.31046404604638933</v>
      </c>
      <c r="S23">
        <f t="shared" si="4"/>
        <v>0.82692678258318397</v>
      </c>
    </row>
    <row r="24" spans="2:19" x14ac:dyDescent="0.25">
      <c r="B24" s="1">
        <v>505</v>
      </c>
      <c r="C24" s="1">
        <v>0.25459399999999999</v>
      </c>
      <c r="E24" s="1">
        <v>0.38736822222222228</v>
      </c>
      <c r="F24">
        <v>0.49130261111111112</v>
      </c>
      <c r="H24">
        <f t="shared" si="0"/>
        <v>0.51820200878684519</v>
      </c>
      <c r="I24">
        <f t="shared" si="1"/>
        <v>0.78845138100561929</v>
      </c>
      <c r="K24" s="1">
        <v>0.21809100000000001</v>
      </c>
      <c r="M24">
        <f t="shared" si="2"/>
        <v>0.42628717060214194</v>
      </c>
      <c r="N24">
        <f t="shared" si="3"/>
        <v>0.78845138100561929</v>
      </c>
      <c r="P24">
        <v>0.152972</v>
      </c>
      <c r="R24">
        <f t="shared" si="5"/>
        <v>0.28280737137905615</v>
      </c>
      <c r="S24">
        <f t="shared" si="4"/>
        <v>0.78845138100561929</v>
      </c>
    </row>
    <row r="25" spans="2:19" x14ac:dyDescent="0.25">
      <c r="B25" s="1">
        <v>500</v>
      </c>
      <c r="C25" s="1">
        <v>0.242728</v>
      </c>
      <c r="E25" s="1">
        <v>0.36522427777777783</v>
      </c>
      <c r="F25">
        <v>0.48316222222222222</v>
      </c>
      <c r="H25">
        <f t="shared" si="0"/>
        <v>0.50237371391251151</v>
      </c>
      <c r="I25">
        <f t="shared" si="1"/>
        <v>0.75590404419035717</v>
      </c>
      <c r="K25" s="1">
        <v>0.20943600000000001</v>
      </c>
      <c r="M25">
        <f t="shared" si="2"/>
        <v>0.40990166633704805</v>
      </c>
      <c r="N25">
        <f t="shared" si="3"/>
        <v>0.75590404419035717</v>
      </c>
      <c r="P25">
        <v>0.13894400000000001</v>
      </c>
      <c r="R25">
        <f t="shared" si="5"/>
        <v>0.25584367799174879</v>
      </c>
      <c r="S25">
        <f t="shared" si="4"/>
        <v>0.75590404419035717</v>
      </c>
    </row>
    <row r="26" spans="2:19" x14ac:dyDescent="0.25">
      <c r="B26" s="1">
        <v>495</v>
      </c>
      <c r="C26" s="1">
        <v>0.22847000000000001</v>
      </c>
      <c r="E26" s="1">
        <v>0.34292349999999999</v>
      </c>
      <c r="F26">
        <v>0.46614038888888887</v>
      </c>
      <c r="H26">
        <f t="shared" si="0"/>
        <v>0.49013131117985798</v>
      </c>
      <c r="I26">
        <f t="shared" si="1"/>
        <v>0.73566570967473199</v>
      </c>
      <c r="K26" s="1">
        <v>0.198049</v>
      </c>
      <c r="M26">
        <f t="shared" si="2"/>
        <v>0.39117614423980762</v>
      </c>
      <c r="N26">
        <f t="shared" si="3"/>
        <v>0.73566570967473199</v>
      </c>
      <c r="P26">
        <v>0.123614</v>
      </c>
      <c r="R26">
        <f t="shared" si="5"/>
        <v>0.23210389526188285</v>
      </c>
      <c r="S26">
        <f t="shared" si="4"/>
        <v>0.73566570967473199</v>
      </c>
    </row>
    <row r="27" spans="2:19" x14ac:dyDescent="0.25">
      <c r="B27" s="1">
        <v>490</v>
      </c>
      <c r="C27" s="1">
        <v>0.211947</v>
      </c>
      <c r="E27" s="1">
        <v>0.32006899999999999</v>
      </c>
      <c r="F27">
        <v>0.4400978888888889</v>
      </c>
      <c r="H27">
        <f t="shared" si="0"/>
        <v>0.4815905855288255</v>
      </c>
      <c r="I27">
        <f t="shared" si="1"/>
        <v>0.72726774674624151</v>
      </c>
      <c r="K27" s="1">
        <v>0.18234300000000001</v>
      </c>
      <c r="M27">
        <f t="shared" si="2"/>
        <v>0.3700290415187934</v>
      </c>
      <c r="N27">
        <f t="shared" si="3"/>
        <v>0.72726774674624151</v>
      </c>
      <c r="P27">
        <v>0.108193</v>
      </c>
      <c r="R27">
        <f t="shared" si="5"/>
        <v>0.21009962177606448</v>
      </c>
      <c r="S27">
        <f t="shared" si="4"/>
        <v>0.72726774674624151</v>
      </c>
    </row>
    <row r="28" spans="2:19" x14ac:dyDescent="0.25">
      <c r="B28" s="1">
        <v>485</v>
      </c>
      <c r="C28" s="1">
        <v>0.192887</v>
      </c>
      <c r="E28" s="1">
        <v>0.29450961111111112</v>
      </c>
      <c r="F28">
        <v>0.40875688888888889</v>
      </c>
      <c r="H28">
        <f t="shared" si="0"/>
        <v>0.47188684825427341</v>
      </c>
      <c r="I28">
        <f t="shared" si="1"/>
        <v>0.72050066706317151</v>
      </c>
      <c r="K28" s="1">
        <v>0.16284899999999999</v>
      </c>
      <c r="M28">
        <f t="shared" si="2"/>
        <v>0.34345598524741133</v>
      </c>
      <c r="N28">
        <f t="shared" si="3"/>
        <v>0.72050066706317151</v>
      </c>
      <c r="P28">
        <v>9.2464400000000002E-2</v>
      </c>
      <c r="R28">
        <f t="shared" si="5"/>
        <v>0.1824013295596513</v>
      </c>
      <c r="S28">
        <f t="shared" si="4"/>
        <v>0.72050066706317151</v>
      </c>
    </row>
    <row r="29" spans="2:19" x14ac:dyDescent="0.25">
      <c r="B29" s="1">
        <v>480</v>
      </c>
      <c r="C29" s="1">
        <v>0.17277100000000001</v>
      </c>
      <c r="E29" s="1">
        <v>0.26739616666666666</v>
      </c>
      <c r="F29">
        <v>0.37710627777777778</v>
      </c>
      <c r="H29">
        <f t="shared" si="0"/>
        <v>0.45814936048826793</v>
      </c>
      <c r="I29">
        <f t="shared" si="1"/>
        <v>0.70907376096305297</v>
      </c>
      <c r="K29" s="1">
        <v>0.14038999999999999</v>
      </c>
      <c r="M29">
        <f t="shared" si="2"/>
        <v>0.30774083285982012</v>
      </c>
      <c r="N29">
        <f t="shared" si="3"/>
        <v>0.70907376096305297</v>
      </c>
      <c r="P29">
        <v>7.4557799999999994E-2</v>
      </c>
      <c r="R29">
        <f t="shared" si="5"/>
        <v>0.14549002027574603</v>
      </c>
      <c r="S29">
        <f t="shared" si="4"/>
        <v>0.70907376096305297</v>
      </c>
    </row>
    <row r="30" spans="2:19" x14ac:dyDescent="0.25">
      <c r="B30" s="1">
        <v>475</v>
      </c>
      <c r="C30" s="1">
        <v>0.15040799999999999</v>
      </c>
      <c r="E30" s="1">
        <v>0.2378122222222222</v>
      </c>
      <c r="F30">
        <v>0.34424150000000003</v>
      </c>
      <c r="H30">
        <f t="shared" si="0"/>
        <v>0.43692582097161431</v>
      </c>
      <c r="I30">
        <f t="shared" si="1"/>
        <v>0.69082961299617329</v>
      </c>
      <c r="K30" s="1">
        <v>0.116051</v>
      </c>
      <c r="M30">
        <f t="shared" si="2"/>
        <v>0.26025450156358254</v>
      </c>
      <c r="N30">
        <f t="shared" si="3"/>
        <v>0.69082961299617329</v>
      </c>
      <c r="P30">
        <v>5.4865200000000003E-2</v>
      </c>
      <c r="R30">
        <f t="shared" si="5"/>
        <v>9.6197582220621261E-2</v>
      </c>
      <c r="S30">
        <f t="shared" si="4"/>
        <v>0.69082961299617329</v>
      </c>
    </row>
    <row r="31" spans="2:19" x14ac:dyDescent="0.25">
      <c r="B31" s="1">
        <v>470</v>
      </c>
      <c r="C31" s="1">
        <v>0.126717</v>
      </c>
      <c r="E31" s="1">
        <v>0.20801705555555552</v>
      </c>
      <c r="F31">
        <v>0.30911588888888891</v>
      </c>
      <c r="H31">
        <f t="shared" si="0"/>
        <v>0.40993363510197356</v>
      </c>
      <c r="I31">
        <f t="shared" si="1"/>
        <v>0.67294197106227316</v>
      </c>
      <c r="K31" s="1">
        <v>8.9590400000000001E-2</v>
      </c>
      <c r="M31">
        <f t="shared" si="2"/>
        <v>0.19436917402067472</v>
      </c>
      <c r="N31">
        <f t="shared" si="3"/>
        <v>0.67294197106227316</v>
      </c>
      <c r="P31">
        <v>3.3115199999999997E-2</v>
      </c>
      <c r="R31">
        <f t="shared" si="5"/>
        <v>2.9675537006437352E-2</v>
      </c>
      <c r="S31">
        <f t="shared" si="4"/>
        <v>0.67294197106227316</v>
      </c>
    </row>
    <row r="32" spans="2:19" x14ac:dyDescent="0.25">
      <c r="B32" s="1">
        <v>465</v>
      </c>
      <c r="C32" s="1">
        <v>9.9375599999999994E-2</v>
      </c>
      <c r="E32" s="1">
        <v>0.17396595555555558</v>
      </c>
      <c r="F32">
        <v>0.2698005555555556</v>
      </c>
      <c r="H32">
        <f t="shared" si="0"/>
        <v>0.36832985682839786</v>
      </c>
      <c r="I32">
        <f t="shared" si="1"/>
        <v>0.64479465284026671</v>
      </c>
      <c r="K32" s="1">
        <v>6.00826E-2</v>
      </c>
      <c r="M32">
        <f t="shared" si="2"/>
        <v>9.4747025065840804E-2</v>
      </c>
      <c r="N32">
        <f t="shared" si="3"/>
        <v>0.64479465284026671</v>
      </c>
      <c r="P32">
        <v>9.1731799999999995E-3</v>
      </c>
      <c r="R32">
        <f t="shared" si="5"/>
        <v>-7.3685541377272498E-2</v>
      </c>
      <c r="S32">
        <f t="shared" si="4"/>
        <v>0.64479465284026671</v>
      </c>
    </row>
    <row r="33" spans="2:19" x14ac:dyDescent="0.25">
      <c r="B33" s="1">
        <v>460</v>
      </c>
      <c r="C33" s="1">
        <v>7.0139699999999999E-2</v>
      </c>
      <c r="E33" s="1">
        <v>0.13793767222222222</v>
      </c>
      <c r="F33">
        <v>0.23026617777777778</v>
      </c>
      <c r="H33">
        <f t="shared" si="0"/>
        <v>0.30460270230259129</v>
      </c>
      <c r="I33">
        <f t="shared" si="1"/>
        <v>0.59903574877306243</v>
      </c>
      <c r="K33" s="1">
        <v>2.55628E-2</v>
      </c>
      <c r="M33">
        <f t="shared" si="2"/>
        <v>-5.4075679373185317E-2</v>
      </c>
      <c r="N33">
        <f t="shared" si="3"/>
        <v>0.59903574877306243</v>
      </c>
      <c r="P33">
        <v>-1.9880399999999999E-2</v>
      </c>
      <c r="R33">
        <f t="shared" si="5"/>
        <v>-0.22903928188228156</v>
      </c>
      <c r="S33">
        <f t="shared" si="4"/>
        <v>0.59903574877306243</v>
      </c>
    </row>
    <row r="34" spans="2:19" x14ac:dyDescent="0.25">
      <c r="B34" s="1">
        <v>455</v>
      </c>
      <c r="C34" s="1">
        <v>3.6373700000000002E-2</v>
      </c>
      <c r="E34" s="1">
        <v>9.5376233333333338E-2</v>
      </c>
      <c r="F34">
        <v>0.18936295555555557</v>
      </c>
      <c r="H34">
        <f t="shared" si="0"/>
        <v>0.19208456000956656</v>
      </c>
      <c r="I34">
        <f t="shared" si="1"/>
        <v>0.50366890954736776</v>
      </c>
      <c r="K34" s="1">
        <v>-1.2451800000000001E-2</v>
      </c>
      <c r="M34">
        <f t="shared" si="2"/>
        <v>-0.3006047293304932</v>
      </c>
      <c r="N34">
        <f t="shared" si="3"/>
        <v>0.50366890954736776</v>
      </c>
      <c r="P34">
        <v>-5.2740000000000002E-2</v>
      </c>
      <c r="R34">
        <f t="shared" si="5"/>
        <v>-0.48989148763462237</v>
      </c>
      <c r="S34">
        <f t="shared" si="4"/>
        <v>0.50366890954736776</v>
      </c>
    </row>
    <row r="35" spans="2:19" x14ac:dyDescent="0.25">
      <c r="B35" s="1">
        <v>450</v>
      </c>
      <c r="C35" s="1">
        <v>-1.2099400000000001E-3</v>
      </c>
      <c r="E35" s="1">
        <v>4.8186661111111112E-2</v>
      </c>
      <c r="F35">
        <v>0.14967940000000002</v>
      </c>
      <c r="H35">
        <f t="shared" si="0"/>
        <v>-8.0835438944838103E-3</v>
      </c>
      <c r="I35">
        <f t="shared" si="1"/>
        <v>0.32193248443747841</v>
      </c>
      <c r="K35" s="1">
        <v>-5.6923399999999999E-2</v>
      </c>
      <c r="M35">
        <f t="shared" si="2"/>
        <v>-0.69907415449286925</v>
      </c>
      <c r="N35">
        <f t="shared" si="3"/>
        <v>0.32193248443747841</v>
      </c>
      <c r="P35">
        <v>-9.2767299999999997E-2</v>
      </c>
      <c r="R35">
        <f t="shared" si="5"/>
        <v>-0.92164319204913947</v>
      </c>
      <c r="S35">
        <f t="shared" si="4"/>
        <v>0.32193248443747841</v>
      </c>
    </row>
    <row r="36" spans="2:19" x14ac:dyDescent="0.25">
      <c r="K36" s="1">
        <v>-0.10463699999999999</v>
      </c>
      <c r="P36">
        <v>-0.13795099999999999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A8B2-16BA-4E40-A8F3-DC3217B94212}">
  <dimension ref="B6:AI65"/>
  <sheetViews>
    <sheetView workbookViewId="0">
      <selection activeCell="F24" sqref="F24"/>
    </sheetView>
  </sheetViews>
  <sheetFormatPr baseColWidth="10" defaultRowHeight="15" x14ac:dyDescent="0.25"/>
  <sheetData>
    <row r="6" spans="2:35" x14ac:dyDescent="0.25">
      <c r="B6" s="8" t="s">
        <v>21</v>
      </c>
      <c r="C6" s="3">
        <v>0.18175209444444448</v>
      </c>
      <c r="D6" s="3">
        <v>0.22668533333333332</v>
      </c>
    </row>
    <row r="7" spans="2:35" x14ac:dyDescent="0.25">
      <c r="B7" s="8"/>
      <c r="C7" s="3">
        <v>0.20158914444444442</v>
      </c>
      <c r="D7" s="3">
        <v>0.25273444444444443</v>
      </c>
      <c r="I7" s="10" t="s">
        <v>22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5" x14ac:dyDescent="0.25">
      <c r="B8" s="8"/>
      <c r="C8" s="3">
        <v>0.22233716666666667</v>
      </c>
      <c r="D8" s="3">
        <v>0.28260400000000002</v>
      </c>
      <c r="H8" s="9" t="s">
        <v>22</v>
      </c>
      <c r="I8" s="3" cm="1">
        <f t="array" ref="I8:AI9">TRANSPOSE(C6:D32)</f>
        <v>0.18175209444444448</v>
      </c>
      <c r="J8" s="3">
        <v>0.20158914444444442</v>
      </c>
      <c r="K8" s="3">
        <v>0.22233716666666667</v>
      </c>
      <c r="L8" s="3">
        <v>0.24563777777777776</v>
      </c>
      <c r="M8" s="3">
        <v>0.2716406111111111</v>
      </c>
      <c r="N8" s="3">
        <v>0.3027967777777778</v>
      </c>
      <c r="O8" s="3">
        <v>0.34075377777777777</v>
      </c>
      <c r="P8" s="3">
        <v>0.38546877777777783</v>
      </c>
      <c r="Q8" s="3">
        <v>0.43192127777777783</v>
      </c>
      <c r="R8" s="3">
        <v>0.47020877777777775</v>
      </c>
      <c r="S8" s="3">
        <v>0.49083888888888888</v>
      </c>
      <c r="T8" s="3">
        <v>0.4943509444444445</v>
      </c>
      <c r="U8" s="3">
        <v>0.49238627777777771</v>
      </c>
      <c r="V8" s="3">
        <v>0.49174388888888892</v>
      </c>
      <c r="W8" s="3">
        <v>0.49272050000000006</v>
      </c>
      <c r="X8" s="3">
        <v>0.49130261111111112</v>
      </c>
      <c r="Y8" s="3">
        <v>0.48316222222222222</v>
      </c>
      <c r="Z8" s="3">
        <v>0.46614038888888887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2:35" x14ac:dyDescent="0.25">
      <c r="B9" s="8"/>
      <c r="C9" s="3">
        <v>0.24563777777777776</v>
      </c>
      <c r="D9" s="3">
        <v>0.31559561111111106</v>
      </c>
      <c r="H9" s="9"/>
      <c r="I9" s="3">
        <v>0.22668533333333332</v>
      </c>
      <c r="J9" s="3">
        <v>0.25273444444444443</v>
      </c>
      <c r="K9" s="3">
        <v>0.28260400000000002</v>
      </c>
      <c r="L9" s="3">
        <v>0.31559561111111106</v>
      </c>
      <c r="M9" s="3">
        <v>0.34780788888888892</v>
      </c>
      <c r="N9" s="3">
        <v>0.37653166666666671</v>
      </c>
      <c r="O9" s="3">
        <v>0.39890766666666666</v>
      </c>
      <c r="P9" s="3">
        <v>0.41455722222222224</v>
      </c>
      <c r="Q9" s="3">
        <v>0.42473044444444447</v>
      </c>
      <c r="R9" s="3">
        <v>0.43150533333333335</v>
      </c>
      <c r="S9" s="3">
        <v>0.43617933333333331</v>
      </c>
      <c r="T9" s="3">
        <v>0.43754083333333332</v>
      </c>
      <c r="U9" s="3">
        <v>0.43437700000000001</v>
      </c>
      <c r="V9" s="3">
        <v>0.4241996666666667</v>
      </c>
      <c r="W9" s="3">
        <v>0.40744377777777774</v>
      </c>
      <c r="X9" s="3">
        <v>0.38736822222222228</v>
      </c>
      <c r="Y9" s="3">
        <v>0.36522427777777783</v>
      </c>
      <c r="Z9" s="3">
        <v>0.34292349999999999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2:35" x14ac:dyDescent="0.25">
      <c r="B10" s="8"/>
      <c r="C10" s="3">
        <v>0.2716406111111111</v>
      </c>
      <c r="D10" s="3">
        <v>0.34780788888888892</v>
      </c>
    </row>
    <row r="11" spans="2:35" x14ac:dyDescent="0.25">
      <c r="B11" s="8"/>
      <c r="C11" s="3">
        <v>0.3027967777777778</v>
      </c>
      <c r="D11" s="3">
        <v>0.37653166666666671</v>
      </c>
    </row>
    <row r="12" spans="2:35" x14ac:dyDescent="0.25">
      <c r="B12" s="8"/>
      <c r="C12" s="3">
        <v>0.34075377777777777</v>
      </c>
      <c r="D12" s="3">
        <v>0.39890766666666666</v>
      </c>
    </row>
    <row r="13" spans="2:35" x14ac:dyDescent="0.25">
      <c r="B13" s="8"/>
      <c r="C13" s="3">
        <v>0.38546877777777783</v>
      </c>
      <c r="D13" s="3">
        <v>0.41455722222222224</v>
      </c>
      <c r="H13" s="10" t="s">
        <v>23</v>
      </c>
      <c r="I13">
        <f t="array" ref="I13:J14">MMULT(I8:Z9,C6:D23)</f>
        <v>2.9257161632542177</v>
      </c>
      <c r="J13">
        <v>2.7033271862136026</v>
      </c>
    </row>
    <row r="14" spans="2:35" x14ac:dyDescent="0.25">
      <c r="B14" s="8"/>
      <c r="C14" s="3">
        <v>0.43192127777777783</v>
      </c>
      <c r="D14" s="3">
        <v>0.42473044444444447</v>
      </c>
      <c r="H14" s="10"/>
      <c r="I14">
        <v>2.7033271862136026</v>
      </c>
      <c r="J14">
        <v>2.5724237926151727</v>
      </c>
    </row>
    <row r="15" spans="2:35" x14ac:dyDescent="0.25">
      <c r="B15" s="8"/>
      <c r="C15" s="3">
        <v>0.47020877777777775</v>
      </c>
      <c r="D15" s="3">
        <v>0.43150533333333335</v>
      </c>
    </row>
    <row r="16" spans="2:35" x14ac:dyDescent="0.25">
      <c r="B16" s="8"/>
      <c r="C16" s="3">
        <v>0.49083888888888888</v>
      </c>
      <c r="D16" s="3">
        <v>0.43617933333333331</v>
      </c>
    </row>
    <row r="17" spans="2:35" x14ac:dyDescent="0.25">
      <c r="B17" s="8"/>
      <c r="C17" s="3">
        <v>0.4943509444444445</v>
      </c>
      <c r="D17" s="3">
        <v>0.43754083333333332</v>
      </c>
      <c r="H17" s="10" t="s">
        <v>24</v>
      </c>
      <c r="I17">
        <f t="array" ref="I17:J18">MINVERSE(I13:J14)</f>
        <v>11.789077534259283</v>
      </c>
      <c r="J17">
        <v>-12.388990449487251</v>
      </c>
    </row>
    <row r="18" spans="2:35" x14ac:dyDescent="0.25">
      <c r="B18" s="8"/>
      <c r="C18" s="3">
        <v>0.49238627777777771</v>
      </c>
      <c r="D18" s="3">
        <v>0.43437700000000001</v>
      </c>
      <c r="H18" s="10"/>
      <c r="I18">
        <v>-12.388990449487251</v>
      </c>
      <c r="J18">
        <v>13.408169676729234</v>
      </c>
    </row>
    <row r="19" spans="2:35" x14ac:dyDescent="0.25">
      <c r="B19" s="8"/>
      <c r="C19" s="3">
        <v>0.49174388888888892</v>
      </c>
      <c r="D19" s="3">
        <v>0.4241996666666667</v>
      </c>
    </row>
    <row r="20" spans="2:35" x14ac:dyDescent="0.25">
      <c r="B20" s="8"/>
      <c r="C20" s="3">
        <v>0.49272050000000006</v>
      </c>
      <c r="D20" s="3">
        <v>0.40744377777777774</v>
      </c>
    </row>
    <row r="21" spans="2:35" x14ac:dyDescent="0.25">
      <c r="B21" s="8"/>
      <c r="C21" s="3">
        <v>0.49130261111111112</v>
      </c>
      <c r="D21" s="3">
        <v>0.38736822222222228</v>
      </c>
      <c r="H21" s="10" t="s">
        <v>25</v>
      </c>
      <c r="I21" s="3">
        <f t="array" ref="I21:AI22">MMULT(I17:J18,I8:Z9)</f>
        <v>-0.66571289628592867</v>
      </c>
      <c r="J21" s="3">
        <v>-0.75457456455813876</v>
      </c>
      <c r="K21" s="3">
        <v>-0.88002816040603316</v>
      </c>
      <c r="L21" s="3">
        <v>-1.0140682043902736</v>
      </c>
      <c r="M21" s="3">
        <v>-1.1065963878583056</v>
      </c>
      <c r="N21" s="3">
        <v>-1.0951525319167499</v>
      </c>
      <c r="O21" s="3">
        <v>-0.92489056624659671</v>
      </c>
      <c r="P21" s="3">
        <v>-0.591624158618691</v>
      </c>
      <c r="Q21" s="3">
        <v>-0.17002798741013336</v>
      </c>
      <c r="R21" s="3">
        <v>0.19741228494203611</v>
      </c>
      <c r="S21" s="3">
        <v>0.38271612301040658</v>
      </c>
      <c r="T21" s="3">
        <v>0.40725240776249994</v>
      </c>
      <c r="U21" s="3">
        <v>0.42328750105062607</v>
      </c>
      <c r="V21" s="3">
        <v>0.54180121410028459</v>
      </c>
      <c r="W21" s="3">
        <v>0.76090310562710695</v>
      </c>
      <c r="X21" s="3">
        <v>0.99290336962695847</v>
      </c>
      <c r="Y21" s="3">
        <v>1.1712768100930226</v>
      </c>
      <c r="Z21" s="3">
        <v>1.2468892200561443</v>
      </c>
      <c r="AA21" s="3" t="e"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3" t="e">
        <v>#N/A</v>
      </c>
      <c r="AG21" s="3" t="e">
        <v>#N/A</v>
      </c>
      <c r="AH21" s="3" t="e">
        <v>#N/A</v>
      </c>
      <c r="AI21" s="3" t="e">
        <v>#N/A</v>
      </c>
    </row>
    <row r="22" spans="2:35" x14ac:dyDescent="0.25">
      <c r="B22" s="8"/>
      <c r="C22" s="3">
        <v>0.48316222222222222</v>
      </c>
      <c r="D22" s="3">
        <v>0.36522427777777783</v>
      </c>
      <c r="H22" s="10"/>
      <c r="I22" s="3">
        <v>0.78771045031273079</v>
      </c>
      <c r="J22" s="3">
        <v>0.89122032902248094</v>
      </c>
      <c r="K22" s="3">
        <v>1.0346693489229999</v>
      </c>
      <c r="L22" s="3">
        <v>1.1883554200866704</v>
      </c>
      <c r="M22" s="3">
        <v>1.2981142523787748</v>
      </c>
      <c r="N22" s="3">
        <v>1.2972540873039176</v>
      </c>
      <c r="O22" s="3">
        <v>1.1270263814992232</v>
      </c>
      <c r="P22" s="3">
        <v>0.78288456980468979</v>
      </c>
      <c r="Q22" s="3">
        <v>0.34378928066451131</v>
      </c>
      <c r="R22" s="3">
        <v>-3.9715331407021104E-2</v>
      </c>
      <c r="S22" s="3">
        <v>-0.23263179586540605</v>
      </c>
      <c r="T22" s="3">
        <v>-0.25788739558638607</v>
      </c>
      <c r="U22" s="3">
        <v>-0.27596837317885026</v>
      </c>
      <c r="V22" s="3">
        <v>-0.40446923555951564</v>
      </c>
      <c r="W22" s="3">
        <v>-0.64123426259457972</v>
      </c>
      <c r="X22" s="3">
        <v>-0.89284450593519171</v>
      </c>
      <c r="Y22" s="3">
        <v>-1.0889030701588132</v>
      </c>
      <c r="Z22" s="3">
        <v>-1.1770323519268597</v>
      </c>
      <c r="AA22" s="3" t="e">
        <v>#N/A</v>
      </c>
      <c r="AB22" s="3" t="e">
        <v>#N/A</v>
      </c>
      <c r="AC22" s="3" t="e">
        <v>#N/A</v>
      </c>
      <c r="AD22" s="3" t="e">
        <v>#N/A</v>
      </c>
      <c r="AE22" s="3" t="e">
        <v>#N/A</v>
      </c>
      <c r="AF22" s="3" t="e">
        <v>#N/A</v>
      </c>
      <c r="AG22" s="3" t="e">
        <v>#N/A</v>
      </c>
      <c r="AH22" s="3" t="e">
        <v>#N/A</v>
      </c>
      <c r="AI22" s="3" t="e">
        <v>#N/A</v>
      </c>
    </row>
    <row r="23" spans="2:35" x14ac:dyDescent="0.25">
      <c r="B23" s="8"/>
      <c r="C23" s="3">
        <v>0.46614038888888887</v>
      </c>
      <c r="D23" s="3">
        <v>0.34292349999999999</v>
      </c>
    </row>
    <row r="24" spans="2:35" x14ac:dyDescent="0.25">
      <c r="B24" s="8"/>
      <c r="C24" s="3"/>
      <c r="D24" s="3"/>
    </row>
    <row r="25" spans="2:35" x14ac:dyDescent="0.25">
      <c r="B25" s="8"/>
      <c r="C25" s="3"/>
      <c r="D25" s="3"/>
      <c r="H25" s="10" t="s">
        <v>26</v>
      </c>
      <c r="I25" s="3">
        <f t="array" ref="I25:I26">MMULT(I21:Z22,C39:C56)</f>
        <v>0.19179436843289555</v>
      </c>
    </row>
    <row r="26" spans="2:35" x14ac:dyDescent="0.25">
      <c r="B26" s="8"/>
      <c r="C26" s="3"/>
      <c r="D26" s="3"/>
      <c r="H26" s="10"/>
      <c r="I26" s="3">
        <v>0.41793103119026065</v>
      </c>
    </row>
    <row r="27" spans="2:35" x14ac:dyDescent="0.25">
      <c r="B27" s="8"/>
      <c r="C27" s="3"/>
      <c r="D27" s="3"/>
    </row>
    <row r="28" spans="2:35" x14ac:dyDescent="0.25">
      <c r="B28" s="8"/>
      <c r="C28" s="3"/>
      <c r="D28" s="3"/>
    </row>
    <row r="29" spans="2:35" x14ac:dyDescent="0.25">
      <c r="B29" s="8"/>
      <c r="C29" s="3"/>
      <c r="D29" s="3"/>
    </row>
    <row r="30" spans="2:35" x14ac:dyDescent="0.25">
      <c r="B30" s="8"/>
      <c r="C30" s="3"/>
      <c r="D30" s="3"/>
    </row>
    <row r="31" spans="2:35" x14ac:dyDescent="0.25">
      <c r="B31" s="8"/>
      <c r="C31" s="3"/>
      <c r="D31" s="3"/>
    </row>
    <row r="32" spans="2:35" x14ac:dyDescent="0.25">
      <c r="B32" s="8"/>
      <c r="C32" s="3"/>
      <c r="D32" s="3"/>
    </row>
    <row r="39" spans="2:3" x14ac:dyDescent="0.25">
      <c r="B39" s="8" t="s">
        <v>27</v>
      </c>
      <c r="C39" s="1">
        <v>0.126249</v>
      </c>
    </row>
    <row r="40" spans="2:3" x14ac:dyDescent="0.25">
      <c r="B40" s="8"/>
      <c r="C40" s="1">
        <v>0.14166300000000001</v>
      </c>
    </row>
    <row r="41" spans="2:3" x14ac:dyDescent="0.25">
      <c r="B41" s="8"/>
      <c r="C41" s="1">
        <v>0.15870699999999999</v>
      </c>
    </row>
    <row r="42" spans="2:3" x14ac:dyDescent="0.25">
      <c r="B42" s="8"/>
      <c r="C42" s="1">
        <v>0.17755199999999999</v>
      </c>
    </row>
    <row r="43" spans="2:3" x14ac:dyDescent="0.25">
      <c r="B43" s="8"/>
      <c r="C43" s="1">
        <v>0.196741</v>
      </c>
    </row>
    <row r="44" spans="2:3" x14ac:dyDescent="0.25">
      <c r="B44" s="8"/>
      <c r="C44" s="1">
        <v>0.21520600000000001</v>
      </c>
    </row>
    <row r="45" spans="2:3" x14ac:dyDescent="0.25">
      <c r="B45" s="8"/>
      <c r="C45" s="1">
        <v>0.23267299999999999</v>
      </c>
    </row>
    <row r="46" spans="2:3" x14ac:dyDescent="0.25">
      <c r="B46" s="8"/>
      <c r="C46" s="1">
        <v>0.24863099999999999</v>
      </c>
    </row>
    <row r="47" spans="2:3" x14ac:dyDescent="0.25">
      <c r="B47" s="8"/>
      <c r="C47" s="1">
        <v>0.26252199999999998</v>
      </c>
    </row>
    <row r="48" spans="2:3" x14ac:dyDescent="0.25">
      <c r="B48" s="8"/>
      <c r="C48" s="1">
        <v>0.27335799999999999</v>
      </c>
    </row>
    <row r="49" spans="2:3" x14ac:dyDescent="0.25">
      <c r="B49" s="8"/>
      <c r="C49" s="1">
        <v>0.27908899999999998</v>
      </c>
    </row>
    <row r="50" spans="2:3" x14ac:dyDescent="0.25">
      <c r="B50" s="8"/>
      <c r="C50" s="1">
        <v>0.27989799999999998</v>
      </c>
    </row>
    <row r="51" spans="2:3" x14ac:dyDescent="0.25">
      <c r="B51" s="8"/>
      <c r="C51" s="1">
        <v>0.277339</v>
      </c>
    </row>
    <row r="52" spans="2:3" x14ac:dyDescent="0.25">
      <c r="B52" s="8"/>
      <c r="C52" s="1">
        <v>0.27211200000000002</v>
      </c>
    </row>
    <row r="53" spans="2:3" x14ac:dyDescent="0.25">
      <c r="B53" s="8"/>
      <c r="C53" s="1">
        <v>0.26445099999999999</v>
      </c>
    </row>
    <row r="54" spans="2:3" x14ac:dyDescent="0.25">
      <c r="B54" s="8"/>
      <c r="C54" s="1">
        <v>0.25459399999999999</v>
      </c>
    </row>
    <row r="55" spans="2:3" x14ac:dyDescent="0.25">
      <c r="B55" s="8"/>
      <c r="C55" s="1">
        <v>0.242728</v>
      </c>
    </row>
    <row r="56" spans="2:3" x14ac:dyDescent="0.25">
      <c r="B56" s="8"/>
      <c r="C56" s="1">
        <v>0.22847000000000001</v>
      </c>
    </row>
    <row r="57" spans="2:3" x14ac:dyDescent="0.25">
      <c r="B57" s="8"/>
      <c r="C57" s="1"/>
    </row>
    <row r="58" spans="2:3" x14ac:dyDescent="0.25">
      <c r="B58" s="8"/>
      <c r="C58" s="1"/>
    </row>
    <row r="59" spans="2:3" x14ac:dyDescent="0.25">
      <c r="B59" s="8"/>
      <c r="C59" s="1"/>
    </row>
    <row r="60" spans="2:3" x14ac:dyDescent="0.25">
      <c r="B60" s="8"/>
      <c r="C60" s="1"/>
    </row>
    <row r="61" spans="2:3" x14ac:dyDescent="0.25">
      <c r="B61" s="8"/>
      <c r="C61" s="1"/>
    </row>
    <row r="62" spans="2:3" x14ac:dyDescent="0.25">
      <c r="B62" s="8"/>
      <c r="C62" s="1"/>
    </row>
    <row r="63" spans="2:3" x14ac:dyDescent="0.25">
      <c r="B63" s="8"/>
      <c r="C63" s="1"/>
    </row>
    <row r="64" spans="2:3" x14ac:dyDescent="0.25">
      <c r="B64" s="8"/>
      <c r="C64" s="1"/>
    </row>
    <row r="65" spans="2:3" x14ac:dyDescent="0.25">
      <c r="B65" s="8"/>
      <c r="C65" s="1"/>
    </row>
  </sheetData>
  <mergeCells count="8">
    <mergeCell ref="B39:B65"/>
    <mergeCell ref="H8:H9"/>
    <mergeCell ref="B6:B32"/>
    <mergeCell ref="I7:AI7"/>
    <mergeCell ref="H13:H14"/>
    <mergeCell ref="H17:H18"/>
    <mergeCell ref="H21:H22"/>
    <mergeCell ref="H25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8A7-8CD3-45CD-BE53-88D09E875A5D}">
  <dimension ref="B7:AI66"/>
  <sheetViews>
    <sheetView topLeftCell="A16" workbookViewId="0">
      <selection activeCell="I25" sqref="I24:I25"/>
    </sheetView>
  </sheetViews>
  <sheetFormatPr baseColWidth="10" defaultRowHeight="15" x14ac:dyDescent="0.25"/>
  <sheetData>
    <row r="7" spans="2:35" x14ac:dyDescent="0.25">
      <c r="B7" s="10" t="s">
        <v>21</v>
      </c>
      <c r="C7">
        <v>0.18175209444444448</v>
      </c>
      <c r="D7">
        <v>0.22668533333333332</v>
      </c>
      <c r="H7" s="9" t="s">
        <v>22</v>
      </c>
      <c r="I7" s="3">
        <f t="array" ref="I7:S8">TRANSPOSE(C7:D17)</f>
        <v>0.18175209444444448</v>
      </c>
      <c r="J7" s="3">
        <v>0.20158914444444442</v>
      </c>
      <c r="K7" s="3">
        <v>0.22233716666666667</v>
      </c>
      <c r="L7" s="3">
        <v>0.24563777777777776</v>
      </c>
      <c r="M7" s="3">
        <v>0.2716406111111111</v>
      </c>
      <c r="N7" s="3">
        <v>0.3027967777777778</v>
      </c>
      <c r="O7" s="3">
        <v>0.34075377777777777</v>
      </c>
      <c r="P7" s="3">
        <v>0.38546877777777783</v>
      </c>
      <c r="Q7" s="3">
        <v>0.43192127777777783</v>
      </c>
      <c r="R7" s="3">
        <v>0.47020877777777775</v>
      </c>
      <c r="S7" s="3">
        <v>0.49083888888888888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5" x14ac:dyDescent="0.25">
      <c r="B8" s="10"/>
      <c r="C8">
        <v>0.20158914444444442</v>
      </c>
      <c r="D8">
        <v>0.25273444444444443</v>
      </c>
      <c r="H8" s="9"/>
      <c r="I8" s="3">
        <v>0.22668533333333332</v>
      </c>
      <c r="J8" s="3">
        <v>0.25273444444444443</v>
      </c>
      <c r="K8" s="3">
        <v>0.28260400000000002</v>
      </c>
      <c r="L8" s="3">
        <v>0.31559561111111106</v>
      </c>
      <c r="M8" s="3">
        <v>0.34780788888888892</v>
      </c>
      <c r="N8" s="3">
        <v>0.37653166666666671</v>
      </c>
      <c r="O8" s="3">
        <v>0.39890766666666666</v>
      </c>
      <c r="P8" s="3">
        <v>0.41455722222222224</v>
      </c>
      <c r="Q8" s="3">
        <v>0.42473044444444447</v>
      </c>
      <c r="R8" s="3">
        <v>0.43150533333333302</v>
      </c>
      <c r="S8" s="3">
        <v>0.43617933333333331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2:35" x14ac:dyDescent="0.25">
      <c r="B9" s="10"/>
      <c r="C9">
        <v>0.22233716666666667</v>
      </c>
      <c r="D9">
        <v>0.28260400000000002</v>
      </c>
    </row>
    <row r="10" spans="2:35" x14ac:dyDescent="0.25">
      <c r="B10" s="10"/>
      <c r="C10">
        <v>0.24563777777777776</v>
      </c>
      <c r="D10">
        <v>0.31559561111111106</v>
      </c>
    </row>
    <row r="11" spans="2:35" x14ac:dyDescent="0.25">
      <c r="B11" s="10"/>
      <c r="C11">
        <v>0.2716406111111111</v>
      </c>
      <c r="D11">
        <v>0.34780788888888892</v>
      </c>
    </row>
    <row r="12" spans="2:35" x14ac:dyDescent="0.25">
      <c r="B12" s="10"/>
      <c r="C12">
        <v>0.3027967777777778</v>
      </c>
      <c r="D12">
        <v>0.37653166666666671</v>
      </c>
      <c r="H12" s="10" t="s">
        <v>23</v>
      </c>
      <c r="I12">
        <f t="array" ref="I12:J13">MMULT(_xlfn.ANCHORARRAY(I7),C7:D17)</f>
        <v>1.2621926662366341</v>
      </c>
      <c r="J12">
        <v>1.3371656058303862</v>
      </c>
    </row>
    <row r="13" spans="2:35" x14ac:dyDescent="0.25">
      <c r="B13" s="10"/>
      <c r="C13">
        <v>0.34075377777777777</v>
      </c>
      <c r="D13">
        <v>0.39890766666666666</v>
      </c>
      <c r="H13" s="10"/>
      <c r="I13">
        <v>1.3371656058303862</v>
      </c>
      <c r="J13">
        <v>1.4453032048840522</v>
      </c>
    </row>
    <row r="14" spans="2:35" x14ac:dyDescent="0.25">
      <c r="B14" s="10"/>
      <c r="C14">
        <v>0.38546877777777783</v>
      </c>
      <c r="D14">
        <v>0.41455722222222224</v>
      </c>
    </row>
    <row r="15" spans="2:35" x14ac:dyDescent="0.25">
      <c r="B15" s="10"/>
      <c r="C15">
        <v>0.43192127777777783</v>
      </c>
      <c r="D15">
        <v>0.42473044444444447</v>
      </c>
    </row>
    <row r="16" spans="2:35" x14ac:dyDescent="0.25">
      <c r="B16" s="10"/>
      <c r="C16">
        <v>0.47020877777777775</v>
      </c>
      <c r="D16">
        <v>0.43150533333333302</v>
      </c>
      <c r="H16" s="10" t="s">
        <v>24</v>
      </c>
      <c r="I16">
        <f t="array" ref="I16:J17">MINVERSE(I12:J13)</f>
        <v>39.882262287238653</v>
      </c>
      <c r="J16">
        <v>-36.898271056888795</v>
      </c>
    </row>
    <row r="17" spans="2:35" x14ac:dyDescent="0.25">
      <c r="B17" s="10"/>
      <c r="C17">
        <v>0.49083888888888888</v>
      </c>
      <c r="D17">
        <v>0.43617933333333331</v>
      </c>
      <c r="H17" s="10"/>
      <c r="I17">
        <v>-36.898271056888795</v>
      </c>
      <c r="J17">
        <v>34.829438419405506</v>
      </c>
    </row>
    <row r="18" spans="2:35" x14ac:dyDescent="0.25">
      <c r="B18" s="10"/>
    </row>
    <row r="19" spans="2:35" x14ac:dyDescent="0.25">
      <c r="B19" s="10"/>
    </row>
    <row r="20" spans="2:35" x14ac:dyDescent="0.25">
      <c r="B20" s="10"/>
      <c r="H20" s="10" t="s">
        <v>25</v>
      </c>
      <c r="I20" s="3">
        <f t="array" ref="I20:AI21">MMULT(I16:J17,_xlfn.ANCHORARRAY(I7))</f>
        <v>-1.115612172066216</v>
      </c>
      <c r="J20" s="3">
        <v>-1.2856329035299421</v>
      </c>
      <c r="K20" s="3">
        <v>-1.5602897965595073</v>
      </c>
      <c r="L20" s="3">
        <v>-1.8483421221544667</v>
      </c>
      <c r="M20" s="3">
        <v>-1.9998676597473573</v>
      </c>
      <c r="N20" s="3">
        <v>-1.8171469871047172</v>
      </c>
      <c r="O20" s="3">
        <v>-1.1289716706369415</v>
      </c>
      <c r="P20" s="3">
        <v>7.6922144728206021E-2</v>
      </c>
      <c r="Q20" s="3">
        <v>1.5541786225486423</v>
      </c>
      <c r="R20" s="3">
        <v>2.8311890532687727</v>
      </c>
      <c r="S20" s="3">
        <v>3.4815020366970764</v>
      </c>
      <c r="T20" s="3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3" t="e">
        <v>#N/A</v>
      </c>
      <c r="AA20" s="3" t="e">
        <v>#N/A</v>
      </c>
      <c r="AB20" s="3" t="e">
        <v>#N/A</v>
      </c>
      <c r="AC20" s="3" t="e">
        <v>#N/A</v>
      </c>
      <c r="AD20" s="3" t="e">
        <v>#N/A</v>
      </c>
      <c r="AE20" s="3" t="e">
        <v>#N/A</v>
      </c>
      <c r="AF20" s="3" t="e">
        <v>#N/A</v>
      </c>
      <c r="AG20" s="3" t="e">
        <v>#N/A</v>
      </c>
      <c r="AH20" s="3" t="e">
        <v>#N/A</v>
      </c>
      <c r="AI20" s="3" t="e">
        <v>#N/A</v>
      </c>
    </row>
    <row r="21" spans="2:35" x14ac:dyDescent="0.25">
      <c r="B21" s="10"/>
      <c r="H21" s="10"/>
      <c r="I21" s="3">
        <v>1.1889848119473783</v>
      </c>
      <c r="J21" s="3">
        <v>1.3643078754030213</v>
      </c>
      <c r="K21" s="3">
        <v>1.6390815733903477</v>
      </c>
      <c r="L21" s="3">
        <v>1.9284085963728312</v>
      </c>
      <c r="M21" s="3">
        <v>2.0908845490022934</v>
      </c>
      <c r="N21" s="3">
        <v>1.9417089155258225</v>
      </c>
      <c r="O21" s="3">
        <v>1.3205047550921112</v>
      </c>
      <c r="P21" s="3">
        <v>0.2156637962966137</v>
      </c>
      <c r="Q21" s="3">
        <v>-1.1440255230576941</v>
      </c>
      <c r="R21" s="3">
        <v>-2.3208025007944659</v>
      </c>
      <c r="S21" s="3">
        <v>-2.9192251373336635</v>
      </c>
      <c r="T21" s="3" t="e">
        <v>#N/A</v>
      </c>
      <c r="U21" s="3" t="e">
        <v>#N/A</v>
      </c>
      <c r="V21" s="3" t="e">
        <v>#N/A</v>
      </c>
      <c r="W21" s="3" t="e">
        <v>#N/A</v>
      </c>
      <c r="X21" s="3" t="e">
        <v>#N/A</v>
      </c>
      <c r="Y21" s="3" t="e">
        <v>#N/A</v>
      </c>
      <c r="Z21" s="3" t="e">
        <v>#N/A</v>
      </c>
      <c r="AA21" s="3" t="e"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3" t="e">
        <v>#N/A</v>
      </c>
      <c r="AG21" s="3" t="e">
        <v>#N/A</v>
      </c>
      <c r="AH21" s="3" t="e">
        <v>#N/A</v>
      </c>
      <c r="AI21" s="3" t="e">
        <v>#N/A</v>
      </c>
    </row>
    <row r="22" spans="2:35" x14ac:dyDescent="0.25">
      <c r="B22" s="10"/>
    </row>
    <row r="23" spans="2:35" x14ac:dyDescent="0.25">
      <c r="B23" s="10"/>
    </row>
    <row r="24" spans="2:35" x14ac:dyDescent="0.25">
      <c r="B24" s="10"/>
      <c r="H24" s="10" t="s">
        <v>26</v>
      </c>
      <c r="I24" s="3">
        <f t="array" ref="I24:I25">MMULT(I20:S21,C40:C50)</f>
        <v>0.34372802168273298</v>
      </c>
    </row>
    <row r="25" spans="2:35" x14ac:dyDescent="0.25">
      <c r="B25" s="10"/>
      <c r="H25" s="10"/>
      <c r="I25" s="3">
        <v>0.16512455124558612</v>
      </c>
    </row>
    <row r="26" spans="2:35" x14ac:dyDescent="0.25">
      <c r="B26" s="10"/>
    </row>
    <row r="27" spans="2:35" x14ac:dyDescent="0.25">
      <c r="B27" s="10"/>
    </row>
    <row r="28" spans="2:35" x14ac:dyDescent="0.25">
      <c r="B28" s="10"/>
    </row>
    <row r="29" spans="2:35" x14ac:dyDescent="0.25">
      <c r="B29" s="10"/>
    </row>
    <row r="30" spans="2:35" x14ac:dyDescent="0.25">
      <c r="B30" s="10"/>
    </row>
    <row r="31" spans="2:35" x14ac:dyDescent="0.25">
      <c r="B31" s="10"/>
    </row>
    <row r="32" spans="2:35" x14ac:dyDescent="0.25">
      <c r="B32" s="10"/>
    </row>
    <row r="33" spans="2:3" x14ac:dyDescent="0.25">
      <c r="B33" s="10"/>
    </row>
    <row r="40" spans="2:3" x14ac:dyDescent="0.25">
      <c r="B40" s="8" t="s">
        <v>27</v>
      </c>
      <c r="C40" s="1">
        <v>0.100066</v>
      </c>
    </row>
    <row r="41" spans="2:3" x14ac:dyDescent="0.25">
      <c r="B41" s="8"/>
      <c r="C41" s="1">
        <v>0.110967</v>
      </c>
    </row>
    <row r="42" spans="2:3" x14ac:dyDescent="0.25">
      <c r="B42" s="8"/>
      <c r="C42" s="1">
        <v>0.12277200000000001</v>
      </c>
    </row>
    <row r="43" spans="2:3" x14ac:dyDescent="0.25">
      <c r="B43" s="8"/>
      <c r="C43" s="1">
        <v>0.13608999999999999</v>
      </c>
    </row>
    <row r="44" spans="2:3" x14ac:dyDescent="0.25">
      <c r="B44" s="8"/>
      <c r="C44" s="1">
        <v>0.15035599999999999</v>
      </c>
    </row>
    <row r="45" spans="2:3" x14ac:dyDescent="0.25">
      <c r="B45" s="8"/>
      <c r="C45" s="1">
        <v>0.16598499999999999</v>
      </c>
    </row>
    <row r="46" spans="2:3" x14ac:dyDescent="0.25">
      <c r="B46" s="8"/>
      <c r="C46" s="1">
        <v>0.18312200000000001</v>
      </c>
    </row>
    <row r="47" spans="2:3" x14ac:dyDescent="0.25">
      <c r="B47" s="8"/>
      <c r="C47" s="1">
        <v>0.201879</v>
      </c>
    </row>
    <row r="48" spans="2:3" x14ac:dyDescent="0.25">
      <c r="B48" s="8"/>
      <c r="C48" s="1">
        <v>0.219915</v>
      </c>
    </row>
    <row r="49" spans="2:3" x14ac:dyDescent="0.25">
      <c r="B49" s="8"/>
      <c r="C49" s="1">
        <v>0.233491</v>
      </c>
    </row>
    <row r="50" spans="2:3" x14ac:dyDescent="0.25">
      <c r="B50" s="8"/>
      <c r="C50" s="1">
        <v>0.23892099999999999</v>
      </c>
    </row>
    <row r="51" spans="2:3" x14ac:dyDescent="0.25">
      <c r="B51" s="8"/>
      <c r="C51" s="1">
        <v>0.236653</v>
      </c>
    </row>
    <row r="52" spans="2:3" x14ac:dyDescent="0.25">
      <c r="B52" s="8"/>
      <c r="C52" s="1">
        <v>0.23088600000000001</v>
      </c>
    </row>
    <row r="53" spans="2:3" x14ac:dyDescent="0.25">
      <c r="B53" s="8"/>
      <c r="C53" s="1">
        <v>0.22473199999999999</v>
      </c>
    </row>
    <row r="54" spans="2:3" x14ac:dyDescent="0.25">
      <c r="B54" s="8"/>
      <c r="C54" s="1">
        <v>0.21809100000000001</v>
      </c>
    </row>
    <row r="55" spans="2:3" x14ac:dyDescent="0.25">
      <c r="B55" s="8"/>
      <c r="C55" s="1">
        <v>0.20943600000000001</v>
      </c>
    </row>
    <row r="56" spans="2:3" x14ac:dyDescent="0.25">
      <c r="B56" s="8"/>
      <c r="C56" s="1">
        <v>0.198049</v>
      </c>
    </row>
    <row r="57" spans="2:3" x14ac:dyDescent="0.25">
      <c r="B57" s="8"/>
      <c r="C57" s="1">
        <v>0.18234300000000001</v>
      </c>
    </row>
    <row r="58" spans="2:3" x14ac:dyDescent="0.25">
      <c r="B58" s="8"/>
      <c r="C58" s="1">
        <v>0.16284899999999999</v>
      </c>
    </row>
    <row r="59" spans="2:3" x14ac:dyDescent="0.25">
      <c r="B59" s="8"/>
      <c r="C59" s="1">
        <v>0.14038999999999999</v>
      </c>
    </row>
    <row r="60" spans="2:3" x14ac:dyDescent="0.25">
      <c r="B60" s="8"/>
      <c r="C60" s="1">
        <v>0.116051</v>
      </c>
    </row>
    <row r="61" spans="2:3" x14ac:dyDescent="0.25">
      <c r="B61" s="8"/>
      <c r="C61" s="1">
        <v>8.9590400000000001E-2</v>
      </c>
    </row>
    <row r="62" spans="2:3" x14ac:dyDescent="0.25">
      <c r="B62" s="8"/>
      <c r="C62" s="1">
        <v>6.00826E-2</v>
      </c>
    </row>
    <row r="63" spans="2:3" x14ac:dyDescent="0.25">
      <c r="B63" s="8"/>
      <c r="C63" s="1">
        <v>2.55628E-2</v>
      </c>
    </row>
    <row r="64" spans="2:3" x14ac:dyDescent="0.25">
      <c r="B64" s="8"/>
      <c r="C64" s="1">
        <v>-1.2451800000000001E-2</v>
      </c>
    </row>
    <row r="65" spans="2:3" x14ac:dyDescent="0.25">
      <c r="B65" s="8"/>
      <c r="C65" s="1">
        <v>-5.6923399999999999E-2</v>
      </c>
    </row>
    <row r="66" spans="2:3" x14ac:dyDescent="0.25">
      <c r="B66" s="8"/>
      <c r="C66" s="1">
        <v>-0.10463699999999999</v>
      </c>
    </row>
  </sheetData>
  <mergeCells count="7">
    <mergeCell ref="B7:B33"/>
    <mergeCell ref="B40:B66"/>
    <mergeCell ref="H7:H8"/>
    <mergeCell ref="H12:H13"/>
    <mergeCell ref="H16:H17"/>
    <mergeCell ref="H20:H21"/>
    <mergeCell ref="H24:H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E38-D21C-4C9B-AB6E-820C7C3F53F8}">
  <dimension ref="B5:AJ66"/>
  <sheetViews>
    <sheetView topLeftCell="A22" workbookViewId="0">
      <selection activeCell="E58" sqref="E58"/>
    </sheetView>
  </sheetViews>
  <sheetFormatPr baseColWidth="10" defaultRowHeight="15" x14ac:dyDescent="0.25"/>
  <sheetData>
    <row r="5" spans="2:35" x14ac:dyDescent="0.25">
      <c r="B5" s="10" t="s">
        <v>21</v>
      </c>
      <c r="C5">
        <v>0.18175209444444448</v>
      </c>
      <c r="D5">
        <v>0.22668533333333332</v>
      </c>
      <c r="H5" t="s">
        <v>22</v>
      </c>
      <c r="I5">
        <v>0.18175209444444448</v>
      </c>
      <c r="J5">
        <v>0.20158914444444442</v>
      </c>
      <c r="K5">
        <v>0.22233716666666667</v>
      </c>
      <c r="L5">
        <v>0.24563777777777776</v>
      </c>
      <c r="M5">
        <v>0.2716406111111111</v>
      </c>
      <c r="N5">
        <v>0.3027967777777778</v>
      </c>
      <c r="O5">
        <v>0.34075377777777777</v>
      </c>
      <c r="P5">
        <v>0.38546877777777783</v>
      </c>
      <c r="Q5">
        <v>0.43192127777777783</v>
      </c>
      <c r="R5">
        <v>0.47020877777777775</v>
      </c>
      <c r="S5">
        <v>0.49083888888888888</v>
      </c>
      <c r="T5">
        <v>0.4943509444444445</v>
      </c>
      <c r="U5">
        <v>0.49238627777777771</v>
      </c>
      <c r="V5">
        <v>0.49174388888888892</v>
      </c>
      <c r="W5">
        <v>0.49272050000000006</v>
      </c>
      <c r="X5">
        <v>0.49130261111111112</v>
      </c>
      <c r="Y5">
        <v>0.48316222222222222</v>
      </c>
      <c r="Z5">
        <v>0.46614038888888887</v>
      </c>
      <c r="AA5">
        <v>0.4400978888888889</v>
      </c>
      <c r="AB5">
        <v>0.40875688888888889</v>
      </c>
      <c r="AC5">
        <v>0.37710627777777778</v>
      </c>
      <c r="AD5">
        <v>0.34424150000000003</v>
      </c>
      <c r="AE5">
        <v>0.30911588888888891</v>
      </c>
      <c r="AF5">
        <v>0.2698005555555556</v>
      </c>
      <c r="AG5">
        <v>0.23026617777777778</v>
      </c>
      <c r="AH5">
        <v>0.18936295555555557</v>
      </c>
      <c r="AI5">
        <v>0.14967940000000002</v>
      </c>
    </row>
    <row r="6" spans="2:35" x14ac:dyDescent="0.25">
      <c r="B6" s="10"/>
      <c r="C6">
        <v>0.20158914444444442</v>
      </c>
      <c r="D6">
        <v>0.25273444444444443</v>
      </c>
      <c r="I6">
        <v>0.22668533333333332</v>
      </c>
      <c r="J6">
        <v>0.25273444444444443</v>
      </c>
      <c r="K6">
        <v>0.28260400000000002</v>
      </c>
      <c r="L6">
        <v>0.31559561111111106</v>
      </c>
      <c r="M6">
        <v>0.34780788888888892</v>
      </c>
      <c r="N6">
        <v>0.37653166666666671</v>
      </c>
      <c r="O6">
        <v>0.39890766666666666</v>
      </c>
      <c r="P6">
        <v>0.41455722222222224</v>
      </c>
      <c r="Q6">
        <v>0.42473044444444447</v>
      </c>
      <c r="R6">
        <v>0.43150533333333335</v>
      </c>
      <c r="S6">
        <v>0.43617933333333331</v>
      </c>
      <c r="T6">
        <v>0.43754083333333332</v>
      </c>
      <c r="U6">
        <v>0.43437700000000001</v>
      </c>
      <c r="V6">
        <v>0.4241996666666667</v>
      </c>
      <c r="W6">
        <v>0.40744377777777774</v>
      </c>
      <c r="X6">
        <v>0.38736822222222228</v>
      </c>
      <c r="Y6">
        <v>0.36522427777777783</v>
      </c>
      <c r="Z6">
        <v>0.34292349999999999</v>
      </c>
      <c r="AA6">
        <v>0.32006899999999999</v>
      </c>
      <c r="AB6">
        <v>0.29450961111111112</v>
      </c>
      <c r="AC6">
        <v>0.26739616666666666</v>
      </c>
      <c r="AD6">
        <v>0.2378122222222222</v>
      </c>
      <c r="AE6">
        <v>0.20801705555555552</v>
      </c>
      <c r="AF6">
        <v>0.17396595555555558</v>
      </c>
      <c r="AG6">
        <v>0.13793767222222222</v>
      </c>
      <c r="AH6">
        <v>9.5376233333333338E-2</v>
      </c>
      <c r="AI6">
        <v>4.8186661111111112E-2</v>
      </c>
    </row>
    <row r="7" spans="2:35" x14ac:dyDescent="0.25">
      <c r="B7" s="10"/>
      <c r="C7">
        <v>0.22233716666666667</v>
      </c>
      <c r="D7">
        <v>0.28260400000000002</v>
      </c>
    </row>
    <row r="8" spans="2:35" x14ac:dyDescent="0.25">
      <c r="B8" s="10"/>
      <c r="C8">
        <v>0.24563777777777776</v>
      </c>
      <c r="D8">
        <v>0.31559561111111106</v>
      </c>
    </row>
    <row r="9" spans="2:35" x14ac:dyDescent="0.25">
      <c r="B9" s="10"/>
      <c r="C9">
        <v>0.2716406111111111</v>
      </c>
      <c r="D9">
        <v>0.34780788888888892</v>
      </c>
    </row>
    <row r="10" spans="2:35" x14ac:dyDescent="0.25">
      <c r="B10" s="10"/>
      <c r="C10">
        <v>0.3027967777777778</v>
      </c>
      <c r="D10">
        <v>0.37653166666666671</v>
      </c>
      <c r="I10" t="s">
        <v>23</v>
      </c>
      <c r="J10">
        <v>3.8268256012255955</v>
      </c>
      <c r="K10">
        <v>3.3155464639976513</v>
      </c>
    </row>
    <row r="11" spans="2:35" x14ac:dyDescent="0.25">
      <c r="B11" s="10"/>
      <c r="C11">
        <v>0.34075377777777777</v>
      </c>
      <c r="D11">
        <v>0.39890766666666666</v>
      </c>
      <c r="J11">
        <v>3.3155464639976513</v>
      </c>
      <c r="K11">
        <v>2.9936398621056273</v>
      </c>
    </row>
    <row r="12" spans="2:35" x14ac:dyDescent="0.25">
      <c r="B12" s="10"/>
      <c r="C12">
        <v>0.38546877777777783</v>
      </c>
      <c r="D12">
        <v>0.41455722222222224</v>
      </c>
    </row>
    <row r="13" spans="2:35" x14ac:dyDescent="0.25">
      <c r="B13" s="10"/>
      <c r="C13">
        <v>0.43192127777777783</v>
      </c>
      <c r="D13">
        <v>0.42473044444444447</v>
      </c>
    </row>
    <row r="14" spans="2:35" x14ac:dyDescent="0.25">
      <c r="B14" s="10"/>
      <c r="C14">
        <v>0.47020877777777775</v>
      </c>
      <c r="D14">
        <v>0.43150533333333335</v>
      </c>
      <c r="I14" t="s">
        <v>24</v>
      </c>
      <c r="J14">
        <v>6.4617071795433905</v>
      </c>
      <c r="K14">
        <v>-7.1565356480302622</v>
      </c>
    </row>
    <row r="15" spans="2:35" x14ac:dyDescent="0.25">
      <c r="B15" s="10"/>
      <c r="C15">
        <v>0.49083888888888888</v>
      </c>
      <c r="D15">
        <v>0.43617933333333331</v>
      </c>
      <c r="J15">
        <v>-7.1565356480302631</v>
      </c>
      <c r="K15">
        <v>8.2601206562325569</v>
      </c>
    </row>
    <row r="16" spans="2:35" x14ac:dyDescent="0.25">
      <c r="B16" s="10"/>
      <c r="C16">
        <v>0.4943509444444445</v>
      </c>
      <c r="D16">
        <v>0.43754083333333332</v>
      </c>
    </row>
    <row r="17" spans="2:36" x14ac:dyDescent="0.25">
      <c r="B17" s="10"/>
      <c r="C17">
        <v>0.49238627777777771</v>
      </c>
      <c r="D17">
        <v>0.43437700000000001</v>
      </c>
    </row>
    <row r="18" spans="2:36" x14ac:dyDescent="0.25">
      <c r="B18" s="10"/>
      <c r="C18">
        <v>0.49174388888888892</v>
      </c>
      <c r="D18">
        <v>0.4241996666666667</v>
      </c>
      <c r="I18" t="s">
        <v>25</v>
      </c>
      <c r="J18">
        <v>-0.44785285531690722</v>
      </c>
      <c r="K18">
        <v>-0.50609303917711435</v>
      </c>
      <c r="L18">
        <v>-0.58578793414660901</v>
      </c>
      <c r="M18">
        <v>-0.67133184904481147</v>
      </c>
      <c r="N18">
        <v>-0.73383746842726127</v>
      </c>
      <c r="O18">
        <v>-0.73807818220297716</v>
      </c>
      <c r="P18">
        <v>-0.65294580444937367</v>
      </c>
      <c r="Q18">
        <v>-0.47600717012525395</v>
      </c>
      <c r="R18">
        <v>-0.24864974485618152</v>
      </c>
      <c r="S18">
        <v>-4.9731865064192249E-2</v>
      </c>
      <c r="T18">
        <v>5.0124224398359729E-2</v>
      </c>
      <c r="U18">
        <v>6.3074475711855094E-2</v>
      </c>
      <c r="V18">
        <v>7.3021461040871039E-2</v>
      </c>
      <c r="W18">
        <v>0.14170498094736583</v>
      </c>
      <c r="X18">
        <v>0.26792967212342278</v>
      </c>
      <c r="Y18">
        <v>0.40243911829763901</v>
      </c>
      <c r="Z18">
        <v>0.50831223677469861</v>
      </c>
      <c r="AA18">
        <v>0.55791844526117584</v>
      </c>
      <c r="AB18">
        <v>0.55319848000582494</v>
      </c>
      <c r="AC18">
        <v>0.53359879301695745</v>
      </c>
      <c r="AD18">
        <v>0.52312014367090942</v>
      </c>
      <c r="AE18">
        <v>0.52247612617615857</v>
      </c>
      <c r="AF18">
        <v>0.50873488506264564</v>
      </c>
      <c r="AG18">
        <v>0.49837862440114722</v>
      </c>
      <c r="AH18">
        <v>0.5007567456880343</v>
      </c>
      <c r="AI18">
        <v>0.54104455562803722</v>
      </c>
      <c r="AJ18">
        <v>0.62233489560852684</v>
      </c>
    </row>
    <row r="19" spans="2:36" x14ac:dyDescent="0.25">
      <c r="B19" s="10"/>
      <c r="C19">
        <v>0.49272050000000006</v>
      </c>
      <c r="D19">
        <v>0.40744377777777774</v>
      </c>
      <c r="J19">
        <v>0.57173286133579904</v>
      </c>
      <c r="K19">
        <v>0.64493710662442671</v>
      </c>
      <c r="L19">
        <v>0.7431792788018996</v>
      </c>
      <c r="M19">
        <v>0.84894231318562285</v>
      </c>
      <c r="N19">
        <v>0.92892941054235711</v>
      </c>
      <c r="O19">
        <v>0.94322106328364086</v>
      </c>
      <c r="P19">
        <v>0.8564088994952157</v>
      </c>
      <c r="Q19">
        <v>0.6656716250988457</v>
      </c>
      <c r="R19">
        <v>0.41726469592694171</v>
      </c>
      <c r="S19">
        <v>0.19922023695777513</v>
      </c>
      <c r="T19">
        <v>9.0187915315513401E-2</v>
      </c>
      <c r="U19">
        <v>7.6299918807777978E-2</v>
      </c>
      <c r="V19">
        <v>6.4226480774731698E-2</v>
      </c>
      <c r="W19">
        <v>-1.5242241534067613E-2</v>
      </c>
      <c r="X19">
        <v>-0.16063705768964631</v>
      </c>
      <c r="Y19">
        <v>-0.31631639644115461</v>
      </c>
      <c r="Z19">
        <v>-0.44097106608501324</v>
      </c>
      <c r="AA19">
        <v>-0.50336082421245765</v>
      </c>
      <c r="AB19">
        <v>-0.5057676721364972</v>
      </c>
      <c r="AC19">
        <v>-0.49259832451337227</v>
      </c>
      <c r="AD19">
        <v>-0.4900499203319324</v>
      </c>
      <c r="AE19">
        <v>-0.4992189171990653</v>
      </c>
      <c r="AF19">
        <v>-0.49395290076277587</v>
      </c>
      <c r="AG19">
        <v>-0.49385751072602346</v>
      </c>
      <c r="AH19">
        <v>-0.50852629420692708</v>
      </c>
      <c r="AI19">
        <v>-0.56736354677938095</v>
      </c>
      <c r="AJ19">
        <v>-0.67315832707701406</v>
      </c>
    </row>
    <row r="20" spans="2:36" x14ac:dyDescent="0.25">
      <c r="B20" s="10"/>
      <c r="C20">
        <v>0.49130261111111112</v>
      </c>
      <c r="D20">
        <v>0.38736822222222228</v>
      </c>
    </row>
    <row r="21" spans="2:36" x14ac:dyDescent="0.25">
      <c r="B21" s="10"/>
      <c r="C21">
        <v>0.48316222222222222</v>
      </c>
      <c r="D21">
        <v>0.36522427777777783</v>
      </c>
      <c r="I21" s="10" t="s">
        <v>26</v>
      </c>
      <c r="J21" s="3" t="e">
        <f t="array" ref="J21:J22">MMULT(J18:AJ19,C38:C64)</f>
        <v>#VALUE!</v>
      </c>
    </row>
    <row r="22" spans="2:36" x14ac:dyDescent="0.25">
      <c r="B22" s="10"/>
      <c r="C22">
        <v>0.46614038888888887</v>
      </c>
      <c r="D22">
        <v>0.34292349999999999</v>
      </c>
      <c r="I22" s="10"/>
      <c r="J22" s="3" t="e">
        <v>#VALUE!</v>
      </c>
    </row>
    <row r="23" spans="2:36" x14ac:dyDescent="0.25">
      <c r="B23" s="10"/>
      <c r="C23">
        <v>0.4400978888888889</v>
      </c>
      <c r="D23">
        <v>0.32006899999999999</v>
      </c>
    </row>
    <row r="24" spans="2:36" x14ac:dyDescent="0.25">
      <c r="B24" s="10"/>
      <c r="C24">
        <v>0.40875688888888889</v>
      </c>
      <c r="D24">
        <v>0.29450961111111112</v>
      </c>
    </row>
    <row r="25" spans="2:36" x14ac:dyDescent="0.25">
      <c r="B25" s="10"/>
      <c r="C25">
        <v>0.37710627777777778</v>
      </c>
      <c r="D25">
        <v>0.26739616666666666</v>
      </c>
    </row>
    <row r="26" spans="2:36" x14ac:dyDescent="0.25">
      <c r="B26" s="10"/>
      <c r="C26">
        <v>0.34424150000000003</v>
      </c>
      <c r="D26">
        <v>0.2378122222222222</v>
      </c>
    </row>
    <row r="27" spans="2:36" x14ac:dyDescent="0.25">
      <c r="B27" s="10"/>
      <c r="C27">
        <v>0.30911588888888891</v>
      </c>
      <c r="D27">
        <v>0.20801705555555552</v>
      </c>
    </row>
    <row r="28" spans="2:36" x14ac:dyDescent="0.25">
      <c r="B28" s="10"/>
      <c r="C28">
        <v>0.2698005555555556</v>
      </c>
      <c r="D28">
        <v>0.17396595555555558</v>
      </c>
    </row>
    <row r="29" spans="2:36" x14ac:dyDescent="0.25">
      <c r="B29" s="10"/>
      <c r="C29">
        <v>0.23026617777777778</v>
      </c>
      <c r="D29">
        <v>0.13793767222222222</v>
      </c>
    </row>
    <row r="30" spans="2:36" x14ac:dyDescent="0.25">
      <c r="B30" s="10"/>
      <c r="C30">
        <v>0.18936295555555557</v>
      </c>
      <c r="D30">
        <v>9.5376233333333338E-2</v>
      </c>
    </row>
    <row r="31" spans="2:36" x14ac:dyDescent="0.25">
      <c r="B31" s="10"/>
      <c r="C31">
        <v>0.14967940000000002</v>
      </c>
      <c r="D31">
        <v>4.8186661111111112E-2</v>
      </c>
    </row>
    <row r="40" spans="2:3" x14ac:dyDescent="0.25">
      <c r="B40" s="8" t="s">
        <v>27</v>
      </c>
      <c r="C40" s="1"/>
    </row>
    <row r="41" spans="2:3" x14ac:dyDescent="0.25">
      <c r="B41" s="8"/>
      <c r="C41" s="1"/>
    </row>
    <row r="42" spans="2:3" x14ac:dyDescent="0.25">
      <c r="B42" s="8"/>
      <c r="C42" s="1"/>
    </row>
    <row r="43" spans="2:3" x14ac:dyDescent="0.25">
      <c r="B43" s="8"/>
      <c r="C43" s="1"/>
    </row>
    <row r="44" spans="2:3" x14ac:dyDescent="0.25">
      <c r="B44" s="8"/>
      <c r="C44" s="1"/>
    </row>
    <row r="45" spans="2:3" x14ac:dyDescent="0.25">
      <c r="B45" s="8"/>
      <c r="C45" s="1"/>
    </row>
    <row r="46" spans="2:3" x14ac:dyDescent="0.25">
      <c r="B46" s="8"/>
      <c r="C46" s="1"/>
    </row>
    <row r="47" spans="2:3" x14ac:dyDescent="0.25">
      <c r="B47" s="8"/>
      <c r="C47" s="1"/>
    </row>
    <row r="48" spans="2:3" x14ac:dyDescent="0.25">
      <c r="B48" s="8"/>
      <c r="C48" s="1"/>
    </row>
    <row r="49" spans="2:3" x14ac:dyDescent="0.25">
      <c r="B49" s="8"/>
      <c r="C49" s="1"/>
    </row>
    <row r="50" spans="2:3" x14ac:dyDescent="0.25">
      <c r="B50" s="8"/>
      <c r="C50" s="1"/>
    </row>
    <row r="51" spans="2:3" x14ac:dyDescent="0.25">
      <c r="B51" s="8"/>
      <c r="C51" s="1"/>
    </row>
    <row r="52" spans="2:3" x14ac:dyDescent="0.25">
      <c r="B52" s="8"/>
      <c r="C52" s="1"/>
    </row>
    <row r="53" spans="2:3" x14ac:dyDescent="0.25">
      <c r="B53" s="8"/>
      <c r="C53" s="1"/>
    </row>
    <row r="54" spans="2:3" x14ac:dyDescent="0.25">
      <c r="B54" s="8"/>
      <c r="C54" s="1"/>
    </row>
    <row r="55" spans="2:3" x14ac:dyDescent="0.25">
      <c r="B55" s="8"/>
      <c r="C55" s="1"/>
    </row>
    <row r="56" spans="2:3" x14ac:dyDescent="0.25">
      <c r="B56" s="8"/>
      <c r="C56" s="1"/>
    </row>
    <row r="57" spans="2:3" x14ac:dyDescent="0.25">
      <c r="B57" s="8"/>
      <c r="C57" s="1"/>
    </row>
    <row r="58" spans="2:3" x14ac:dyDescent="0.25">
      <c r="B58" s="8"/>
      <c r="C58" s="1"/>
    </row>
    <row r="59" spans="2:3" x14ac:dyDescent="0.25">
      <c r="B59" s="8"/>
      <c r="C59" s="1"/>
    </row>
    <row r="60" spans="2:3" x14ac:dyDescent="0.25">
      <c r="B60" s="8"/>
      <c r="C60" s="1"/>
    </row>
    <row r="61" spans="2:3" x14ac:dyDescent="0.25">
      <c r="B61" s="8"/>
      <c r="C61" s="1"/>
    </row>
    <row r="62" spans="2:3" x14ac:dyDescent="0.25">
      <c r="B62" s="8"/>
      <c r="C62" s="1"/>
    </row>
    <row r="63" spans="2:3" x14ac:dyDescent="0.25">
      <c r="B63" s="8"/>
      <c r="C63" s="1"/>
    </row>
    <row r="64" spans="2:3" x14ac:dyDescent="0.25">
      <c r="B64" s="8"/>
      <c r="C64" s="1"/>
    </row>
    <row r="65" spans="2:3" x14ac:dyDescent="0.25">
      <c r="B65" s="8"/>
      <c r="C65" s="1"/>
    </row>
    <row r="66" spans="2:3" x14ac:dyDescent="0.25">
      <c r="B66" s="8"/>
      <c r="C66" s="1"/>
    </row>
  </sheetData>
  <mergeCells count="3">
    <mergeCell ref="B5:B31"/>
    <mergeCell ref="I21:I22"/>
    <mergeCell ref="B40:B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3617-1B05-40EA-8486-06A5200EBE9B}">
  <dimension ref="A1:L33"/>
  <sheetViews>
    <sheetView workbookViewId="0">
      <selection activeCell="E21" sqref="E21"/>
    </sheetView>
  </sheetViews>
  <sheetFormatPr baseColWidth="10" defaultRowHeight="15" x14ac:dyDescent="0.25"/>
  <cols>
    <col min="7" max="7" width="13.7109375" customWidth="1"/>
  </cols>
  <sheetData>
    <row r="1" spans="1:12" x14ac:dyDescent="0.25">
      <c r="A1" t="s">
        <v>28</v>
      </c>
      <c r="B1">
        <v>7.9042007250491958E-2</v>
      </c>
      <c r="J1" t="s">
        <v>28</v>
      </c>
      <c r="K1">
        <v>0</v>
      </c>
    </row>
    <row r="2" spans="1:12" x14ac:dyDescent="0.25">
      <c r="A2" t="s">
        <v>29</v>
      </c>
      <c r="B2">
        <v>0.53274803630114242</v>
      </c>
      <c r="J2" t="s">
        <v>29</v>
      </c>
      <c r="K2">
        <v>0.48531489386913135</v>
      </c>
    </row>
    <row r="3" spans="1:12" x14ac:dyDescent="0.25">
      <c r="A3" t="s">
        <v>30</v>
      </c>
      <c r="B3">
        <v>0</v>
      </c>
      <c r="J3" t="s">
        <v>30</v>
      </c>
      <c r="K3">
        <v>0</v>
      </c>
    </row>
    <row r="4" spans="1:12" x14ac:dyDescent="0.25">
      <c r="B4" t="s">
        <v>16</v>
      </c>
      <c r="C4" t="s">
        <v>17</v>
      </c>
      <c r="E4" s="3" t="s">
        <v>13</v>
      </c>
    </row>
    <row r="5" spans="1:12" x14ac:dyDescent="0.25">
      <c r="B5" s="5" t="s">
        <v>10</v>
      </c>
      <c r="C5" s="7" t="s">
        <v>18</v>
      </c>
      <c r="E5" s="5" t="s">
        <v>7</v>
      </c>
      <c r="F5" t="s">
        <v>31</v>
      </c>
      <c r="G5" t="s">
        <v>32</v>
      </c>
      <c r="J5" s="5" t="s">
        <v>7</v>
      </c>
      <c r="K5" t="s">
        <v>31</v>
      </c>
      <c r="L5" t="s">
        <v>32</v>
      </c>
    </row>
    <row r="6" spans="1:12" x14ac:dyDescent="0.25">
      <c r="B6" s="1">
        <v>0.22668533333333332</v>
      </c>
      <c r="C6">
        <v>0.18175209444444448</v>
      </c>
      <c r="E6" s="1">
        <v>0.126249</v>
      </c>
      <c r="F6">
        <f>C6*$B$1+B6*$B$2+$B$3</f>
        <v>0.1351322165584731</v>
      </c>
      <c r="G6">
        <f>(F6-E6)^2</f>
        <v>7.8911536424730675E-5</v>
      </c>
      <c r="J6" s="1">
        <v>0.100066</v>
      </c>
      <c r="K6">
        <f>C6*$K$1+B6*$K$2+$K$3</f>
        <v>0.11001376848835533</v>
      </c>
      <c r="L6">
        <f>(K6-J6)^2</f>
        <v>9.8958097897915167E-5</v>
      </c>
    </row>
    <row r="7" spans="1:12" x14ac:dyDescent="0.25">
      <c r="B7" s="1">
        <v>0.25273444444444443</v>
      </c>
      <c r="C7">
        <v>0.20158914444444442</v>
      </c>
      <c r="E7" s="1">
        <v>0.14166300000000001</v>
      </c>
      <c r="F7">
        <f t="shared" ref="F7:F32" si="0">C7*$B$1+B7*$B$2+$B$3</f>
        <v>0.15057778960023618</v>
      </c>
      <c r="G7">
        <f t="shared" ref="G7:G32" si="1">(F7-E7)^2</f>
        <v>7.9473473616479019E-5</v>
      </c>
      <c r="J7" s="1">
        <v>0.110967</v>
      </c>
      <c r="K7">
        <f t="shared" ref="K7:K32" si="2">C7*$K$1+B7*$K$2+$K$3</f>
        <v>0.12265579008262942</v>
      </c>
      <c r="L7">
        <f>(K7-J7)^2</f>
        <v>1.3662781359577593E-4</v>
      </c>
    </row>
    <row r="8" spans="1:12" x14ac:dyDescent="0.25">
      <c r="B8" s="1">
        <v>0.28260400000000002</v>
      </c>
      <c r="C8">
        <v>0.22233716666666667</v>
      </c>
      <c r="E8" s="1">
        <v>0.15870699999999999</v>
      </c>
      <c r="F8">
        <f t="shared" si="0"/>
        <v>0.16813070199056859</v>
      </c>
      <c r="G8">
        <f t="shared" si="1"/>
        <v>8.8806159207046706E-5</v>
      </c>
      <c r="J8" s="1">
        <v>0.12277200000000001</v>
      </c>
      <c r="K8">
        <f t="shared" si="2"/>
        <v>0.13715193026699202</v>
      </c>
      <c r="L8">
        <f t="shared" ref="L8:L32" si="3">(K8-J8)^2</f>
        <v>2.0678239448355292E-4</v>
      </c>
    </row>
    <row r="9" spans="1:12" x14ac:dyDescent="0.25">
      <c r="B9" s="1">
        <v>0.31559561111111106</v>
      </c>
      <c r="C9">
        <v>0.24563777777777776</v>
      </c>
      <c r="E9" s="1">
        <v>0.17755199999999999</v>
      </c>
      <c r="F9">
        <f t="shared" si="0"/>
        <v>0.18754864509680927</v>
      </c>
      <c r="G9">
        <f t="shared" si="1"/>
        <v>9.9932913191561043E-5</v>
      </c>
      <c r="J9" s="1">
        <v>0.13608999999999999</v>
      </c>
      <c r="K9">
        <f t="shared" si="2"/>
        <v>0.15316325051195251</v>
      </c>
      <c r="L9">
        <f t="shared" si="3"/>
        <v>2.91495883043887E-4</v>
      </c>
    </row>
    <row r="10" spans="1:12" x14ac:dyDescent="0.25">
      <c r="B10" s="1">
        <v>0.34780788888888892</v>
      </c>
      <c r="C10">
        <v>0.2716406111111111</v>
      </c>
      <c r="E10" s="1">
        <v>0.196741</v>
      </c>
      <c r="F10">
        <f t="shared" si="0"/>
        <v>0.20676498896857401</v>
      </c>
      <c r="G10">
        <f t="shared" si="1"/>
        <v>1.0048035484209345E-4</v>
      </c>
      <c r="J10" s="1">
        <v>0.15035599999999999</v>
      </c>
      <c r="K10">
        <f t="shared" si="2"/>
        <v>0.16879634868295776</v>
      </c>
      <c r="L10">
        <f t="shared" si="3"/>
        <v>3.4004645954906231E-4</v>
      </c>
    </row>
    <row r="11" spans="1:12" x14ac:dyDescent="0.25">
      <c r="B11" s="1">
        <v>0.37653166666666671</v>
      </c>
      <c r="C11">
        <v>0.3027967777777778</v>
      </c>
      <c r="E11" s="1">
        <v>0.21520600000000001</v>
      </c>
      <c r="F11">
        <f t="shared" si="0"/>
        <v>0.22453017112639972</v>
      </c>
      <c r="G11">
        <f t="shared" si="1"/>
        <v>8.6940167194386148E-5</v>
      </c>
      <c r="J11" s="1">
        <v>0.16598499999999999</v>
      </c>
      <c r="K11">
        <f t="shared" si="2"/>
        <v>0.1827364258467005</v>
      </c>
      <c r="L11">
        <f t="shared" si="3"/>
        <v>2.806102678975056E-4</v>
      </c>
    </row>
    <row r="12" spans="1:12" x14ac:dyDescent="0.25">
      <c r="B12" s="1">
        <v>0.39890766666666666</v>
      </c>
      <c r="C12">
        <v>0.34075377777777777</v>
      </c>
      <c r="E12" s="1">
        <v>0.23267299999999999</v>
      </c>
      <c r="F12">
        <f t="shared" si="0"/>
        <v>0.239451138655881</v>
      </c>
      <c r="G12">
        <f t="shared" si="1"/>
        <v>4.5943163638348359E-5</v>
      </c>
      <c r="J12" s="1">
        <v>0.18312200000000001</v>
      </c>
      <c r="K12">
        <f t="shared" si="2"/>
        <v>0.19359583191191615</v>
      </c>
      <c r="L12">
        <f t="shared" si="3"/>
        <v>1.0970115491907296E-4</v>
      </c>
    </row>
    <row r="13" spans="1:12" x14ac:dyDescent="0.25">
      <c r="B13" s="1">
        <v>0.41455722222222224</v>
      </c>
      <c r="C13">
        <v>0.38546877777777783</v>
      </c>
      <c r="E13" s="1">
        <v>0.24863099999999999</v>
      </c>
      <c r="F13">
        <f t="shared" si="0"/>
        <v>0.2513227720012946</v>
      </c>
      <c r="G13">
        <f t="shared" si="1"/>
        <v>7.2456365069536022E-6</v>
      </c>
      <c r="J13" s="1">
        <v>0.201879</v>
      </c>
      <c r="K13">
        <f t="shared" si="2"/>
        <v>0.20119079430545969</v>
      </c>
      <c r="L13">
        <f t="shared" si="3"/>
        <v>4.7362707799771246E-7</v>
      </c>
    </row>
    <row r="14" spans="1:12" x14ac:dyDescent="0.25">
      <c r="B14" s="1">
        <v>0.42473044444444447</v>
      </c>
      <c r="C14">
        <v>0.43192127777777783</v>
      </c>
      <c r="E14" s="1">
        <v>0.26252199999999998</v>
      </c>
      <c r="F14">
        <f t="shared" si="0"/>
        <v>0.26041423500484212</v>
      </c>
      <c r="G14">
        <f t="shared" si="1"/>
        <v>4.442673274812801E-6</v>
      </c>
      <c r="J14" s="1">
        <v>0.219915</v>
      </c>
      <c r="K14">
        <f t="shared" si="2"/>
        <v>0.20612801056854455</v>
      </c>
      <c r="L14">
        <f t="shared" si="3"/>
        <v>1.9008107758306439E-4</v>
      </c>
    </row>
    <row r="15" spans="1:12" x14ac:dyDescent="0.25">
      <c r="B15" s="1">
        <v>0.43150533333333335</v>
      </c>
      <c r="C15">
        <v>0.47020877777777775</v>
      </c>
      <c r="E15" s="1">
        <v>0.27335799999999999</v>
      </c>
      <c r="F15">
        <f t="shared" si="0"/>
        <v>0.2670498646091593</v>
      </c>
      <c r="G15">
        <f t="shared" si="1"/>
        <v>3.9792572109176773E-5</v>
      </c>
      <c r="J15" s="1">
        <v>0.233491</v>
      </c>
      <c r="K15">
        <f t="shared" si="2"/>
        <v>0.20941596505063081</v>
      </c>
      <c r="L15">
        <f t="shared" si="3"/>
        <v>5.7960730781334794E-4</v>
      </c>
    </row>
    <row r="16" spans="1:12" x14ac:dyDescent="0.25">
      <c r="B16" s="1">
        <v>0.43617933333333331</v>
      </c>
      <c r="C16">
        <v>0.49083888888888888</v>
      </c>
      <c r="E16" s="1">
        <v>0.27908899999999998</v>
      </c>
      <c r="F16">
        <f t="shared" si="0"/>
        <v>0.27117057432285374</v>
      </c>
      <c r="G16">
        <f t="shared" si="1"/>
        <v>6.2701465204488804E-5</v>
      </c>
      <c r="J16" s="1">
        <v>0.23892099999999999</v>
      </c>
      <c r="K16">
        <f t="shared" si="2"/>
        <v>0.21168432686457511</v>
      </c>
      <c r="L16">
        <f t="shared" si="3"/>
        <v>7.4183636348597553E-4</v>
      </c>
    </row>
    <row r="17" spans="2:12" x14ac:dyDescent="0.25">
      <c r="B17" s="1">
        <v>0.43754083333333332</v>
      </c>
      <c r="C17">
        <v>0.4943509444444445</v>
      </c>
      <c r="E17" s="1">
        <v>0.27989799999999998</v>
      </c>
      <c r="F17">
        <f t="shared" si="0"/>
        <v>0.27217351069496409</v>
      </c>
      <c r="G17">
        <f t="shared" si="1"/>
        <v>5.9667735023613795E-5</v>
      </c>
      <c r="J17" s="1">
        <v>0.236653</v>
      </c>
      <c r="K17">
        <f t="shared" si="2"/>
        <v>0.21234508309257794</v>
      </c>
      <c r="L17">
        <f t="shared" si="3"/>
        <v>5.9087482437813555E-4</v>
      </c>
    </row>
    <row r="18" spans="2:12" x14ac:dyDescent="0.25">
      <c r="B18" s="1">
        <v>0.43437700000000001</v>
      </c>
      <c r="C18">
        <v>0.49238627777777771</v>
      </c>
      <c r="E18" s="1">
        <v>0.277339</v>
      </c>
      <c r="F18">
        <f t="shared" si="0"/>
        <v>0.27033269350253519</v>
      </c>
      <c r="G18">
        <f t="shared" si="1"/>
        <v>4.9088330736417604E-5</v>
      </c>
      <c r="J18" s="1">
        <v>0.23088600000000001</v>
      </c>
      <c r="K18">
        <f t="shared" si="2"/>
        <v>0.21080962765419167</v>
      </c>
      <c r="L18">
        <f t="shared" si="3"/>
        <v>4.030607265675377E-4</v>
      </c>
    </row>
    <row r="19" spans="2:12" x14ac:dyDescent="0.25">
      <c r="B19" s="1">
        <v>0.4241996666666667</v>
      </c>
      <c r="C19">
        <v>0.49174388888888892</v>
      </c>
      <c r="E19" s="1">
        <v>0.27211200000000002</v>
      </c>
      <c r="F19">
        <f t="shared" si="0"/>
        <v>0.26485996344720653</v>
      </c>
      <c r="G19">
        <f t="shared" si="1"/>
        <v>5.2592034163052955E-5</v>
      </c>
      <c r="J19" s="1">
        <v>0.22473199999999999</v>
      </c>
      <c r="K19">
        <f t="shared" si="2"/>
        <v>0.20587041620765426</v>
      </c>
      <c r="L19">
        <f t="shared" si="3"/>
        <v>3.557593431556792E-4</v>
      </c>
    </row>
    <row r="20" spans="2:12" x14ac:dyDescent="0.25">
      <c r="B20" s="1">
        <v>0.40744377777777774</v>
      </c>
      <c r="C20">
        <v>0.49272050000000006</v>
      </c>
      <c r="E20" s="1">
        <v>0.26445099999999999</v>
      </c>
      <c r="F20">
        <f t="shared" si="0"/>
        <v>0.2560104898476962</v>
      </c>
      <c r="G20">
        <f t="shared" si="1"/>
        <v>7.1242211631143403E-5</v>
      </c>
      <c r="J20" s="1">
        <v>0.21809100000000001</v>
      </c>
      <c r="K20">
        <f t="shared" si="2"/>
        <v>0.19773853376986014</v>
      </c>
      <c r="L20">
        <f t="shared" si="3"/>
        <v>4.1422288164898359E-4</v>
      </c>
    </row>
    <row r="21" spans="2:12" x14ac:dyDescent="0.25">
      <c r="B21" s="1">
        <v>0.38736822222222228</v>
      </c>
      <c r="C21">
        <v>0.49130261111111112</v>
      </c>
      <c r="E21" s="1">
        <v>0.25459399999999999</v>
      </c>
      <c r="F21">
        <f t="shared" si="0"/>
        <v>0.24520320426398357</v>
      </c>
      <c r="G21">
        <f t="shared" si="1"/>
        <v>8.8187044555584212E-5</v>
      </c>
      <c r="J21" s="1">
        <v>0.20943600000000001</v>
      </c>
      <c r="K21">
        <f t="shared" si="2"/>
        <v>0.18799556765605188</v>
      </c>
      <c r="L21">
        <f t="shared" si="3"/>
        <v>4.5969213909541709E-4</v>
      </c>
    </row>
    <row r="22" spans="2:12" x14ac:dyDescent="0.25">
      <c r="B22" s="1">
        <v>0.36522427777777783</v>
      </c>
      <c r="C22">
        <v>0.48316222222222222</v>
      </c>
      <c r="E22" s="1">
        <v>0.242728</v>
      </c>
      <c r="F22">
        <f t="shared" si="0"/>
        <v>0.23276262866766678</v>
      </c>
      <c r="G22">
        <f t="shared" si="1"/>
        <v>9.9308625791288721E-5</v>
      </c>
      <c r="J22" s="1">
        <v>0.198049</v>
      </c>
      <c r="K22">
        <f t="shared" si="2"/>
        <v>0.17724878160815238</v>
      </c>
      <c r="L22">
        <f t="shared" si="3"/>
        <v>4.3264908514855597E-4</v>
      </c>
    </row>
    <row r="23" spans="2:12" x14ac:dyDescent="0.25">
      <c r="B23" s="1">
        <v>0.34292349999999999</v>
      </c>
      <c r="C23">
        <v>0.46614038888888887</v>
      </c>
      <c r="E23" s="1">
        <v>0.22847000000000001</v>
      </c>
      <c r="F23">
        <f t="shared" si="0"/>
        <v>0.2195364932248175</v>
      </c>
      <c r="G23">
        <f t="shared" si="1"/>
        <v>7.9807543302231793E-5</v>
      </c>
      <c r="J23" s="1">
        <v>0.18234300000000001</v>
      </c>
      <c r="K23">
        <f t="shared" si="2"/>
        <v>0.16642588200773106</v>
      </c>
      <c r="L23">
        <f t="shared" si="3"/>
        <v>2.5335464517981166E-4</v>
      </c>
    </row>
    <row r="24" spans="2:12" x14ac:dyDescent="0.25">
      <c r="B24" s="1">
        <v>0.32006899999999999</v>
      </c>
      <c r="C24">
        <v>0.4400978888888889</v>
      </c>
      <c r="E24" s="1">
        <v>0.211947</v>
      </c>
      <c r="F24">
        <f t="shared" si="0"/>
        <v>0.20530235175535211</v>
      </c>
      <c r="G24">
        <f t="shared" si="1"/>
        <v>4.4151350295102263E-5</v>
      </c>
      <c r="J24" s="1">
        <v>0.16284899999999999</v>
      </c>
      <c r="K24">
        <f t="shared" si="2"/>
        <v>0.15533425276579899</v>
      </c>
      <c r="L24">
        <f t="shared" si="3"/>
        <v>5.6471425993931701E-5</v>
      </c>
    </row>
    <row r="25" spans="2:12" x14ac:dyDescent="0.25">
      <c r="B25" s="1">
        <v>0.29450961111111112</v>
      </c>
      <c r="C25">
        <v>0.40875688888888889</v>
      </c>
      <c r="E25" s="1">
        <v>0.192887</v>
      </c>
      <c r="F25">
        <f t="shared" si="0"/>
        <v>0.18920838196650164</v>
      </c>
      <c r="G25">
        <f t="shared" si="1"/>
        <v>1.3532230636379381E-5</v>
      </c>
      <c r="J25" s="1">
        <v>0.14038999999999999</v>
      </c>
      <c r="K25">
        <f t="shared" si="2"/>
        <v>0.14292990065982805</v>
      </c>
      <c r="L25">
        <f t="shared" si="3"/>
        <v>6.4510953617950391E-6</v>
      </c>
    </row>
    <row r="26" spans="2:12" x14ac:dyDescent="0.25">
      <c r="B26" s="1">
        <v>0.26739616666666666</v>
      </c>
      <c r="C26">
        <v>0.37710627777777778</v>
      </c>
      <c r="E26" s="1">
        <v>0.17277100000000001</v>
      </c>
      <c r="F26">
        <f t="shared" si="0"/>
        <v>0.17226201984843681</v>
      </c>
      <c r="G26">
        <f t="shared" si="1"/>
        <v>2.5906079468529668E-7</v>
      </c>
      <c r="J26" s="1">
        <v>0.116051</v>
      </c>
      <c r="K26">
        <f t="shared" si="2"/>
        <v>0.12977134224684589</v>
      </c>
      <c r="L26">
        <f t="shared" si="3"/>
        <v>1.8824779137058406E-4</v>
      </c>
    </row>
    <row r="27" spans="2:12" x14ac:dyDescent="0.25">
      <c r="B27" s="1">
        <v>0.2378122222222222</v>
      </c>
      <c r="C27">
        <v>0.34424150000000003</v>
      </c>
      <c r="E27" s="1">
        <v>0.15040799999999999</v>
      </c>
      <c r="F27">
        <f t="shared" si="0"/>
        <v>0.15390353353622002</v>
      </c>
      <c r="G27">
        <f t="shared" si="1"/>
        <v>1.2218754702838947E-5</v>
      </c>
      <c r="J27" s="1">
        <v>8.9590400000000001E-2</v>
      </c>
      <c r="K27">
        <f t="shared" si="2"/>
        <v>0.11541381338856005</v>
      </c>
      <c r="L27">
        <f t="shared" si="3"/>
        <v>6.6684867903646242E-4</v>
      </c>
    </row>
    <row r="28" spans="2:12" x14ac:dyDescent="0.25">
      <c r="B28" s="1">
        <v>0.20801705555555552</v>
      </c>
      <c r="C28">
        <v>0.30911588888888891</v>
      </c>
      <c r="E28" s="1">
        <v>0.126717</v>
      </c>
      <c r="F28">
        <f t="shared" si="0"/>
        <v>0.13525381819516569</v>
      </c>
      <c r="G28">
        <f t="shared" si="1"/>
        <v>7.2877264897311999E-5</v>
      </c>
      <c r="J28" s="1">
        <v>6.00826E-2</v>
      </c>
      <c r="K28">
        <f t="shared" si="2"/>
        <v>0.10095377523991363</v>
      </c>
      <c r="L28">
        <f t="shared" si="3"/>
        <v>1.6704529654917287E-3</v>
      </c>
    </row>
    <row r="29" spans="2:12" x14ac:dyDescent="0.25">
      <c r="B29" s="1">
        <v>0.17396595555555558</v>
      </c>
      <c r="C29">
        <v>0.2698005555555556</v>
      </c>
      <c r="E29" s="1">
        <v>9.9375599999999994E-2</v>
      </c>
      <c r="F29">
        <f t="shared" si="0"/>
        <v>0.11400559867388305</v>
      </c>
      <c r="G29">
        <f t="shared" si="1"/>
        <v>2.1403686119781987E-4</v>
      </c>
      <c r="J29" s="1">
        <v>2.55628E-2</v>
      </c>
      <c r="K29">
        <f t="shared" si="2"/>
        <v>8.442826925728647E-2</v>
      </c>
      <c r="L29">
        <f t="shared" si="3"/>
        <v>3.4651434708805389E-3</v>
      </c>
    </row>
    <row r="30" spans="2:12" x14ac:dyDescent="0.25">
      <c r="B30" s="1">
        <v>0.13793767222222222</v>
      </c>
      <c r="C30">
        <v>0.23026617777777778</v>
      </c>
      <c r="E30" s="1">
        <v>7.0139699999999999E-2</v>
      </c>
      <c r="F30">
        <f t="shared" si="0"/>
        <v>9.168672490179372E-2</v>
      </c>
      <c r="G30">
        <f t="shared" si="1"/>
        <v>4.6427428211851868E-4</v>
      </c>
      <c r="J30" s="1">
        <v>-1.2451800000000001E-2</v>
      </c>
      <c r="K30">
        <f t="shared" si="2"/>
        <v>6.6943206755082807E-2</v>
      </c>
      <c r="L30">
        <f t="shared" si="3"/>
        <v>6.3035670976396441E-3</v>
      </c>
    </row>
    <row r="31" spans="2:12" x14ac:dyDescent="0.25">
      <c r="B31" s="1">
        <v>9.5376233333333338E-2</v>
      </c>
      <c r="C31">
        <v>0.18936295555555557</v>
      </c>
      <c r="E31" s="1">
        <v>3.6373700000000002E-2</v>
      </c>
      <c r="F31">
        <f t="shared" si="0"/>
        <v>6.5779129124129712E-2</v>
      </c>
      <c r="G31">
        <f t="shared" si="1"/>
        <v>8.6467926197421579E-4</v>
      </c>
      <c r="J31" s="1">
        <v>-5.6923399999999999E-2</v>
      </c>
      <c r="K31">
        <f t="shared" si="2"/>
        <v>4.6287506557804177E-2</v>
      </c>
      <c r="L31">
        <f t="shared" si="3"/>
        <v>1.0652491232483786E-2</v>
      </c>
    </row>
    <row r="32" spans="2:12" x14ac:dyDescent="0.25">
      <c r="B32" s="1">
        <v>4.8186661111111112E-2</v>
      </c>
      <c r="C32">
        <v>0.14967940000000002</v>
      </c>
      <c r="E32" s="1">
        <v>-1.2099400000000001E-3</v>
      </c>
      <c r="F32">
        <f t="shared" si="0"/>
        <v>3.750230930290236E-2</v>
      </c>
      <c r="G32">
        <f t="shared" si="1"/>
        <v>1.4986382460900642E-3</v>
      </c>
      <c r="J32" s="1">
        <v>-0.10463699999999999</v>
      </c>
      <c r="K32">
        <f t="shared" si="2"/>
        <v>2.3385704323046687E-2</v>
      </c>
      <c r="L32">
        <f t="shared" si="3"/>
        <v>1.6389812822186236E-2</v>
      </c>
    </row>
    <row r="33" spans="7:12" x14ac:dyDescent="0.25">
      <c r="G33">
        <f>SUM(G6:G32)</f>
        <v>4.3792309531203461E-3</v>
      </c>
      <c r="L33">
        <f>SUM(L6:L32)</f>
        <v>4.5285320672965985E-2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Mètode gràfic</vt:lpstr>
      <vt:lpstr>Mètode matrius</vt:lpstr>
      <vt:lpstr>Hoja4</vt:lpstr>
      <vt:lpstr>Hoja6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Selas Fernández</dc:creator>
  <cp:lastModifiedBy>David Selas Fernández</cp:lastModifiedBy>
  <dcterms:created xsi:type="dcterms:W3CDTF">2024-04-28T13:20:51Z</dcterms:created>
  <dcterms:modified xsi:type="dcterms:W3CDTF">2024-04-29T20:24:10Z</dcterms:modified>
</cp:coreProperties>
</file>