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C:\Users\DAvyLYko\Desktop\uni\LACE\"/>
    </mc:Choice>
  </mc:AlternateContent>
  <xr:revisionPtr revIDLastSave="4" documentId="13_ncr:1_{788AD649-95A8-462A-9E18-31E92E87567F}" xr6:coauthVersionLast="47" xr6:coauthVersionMax="47" xr10:uidLastSave="{CFE9D15B-3A93-468D-9EC5-CC5E92E762B5}"/>
  <bookViews>
    <workbookView xWindow="-120" yWindow="-120" windowWidth="20730" windowHeight="11760" xr2:uid="{EE8716C8-A246-432C-854D-4A7D7E481E9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J26" i="1"/>
  <c r="J30" i="1"/>
  <c r="N35" i="1"/>
  <c r="N54" i="1"/>
  <c r="N51" i="1"/>
  <c r="N55" i="1" s="1"/>
  <c r="N45" i="1"/>
  <c r="J39" i="1"/>
  <c r="N19" i="1"/>
  <c r="N18" i="1"/>
  <c r="J49" i="1"/>
  <c r="J46" i="1"/>
  <c r="J47" i="1" s="1"/>
  <c r="J48" i="1" s="1"/>
  <c r="J45" i="1"/>
  <c r="J36" i="1"/>
  <c r="J37" i="1" s="1"/>
  <c r="J38" i="1" s="1"/>
  <c r="J35" i="1"/>
  <c r="D11" i="1"/>
  <c r="D9" i="1"/>
  <c r="J27" i="1"/>
  <c r="J28" i="1" s="1"/>
  <c r="J29" i="1" s="1"/>
  <c r="F26" i="1" a="1"/>
  <c r="F26" i="1" s="1"/>
  <c r="N39" i="1"/>
  <c r="N40" i="1" s="1"/>
  <c r="N31" i="1"/>
  <c r="N32" i="1" s="1"/>
  <c r="N24" i="1"/>
  <c r="N25" i="1" s="1"/>
  <c r="J51" i="1" l="1"/>
  <c r="J41" i="1"/>
  <c r="N44" i="1"/>
  <c r="N47" i="1" s="1"/>
  <c r="N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<sst xmlns="http://schemas.openxmlformats.org/spreadsheetml/2006/main" count="78" uniqueCount="44">
  <si>
    <t>Concentració(ppm)</t>
  </si>
  <si>
    <t xml:space="preserve">Àrea </t>
  </si>
  <si>
    <t>mostra 1 des (dani)</t>
  </si>
  <si>
    <t>mostra 2 des (nostra)</t>
  </si>
  <si>
    <t>mostra 1 normal (brian)</t>
  </si>
  <si>
    <t>mostra 2 notmal (nostra)</t>
  </si>
  <si>
    <t xml:space="preserve">Cafè descafeïnat </t>
  </si>
  <si>
    <t>Àrea pic</t>
  </si>
  <si>
    <t>Concentració (ppm)</t>
  </si>
  <si>
    <t>Cafè pesat (mg)</t>
  </si>
  <si>
    <t>Volum dissolució (L)</t>
  </si>
  <si>
    <t>Massa cafeïna( mg)</t>
  </si>
  <si>
    <t>pressió patrons</t>
  </si>
  <si>
    <t>163 bar</t>
  </si>
  <si>
    <t>%cafeïna</t>
  </si>
  <si>
    <t>Descafeïnat  (mostra 2)</t>
  </si>
  <si>
    <t>pressió mostra 1 des (dani)</t>
  </si>
  <si>
    <t>165 bar</t>
  </si>
  <si>
    <t>conc (ppm)</t>
  </si>
  <si>
    <t>pressió mostra 2 des</t>
  </si>
  <si>
    <t>166 bar</t>
  </si>
  <si>
    <t>cafè pesat (mg)</t>
  </si>
  <si>
    <t>pressió mostra 2 normal</t>
  </si>
  <si>
    <t>167 bar</t>
  </si>
  <si>
    <t>Vdiss(L)</t>
  </si>
  <si>
    <t xml:space="preserve">pressió mostra 1 normal </t>
  </si>
  <si>
    <t>massa cafeïna</t>
  </si>
  <si>
    <t>CAFÈ NORMAL</t>
  </si>
  <si>
    <t>ymitja</t>
  </si>
  <si>
    <t>sx</t>
  </si>
  <si>
    <t>normal 1</t>
  </si>
  <si>
    <t>s^2x</t>
  </si>
  <si>
    <t>sxx</t>
  </si>
  <si>
    <t>so</t>
  </si>
  <si>
    <t>V diss (L)</t>
  </si>
  <si>
    <t>t</t>
  </si>
  <si>
    <t>massa cafeïna( mg)</t>
  </si>
  <si>
    <t>I</t>
  </si>
  <si>
    <t xml:space="preserve">CAFÈ DESCAFEÏNAT </t>
  </si>
  <si>
    <t>normal 2</t>
  </si>
  <si>
    <t>interval cafeïnat</t>
  </si>
  <si>
    <t>DESCAFEÏNAT 2</t>
  </si>
  <si>
    <t>%</t>
  </si>
  <si>
    <t>interval descafeïnat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</si>
</sst>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Cafeïna patrons</a:t>
            </a:r>
            <a:r>
              <a:rPr lang="es-ES" baseline="0"/>
              <a:t> HPLC</a:t>
            </a:r>
            <a:endParaRPr lang="es-ES"/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969772528433944"/>
                  <c:y val="-0.23694444444444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Hoja1!$B$4:$B$8</c:f>
              <c:numCache>
                <c:formatCode>General</c:formatCode>
                <c:ptCount val="5"/>
                <c:pt idx="0">
                  <c:v>2.008</c:v>
                </c:pt>
                <c:pt idx="1">
                  <c:v>4.016</c:v>
                </c:pt>
                <c:pt idx="2">
                  <c:v>8.032</c:v>
                </c:pt>
                <c:pt idx="3">
                  <c:v>12.048</c:v>
                </c:pt>
                <c:pt idx="4">
                  <c:v>20.079999999999998</c:v>
                </c:pt>
              </c:numCache>
            </c:numRef>
          </c:xVal>
          <c:yVal>
            <c:numRef>
              <c:f>Hoja1!$C$4:$C$8</c:f>
              <c:numCache>
                <c:formatCode>General</c:formatCode>
                <c:ptCount val="5"/>
                <c:pt idx="0">
                  <c:v>124377</c:v>
                </c:pt>
                <c:pt idx="1">
                  <c:v>265395</c:v>
                </c:pt>
                <c:pt idx="2">
                  <c:v>543732</c:v>
                </c:pt>
                <c:pt idx="3">
                  <c:v>1006390</c:v>
                </c:pt>
                <c:pt idx="4">
                  <c:v>1568214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36-4CD9-AF0D-F54D4D059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278080"/>
        <c:axId val="605287440"/>
      </c:scatterChart>
      <c:valAx>
        <c:axId val="60527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Concentració</a:t>
                </a:r>
                <a:r>
                  <a:rPr lang="es-ES" baseline="0"/>
                  <a:t> (ppm)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287440"/>
        <c:crosses val="autoZero"/>
        <c:crossBetween val="midCat"/>
      </c:valAx>
      <c:valAx>
        <c:axId val="6052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Àrea</a:t>
                </a:r>
                <a:r>
                  <a:rPr lang="es-ES" baseline="0"/>
                  <a:t> pic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527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7</xdr:row>
      <xdr:rowOff>85725</xdr:rowOff>
    </xdr:from>
    <xdr:to>
      <xdr:col>11</xdr:col>
      <xdr:colOff>180975</xdr:colOff>
      <xdr:row>21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8EE216D-B023-0E16-C798-0A22D59C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A6CA-6F59-4AE7-A715-D91ABBF1696B}">
  <dimension ref="A3:N55"/>
  <sheetViews>
    <sheetView tabSelected="1" zoomScale="120" zoomScaleNormal="120" workbookViewId="0">
      <selection activeCell="J32" sqref="J32"/>
    </sheetView>
  </sheetViews>
  <sheetFormatPr defaultColWidth="11.42578125" defaultRowHeight="15"/>
  <cols>
    <col min="1" max="1" width="23" customWidth="1"/>
    <col min="2" max="2" width="24.28515625" customWidth="1"/>
    <col min="6" max="6" width="11.42578125" customWidth="1"/>
    <col min="13" max="13" width="18.42578125" customWidth="1"/>
    <col min="14" max="14" width="12.7109375" customWidth="1"/>
  </cols>
  <sheetData>
    <row r="3" spans="1:14">
      <c r="B3" s="1" t="s">
        <v>0</v>
      </c>
      <c r="C3" s="1" t="s">
        <v>1</v>
      </c>
    </row>
    <row r="4" spans="1:14">
      <c r="B4" s="1">
        <v>2.008</v>
      </c>
      <c r="C4" s="1">
        <v>124377</v>
      </c>
    </row>
    <row r="5" spans="1:14">
      <c r="B5" s="1">
        <v>4.016</v>
      </c>
      <c r="C5" s="1">
        <v>265395</v>
      </c>
    </row>
    <row r="6" spans="1:14">
      <c r="B6" s="1">
        <v>8.032</v>
      </c>
      <c r="C6" s="1">
        <v>543732</v>
      </c>
    </row>
    <row r="7" spans="1:14">
      <c r="B7" s="1">
        <v>12.048</v>
      </c>
      <c r="C7" s="1">
        <v>1006390</v>
      </c>
    </row>
    <row r="8" spans="1:14">
      <c r="B8" s="1">
        <v>20.079999999999998</v>
      </c>
      <c r="C8" s="1">
        <v>1568214</v>
      </c>
    </row>
    <row r="9" spans="1:14">
      <c r="A9" t="s">
        <v>2</v>
      </c>
      <c r="B9">
        <v>3.67</v>
      </c>
      <c r="C9">
        <v>245946</v>
      </c>
      <c r="D9" s="4">
        <f>AVERAGE(C9:C10)</f>
        <v>228593</v>
      </c>
    </row>
    <row r="10" spans="1:14">
      <c r="A10" t="s">
        <v>3</v>
      </c>
      <c r="B10">
        <v>3.24</v>
      </c>
      <c r="C10">
        <v>211240</v>
      </c>
      <c r="D10" s="4"/>
    </row>
    <row r="11" spans="1:14">
      <c r="A11" t="s">
        <v>4</v>
      </c>
      <c r="B11">
        <v>13.2</v>
      </c>
      <c r="C11">
        <v>1024396</v>
      </c>
      <c r="D11" s="4">
        <f>AVERAGE(C11:C12)</f>
        <v>1020808</v>
      </c>
    </row>
    <row r="12" spans="1:14">
      <c r="A12" t="s">
        <v>5</v>
      </c>
      <c r="B12">
        <v>13.1</v>
      </c>
      <c r="C12">
        <v>1017220</v>
      </c>
      <c r="D12" s="4"/>
    </row>
    <row r="13" spans="1:14">
      <c r="M13" s="5" t="s">
        <v>6</v>
      </c>
      <c r="N13" s="5"/>
    </row>
    <row r="14" spans="1:14">
      <c r="M14" s="1" t="s">
        <v>7</v>
      </c>
      <c r="N14" s="1">
        <v>211240</v>
      </c>
    </row>
    <row r="15" spans="1:14">
      <c r="M15" s="1" t="s">
        <v>8</v>
      </c>
      <c r="N15" s="1">
        <v>3.2440000000000002</v>
      </c>
    </row>
    <row r="16" spans="1:14">
      <c r="M16" s="1" t="s">
        <v>9</v>
      </c>
      <c r="N16" s="1">
        <v>250.3</v>
      </c>
    </row>
    <row r="17" spans="2:14">
      <c r="M17" s="1" t="s">
        <v>10</v>
      </c>
      <c r="N17" s="1">
        <v>0.1</v>
      </c>
    </row>
    <row r="18" spans="2:14">
      <c r="M18" s="1" t="s">
        <v>11</v>
      </c>
      <c r="N18" s="1">
        <f>N17*N15</f>
        <v>0.32440000000000002</v>
      </c>
    </row>
    <row r="19" spans="2:14">
      <c r="B19" t="s">
        <v>12</v>
      </c>
      <c r="C19" t="s">
        <v>13</v>
      </c>
      <c r="M19" s="1" t="s">
        <v>14</v>
      </c>
      <c r="N19" s="1">
        <f>(N18/N16)*100</f>
        <v>0.12960447463044347</v>
      </c>
    </row>
    <row r="20" spans="2:14">
      <c r="M20" s="4" t="s">
        <v>15</v>
      </c>
      <c r="N20" s="4"/>
    </row>
    <row r="21" spans="2:14">
      <c r="B21" t="s">
        <v>16</v>
      </c>
      <c r="C21" t="s">
        <v>17</v>
      </c>
      <c r="M21" t="s">
        <v>18</v>
      </c>
      <c r="N21">
        <v>3.24</v>
      </c>
    </row>
    <row r="22" spans="2:14">
      <c r="B22" t="s">
        <v>19</v>
      </c>
      <c r="C22" t="s">
        <v>20</v>
      </c>
      <c r="M22" t="s">
        <v>21</v>
      </c>
      <c r="N22">
        <v>250.3</v>
      </c>
    </row>
    <row r="23" spans="2:14">
      <c r="B23" t="s">
        <v>22</v>
      </c>
      <c r="C23" t="s">
        <v>23</v>
      </c>
      <c r="M23" t="s">
        <v>24</v>
      </c>
      <c r="N23">
        <v>0.1</v>
      </c>
    </row>
    <row r="24" spans="2:14">
      <c r="B24" t="s">
        <v>25</v>
      </c>
      <c r="C24" t="s">
        <v>23</v>
      </c>
      <c r="M24" t="s">
        <v>26</v>
      </c>
      <c r="N24">
        <f>N23*N21</f>
        <v>0.32400000000000007</v>
      </c>
    </row>
    <row r="25" spans="2:14">
      <c r="I25" s="3" t="s">
        <v>27</v>
      </c>
      <c r="J25" s="3"/>
      <c r="M25" t="s">
        <v>14</v>
      </c>
      <c r="N25">
        <f>(N24/N22)*100</f>
        <v>0.12944466640031962</v>
      </c>
    </row>
    <row r="26" spans="2:14">
      <c r="F26" cm="1">
        <f t="array" ref="F26:G30">LINEST(C4:C8,B4:B8,TRUE,TRUE)</f>
        <v>81833.585579556777</v>
      </c>
      <c r="G26">
        <v>-54258.86328125</v>
      </c>
      <c r="I26" s="1" t="s">
        <v>28</v>
      </c>
      <c r="J26" s="1">
        <f>AVERAGE(C4:C8)</f>
        <v>701621.6</v>
      </c>
    </row>
    <row r="27" spans="2:14">
      <c r="F27">
        <v>3980.9242229179436</v>
      </c>
      <c r="G27">
        <v>44793.236517774167</v>
      </c>
      <c r="I27" s="1" t="s">
        <v>29</v>
      </c>
      <c r="J27" s="1">
        <f>STDEVA(B4:B8)</f>
        <v>7.1840391981113241</v>
      </c>
      <c r="M27" t="s">
        <v>30</v>
      </c>
    </row>
    <row r="28" spans="2:14">
      <c r="F28">
        <v>0.99295057737186321</v>
      </c>
      <c r="G28">
        <v>57198.23132430674</v>
      </c>
      <c r="I28" s="1" t="s">
        <v>31</v>
      </c>
      <c r="J28" s="1">
        <f>J27^2</f>
        <v>51.610419199999995</v>
      </c>
      <c r="M28" t="s">
        <v>18</v>
      </c>
      <c r="N28">
        <v>13.2</v>
      </c>
    </row>
    <row r="29" spans="2:14">
      <c r="F29">
        <v>422.5667674152395</v>
      </c>
      <c r="G29">
        <v>3</v>
      </c>
      <c r="I29" s="1" t="s">
        <v>32</v>
      </c>
      <c r="J29" s="1">
        <f>J28*(5-1)</f>
        <v>206.44167679999998</v>
      </c>
      <c r="M29" t="s">
        <v>21</v>
      </c>
      <c r="N29">
        <v>100.6</v>
      </c>
    </row>
    <row r="30" spans="2:14">
      <c r="F30">
        <v>1382485352941.3132</v>
      </c>
      <c r="G30">
        <v>9814912999.8867149</v>
      </c>
      <c r="I30" s="1" t="s">
        <v>33</v>
      </c>
      <c r="J30" s="1">
        <f>(G28/F26)*SQRT((1/1)+(1/5)+(((C12-J26)^2)/(F26^2*J29)))</f>
        <v>0.78831974471083932</v>
      </c>
      <c r="M30" t="s">
        <v>34</v>
      </c>
      <c r="N30">
        <v>0.25</v>
      </c>
    </row>
    <row r="31" spans="2:14">
      <c r="I31" s="1" t="s">
        <v>35</v>
      </c>
      <c r="J31" s="2">
        <v>3.1819999999999999</v>
      </c>
      <c r="M31" t="s">
        <v>36</v>
      </c>
      <c r="N31">
        <f>N30*N28</f>
        <v>3.3</v>
      </c>
    </row>
    <row r="32" spans="2:14">
      <c r="I32" s="1" t="s">
        <v>37</v>
      </c>
      <c r="J32" s="1">
        <f>J31*J30/SQRT(5)</f>
        <v>1.1218055322605354</v>
      </c>
      <c r="M32" t="s">
        <v>14</v>
      </c>
      <c r="N32">
        <f>(N31/N29)*100</f>
        <v>3.2803180914512926</v>
      </c>
    </row>
    <row r="34" spans="9:14">
      <c r="I34" s="3" t="s">
        <v>38</v>
      </c>
      <c r="J34" s="3"/>
      <c r="M34" t="s">
        <v>39</v>
      </c>
    </row>
    <row r="35" spans="9:14">
      <c r="I35" s="1" t="s">
        <v>28</v>
      </c>
      <c r="J35" s="1">
        <f>AVERAGE(C4:C8)</f>
        <v>701621.6</v>
      </c>
      <c r="M35" s="1" t="s">
        <v>7</v>
      </c>
      <c r="N35" s="1">
        <f>C12</f>
        <v>1017220</v>
      </c>
    </row>
    <row r="36" spans="9:14">
      <c r="I36" s="1" t="s">
        <v>29</v>
      </c>
      <c r="J36" s="1">
        <f>STDEVA(B4:B8)</f>
        <v>7.1840391981113241</v>
      </c>
      <c r="M36" s="1" t="s">
        <v>8</v>
      </c>
      <c r="N36" s="1">
        <v>13.09</v>
      </c>
    </row>
    <row r="37" spans="9:14">
      <c r="I37" s="1" t="s">
        <v>31</v>
      </c>
      <c r="J37" s="1">
        <f>J36^2</f>
        <v>51.610419199999995</v>
      </c>
      <c r="M37" s="1" t="s">
        <v>9</v>
      </c>
      <c r="N37" s="1">
        <v>101.6</v>
      </c>
    </row>
    <row r="38" spans="9:14">
      <c r="I38" s="1" t="s">
        <v>32</v>
      </c>
      <c r="J38" s="1">
        <f>J37*(5-1)</f>
        <v>206.44167679999998</v>
      </c>
      <c r="M38" s="1" t="s">
        <v>10</v>
      </c>
      <c r="N38" s="1">
        <v>0.25</v>
      </c>
    </row>
    <row r="39" spans="9:14">
      <c r="I39" s="1" t="s">
        <v>33</v>
      </c>
      <c r="J39" s="1">
        <f>(G28/F26)*SQRT((1/1)+(1/5)+(((C10-J35)^2)/(F26^2*J38)))</f>
        <v>0.8192858049772771</v>
      </c>
      <c r="M39" s="1" t="s">
        <v>11</v>
      </c>
      <c r="N39" s="1">
        <f>N38*N36</f>
        <v>3.2725</v>
      </c>
    </row>
    <row r="40" spans="9:14">
      <c r="I40" s="1" t="s">
        <v>35</v>
      </c>
      <c r="J40" s="2">
        <v>3.1819999999999999</v>
      </c>
      <c r="M40" s="1" t="s">
        <v>14</v>
      </c>
      <c r="N40" s="1">
        <f>(N39/N37)*100</f>
        <v>3.2209645669291338</v>
      </c>
    </row>
    <row r="41" spans="9:14">
      <c r="I41" s="1" t="s">
        <v>37</v>
      </c>
      <c r="J41" s="1">
        <f>J40*J39</f>
        <v>2.6069674314376958</v>
      </c>
    </row>
    <row r="43" spans="9:14">
      <c r="M43" t="s">
        <v>40</v>
      </c>
    </row>
    <row r="44" spans="9:14">
      <c r="I44" s="4" t="s">
        <v>41</v>
      </c>
      <c r="J44" s="4"/>
      <c r="M44" t="s">
        <v>18</v>
      </c>
      <c r="N44">
        <f>J32</f>
        <v>1.1218055322605354</v>
      </c>
    </row>
    <row r="45" spans="9:14">
      <c r="I45" s="1" t="s">
        <v>28</v>
      </c>
      <c r="J45" s="1">
        <f>AVERAGE(C4:C8)</f>
        <v>701621.6</v>
      </c>
      <c r="M45" t="s">
        <v>21</v>
      </c>
      <c r="N45">
        <f>N37</f>
        <v>101.6</v>
      </c>
    </row>
    <row r="46" spans="9:14">
      <c r="I46" s="1" t="s">
        <v>29</v>
      </c>
      <c r="J46" s="1">
        <f>STDEVA(B4:B8)</f>
        <v>7.1840391981113241</v>
      </c>
      <c r="M46" t="s">
        <v>34</v>
      </c>
      <c r="N46">
        <v>0.25</v>
      </c>
    </row>
    <row r="47" spans="9:14">
      <c r="I47" s="1" t="s">
        <v>31</v>
      </c>
      <c r="J47" s="1">
        <f>J46^2</f>
        <v>51.610419199999995</v>
      </c>
      <c r="M47" t="s">
        <v>36</v>
      </c>
      <c r="N47">
        <f>N46*N44</f>
        <v>0.28045138306513384</v>
      </c>
    </row>
    <row r="48" spans="9:14">
      <c r="I48" s="1" t="s">
        <v>32</v>
      </c>
      <c r="J48" s="1">
        <f>J47*(5-1)</f>
        <v>206.44167679999998</v>
      </c>
      <c r="M48" t="s">
        <v>42</v>
      </c>
      <c r="N48">
        <f>(N47/N45)*100</f>
        <v>0.27603482585150968</v>
      </c>
    </row>
    <row r="49" spans="9:14">
      <c r="I49" s="1" t="s">
        <v>33</v>
      </c>
      <c r="J49" s="1">
        <f>(G28/F26)*SQRT((1/1)+(1/5)+(((C10-J45)^2)/(F26^2*J48)))</f>
        <v>0.8192858049772771</v>
      </c>
    </row>
    <row r="50" spans="9:14">
      <c r="I50" s="1" t="s">
        <v>35</v>
      </c>
      <c r="J50" s="2">
        <v>3.1819999999999999</v>
      </c>
      <c r="M50" t="s">
        <v>43</v>
      </c>
    </row>
    <row r="51" spans="9:14">
      <c r="I51" s="1" t="s">
        <v>37</v>
      </c>
      <c r="J51" s="1">
        <f>J50*J49</f>
        <v>2.6069674314376958</v>
      </c>
      <c r="M51" t="s">
        <v>18</v>
      </c>
      <c r="N51">
        <f>J41</f>
        <v>2.6069674314376958</v>
      </c>
    </row>
    <row r="52" spans="9:14">
      <c r="M52" t="s">
        <v>21</v>
      </c>
      <c r="N52">
        <v>250.3</v>
      </c>
    </row>
    <row r="53" spans="9:14">
      <c r="M53" t="s">
        <v>34</v>
      </c>
      <c r="N53">
        <v>0.1</v>
      </c>
    </row>
    <row r="54" spans="9:14">
      <c r="M54" t="s">
        <v>36</v>
      </c>
      <c r="N54">
        <f>N53*N51</f>
        <v>0.26069674314376962</v>
      </c>
    </row>
    <row r="55" spans="9:14">
      <c r="M55" t="s">
        <v>42</v>
      </c>
      <c r="N55">
        <f>(N54/N52)*100</f>
        <v>0.10415371280214528</v>
      </c>
    </row>
  </sheetData>
  <mergeCells count="7">
    <mergeCell ref="I34:J34"/>
    <mergeCell ref="I44:J44"/>
    <mergeCell ref="M13:N13"/>
    <mergeCell ref="M20:N20"/>
    <mergeCell ref="D9:D10"/>
    <mergeCell ref="D11:D12"/>
    <mergeCell ref="I25:J25"/>
  </mergeCells>
  <pageMargins left="0.7" right="0.7" top="0.75" bottom="0.75" header="0.3" footer="0.3"/>
  <pageSetup paperSize="9" orientation="portrait" r:id="rId1"/>
  <ignoredErrors>
    <ignoredError sqref="J27 J35:J36 J45:J4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Selas Fernández</dc:creator>
  <cp:keywords/>
  <dc:description/>
  <cp:lastModifiedBy>Pol Ubago Rosell</cp:lastModifiedBy>
  <cp:revision/>
  <dcterms:created xsi:type="dcterms:W3CDTF">2024-04-23T14:26:13Z</dcterms:created>
  <dcterms:modified xsi:type="dcterms:W3CDTF">2025-04-07T21:24:07Z</dcterms:modified>
  <cp:category/>
  <cp:contentStatus/>
</cp:coreProperties>
</file>