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iranjeevi\Dropbox\PC\Downloads\"/>
    </mc:Choice>
  </mc:AlternateContent>
  <xr:revisionPtr revIDLastSave="0" documentId="13_ncr:1_{8F9EC69A-3A7B-4000-82B4-B4D64589B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Data" sheetId="1" r:id="rId1"/>
    <sheet name="Raw Data" sheetId="2" r:id="rId2"/>
    <sheet name="Screening Interviews" sheetId="3" r:id="rId3"/>
    <sheet name="Round 1" sheetId="4" r:id="rId4"/>
    <sheet name="HR Round" sheetId="5" r:id="rId5"/>
    <sheet name="Offer" sheetId="6" r:id="rId6"/>
    <sheet name="Onboarding" sheetId="7" r:id="rId7"/>
    <sheet name="Report" sheetId="8" r:id="rId8"/>
  </sheets>
  <externalReferences>
    <externalReference r:id="rId9"/>
    <externalReference r:id="rId10"/>
    <externalReference r:id="rId11"/>
  </externalReferences>
  <definedNames>
    <definedName name="_xlnm._FilterDatabase" localSheetId="3" hidden="1">'Round 1'!$O$1:$O$27</definedName>
    <definedName name="_xlnm._FilterDatabase" localSheetId="2" hidden="1">'Screening Interviews'!$N$1:$N$101</definedName>
    <definedName name="Z_4E2F61B7_2A4F_4EF7_95AF_D557299212D9_.wvu.FilterData" localSheetId="1" hidden="1">'Raw Data'!$A$1:$M$1000</definedName>
    <definedName name="Z_5B774FCC_C792_4894_BCF5_E4407BEF9359_.wvu.FilterData" localSheetId="1" hidden="1">'Raw Data'!$A$1:$M$1000</definedName>
  </definedNames>
  <calcPr calcId="191029"/>
  <customWorkbookViews>
    <customWorkbookView name="Filter 1" guid="{4E2F61B7-2A4F-4EF7-95AF-D557299212D9}" maximized="1" windowWidth="0" windowHeight="0" activeSheetId="0"/>
    <customWorkbookView name="Filter 2" guid="{5B774FCC-C792-4894-BCF5-E4407BEF9359}" maximized="1" windowWidth="0" windowHeight="0" activeSheetId="0"/>
  </customWorkbookViews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G9" i="8"/>
  <c r="G7" i="8"/>
  <c r="G5" i="8"/>
  <c r="G3" i="8"/>
  <c r="G10" i="8"/>
  <c r="G8" i="8"/>
  <c r="G6" i="8"/>
  <c r="F11" i="8"/>
  <c r="E10" i="8"/>
  <c r="E8" i="8"/>
  <c r="E6" i="8"/>
  <c r="E4" i="8"/>
  <c r="G4" i="8"/>
  <c r="P3" i="8"/>
  <c r="O6" i="8"/>
  <c r="O5" i="8"/>
  <c r="O4" i="8"/>
  <c r="O3" i="8"/>
  <c r="N4" i="8"/>
  <c r="N6" i="8"/>
  <c r="N5" i="8"/>
  <c r="N3" i="8"/>
  <c r="M3" i="8"/>
  <c r="L3" i="8"/>
  <c r="K3" i="8"/>
  <c r="J6" i="8"/>
  <c r="J5" i="8"/>
  <c r="J4" i="8"/>
  <c r="J3" i="8"/>
  <c r="B7" i="8"/>
  <c r="C7" i="8" s="1"/>
  <c r="C6" i="8"/>
  <c r="C8" i="8"/>
  <c r="C5" i="8"/>
  <c r="B6" i="8"/>
  <c r="B8" i="8"/>
  <c r="C4" i="8"/>
  <c r="C3" i="8"/>
  <c r="B4" i="8"/>
  <c r="B5" i="8"/>
  <c r="B3" i="8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M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/>
  <c r="C3" i="7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A2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C2" i="7"/>
  <c r="B3" i="7"/>
  <c r="B4" i="7"/>
  <c r="B2" i="7"/>
  <c r="A3" i="7"/>
  <c r="A4" i="7"/>
  <c r="P3" i="6"/>
  <c r="P4" i="6"/>
  <c r="P5" i="6"/>
  <c r="P6" i="6"/>
  <c r="P2" i="6"/>
  <c r="O3" i="6"/>
  <c r="O4" i="6"/>
  <c r="O5" i="6"/>
  <c r="O6" i="6"/>
  <c r="O2" i="6"/>
  <c r="N3" i="6"/>
  <c r="N4" i="6"/>
  <c r="N5" i="6"/>
  <c r="N6" i="6"/>
  <c r="N2" i="6"/>
  <c r="M3" i="6"/>
  <c r="M4" i="6"/>
  <c r="M5" i="6"/>
  <c r="M6" i="6"/>
  <c r="M2" i="6"/>
  <c r="L3" i="6"/>
  <c r="L4" i="6"/>
  <c r="L5" i="6"/>
  <c r="L6" i="6"/>
  <c r="L2" i="6"/>
  <c r="K3" i="6"/>
  <c r="K4" i="6"/>
  <c r="K5" i="6"/>
  <c r="K6" i="6"/>
  <c r="K2" i="6"/>
  <c r="J3" i="6"/>
  <c r="J4" i="6"/>
  <c r="J5" i="6"/>
  <c r="J6" i="6"/>
  <c r="J2" i="6"/>
  <c r="I3" i="6"/>
  <c r="I4" i="6"/>
  <c r="I5" i="6"/>
  <c r="I6" i="6"/>
  <c r="I2" i="6"/>
  <c r="H3" i="6"/>
  <c r="H4" i="6"/>
  <c r="H5" i="6"/>
  <c r="H6" i="6"/>
  <c r="H2" i="6"/>
  <c r="G3" i="6"/>
  <c r="G4" i="6"/>
  <c r="G5" i="6"/>
  <c r="G6" i="6"/>
  <c r="G2" i="6"/>
  <c r="F3" i="6"/>
  <c r="F4" i="6"/>
  <c r="F5" i="6"/>
  <c r="F6" i="6"/>
  <c r="F2" i="6"/>
  <c r="E3" i="6"/>
  <c r="E4" i="6"/>
  <c r="E5" i="6"/>
  <c r="E6" i="6"/>
  <c r="E2" i="6"/>
  <c r="D3" i="6"/>
  <c r="D4" i="6"/>
  <c r="D5" i="6"/>
  <c r="D6" i="6"/>
  <c r="D2" i="6"/>
  <c r="C3" i="6"/>
  <c r="C4" i="6"/>
  <c r="C5" i="6"/>
  <c r="C6" i="6"/>
  <c r="C2" i="6"/>
  <c r="B3" i="6"/>
  <c r="B4" i="6"/>
  <c r="B5" i="6"/>
  <c r="B6" i="6"/>
  <c r="B2" i="6"/>
  <c r="A4" i="5"/>
  <c r="N3" i="4"/>
  <c r="O4" i="5" s="1"/>
  <c r="N4" i="4"/>
  <c r="O5" i="5" s="1"/>
  <c r="N5" i="4"/>
  <c r="O6" i="5" s="1"/>
  <c r="N6" i="4"/>
  <c r="O7" i="5" s="1"/>
  <c r="N7" i="4"/>
  <c r="O2" i="5" s="1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" i="4"/>
  <c r="O3" i="5" s="1"/>
  <c r="A3" i="6" s="1"/>
  <c r="A3" i="4" a="1"/>
  <c r="A3" i="4" s="1"/>
  <c r="A4" i="4" a="1"/>
  <c r="A4" i="4" s="1"/>
  <c r="A3" i="5" s="1"/>
  <c r="A5" i="4" a="1"/>
  <c r="A5" i="4" s="1"/>
  <c r="A6" i="4" a="1"/>
  <c r="A6" i="4" s="1"/>
  <c r="A7" i="4" a="1"/>
  <c r="A7" i="4" s="1"/>
  <c r="A8" i="4" a="1"/>
  <c r="A8" i="4" s="1"/>
  <c r="A4" i="6" l="1"/>
  <c r="A2" i="6"/>
  <c r="M8" i="4"/>
  <c r="A23" i="4" a="1"/>
  <c r="A23" i="4" s="1"/>
  <c r="G23" i="4" s="1"/>
  <c r="A17" i="4" a="1"/>
  <c r="A17" i="4" s="1"/>
  <c r="A9" i="4" a="1"/>
  <c r="A9" i="4" s="1"/>
  <c r="A10" i="4" a="1"/>
  <c r="A10" i="4" s="1"/>
  <c r="L10" i="4" s="1"/>
  <c r="A24" i="4" a="1"/>
  <c r="A24" i="4" s="1"/>
  <c r="M24" i="4" s="1"/>
  <c r="A18" i="4" a="1"/>
  <c r="A18" i="4" s="1"/>
  <c r="A11" i="4" a="1"/>
  <c r="A11" i="4" s="1"/>
  <c r="A25" i="4" a="1"/>
  <c r="A25" i="4" s="1"/>
  <c r="A12" i="4" a="1"/>
  <c r="A12" i="4" s="1"/>
  <c r="A6" i="5"/>
  <c r="A6" i="6" s="1"/>
  <c r="A19" i="4" a="1"/>
  <c r="A19" i="4" s="1"/>
  <c r="L19" i="4" s="1"/>
  <c r="A26" i="4" a="1"/>
  <c r="A26" i="4" s="1"/>
  <c r="M26" i="4" s="1"/>
  <c r="A13" i="4" a="1"/>
  <c r="A13" i="4" s="1"/>
  <c r="I13" i="4" s="1"/>
  <c r="A20" i="4" a="1"/>
  <c r="A20" i="4" s="1"/>
  <c r="A7" i="5"/>
  <c r="A14" i="4" a="1"/>
  <c r="A14" i="4" s="1"/>
  <c r="A27" i="4" a="1"/>
  <c r="A27" i="4" s="1"/>
  <c r="A15" i="4" a="1"/>
  <c r="A15" i="4" s="1"/>
  <c r="A21" i="4" a="1"/>
  <c r="A21" i="4" s="1"/>
  <c r="L21" i="4" s="1"/>
  <c r="A2" i="5"/>
  <c r="A22" i="4" a="1"/>
  <c r="A22" i="4" s="1"/>
  <c r="A16" i="4" a="1"/>
  <c r="A16" i="4" s="1"/>
  <c r="A2" i="4" a="1"/>
  <c r="A2" i="4" s="1"/>
  <c r="A28" i="3" a="1"/>
  <c r="A28" i="3" s="1"/>
  <c r="A3" i="3" a="1"/>
  <c r="A3" i="3" s="1"/>
  <c r="A4" i="3" a="1"/>
  <c r="A4" i="3" s="1"/>
  <c r="A29" i="3" a="1"/>
  <c r="A29" i="3" s="1"/>
  <c r="A30" i="3" a="1"/>
  <c r="A30" i="3" s="1"/>
  <c r="A5" i="3" a="1"/>
  <c r="A5" i="3" s="1"/>
  <c r="A31" i="3" a="1"/>
  <c r="A31" i="3" s="1"/>
  <c r="A32" i="3" a="1"/>
  <c r="A32" i="3" s="1"/>
  <c r="A33" i="3" a="1"/>
  <c r="A33" i="3" s="1"/>
  <c r="A6" i="3" a="1"/>
  <c r="A6" i="3" s="1"/>
  <c r="H6" i="3" s="1"/>
  <c r="A7" i="3" a="1"/>
  <c r="A7" i="3" s="1"/>
  <c r="A34" i="3" a="1"/>
  <c r="A34" i="3" s="1"/>
  <c r="A8" i="3" a="1"/>
  <c r="A8" i="3" s="1"/>
  <c r="A9" i="3" a="1"/>
  <c r="A9" i="3" s="1"/>
  <c r="A35" i="3" a="1"/>
  <c r="A35" i="3" s="1"/>
  <c r="A36" i="3" a="1"/>
  <c r="A36" i="3" s="1"/>
  <c r="A10" i="3" a="1"/>
  <c r="A10" i="3" s="1"/>
  <c r="A37" i="3" a="1"/>
  <c r="A37" i="3" s="1"/>
  <c r="A11" i="3" a="1"/>
  <c r="A11" i="3" s="1"/>
  <c r="A38" i="3" a="1"/>
  <c r="A38" i="3" s="1"/>
  <c r="A12" i="3" a="1"/>
  <c r="A12" i="3" s="1"/>
  <c r="A13" i="3" a="1"/>
  <c r="A13" i="3" s="1"/>
  <c r="A39" i="3" a="1"/>
  <c r="A39" i="3" s="1"/>
  <c r="A14" i="3" a="1"/>
  <c r="A14" i="3" s="1"/>
  <c r="A40" i="3" a="1"/>
  <c r="A40" i="3" s="1"/>
  <c r="A15" i="3" a="1"/>
  <c r="A15" i="3" s="1"/>
  <c r="A41" i="3" a="1"/>
  <c r="A41" i="3" s="1"/>
  <c r="A16" i="3" a="1"/>
  <c r="A16" i="3" s="1"/>
  <c r="A42" i="3" a="1"/>
  <c r="A42" i="3" s="1"/>
  <c r="A17" i="3" a="1"/>
  <c r="A17" i="3" s="1"/>
  <c r="A18" i="3" a="1"/>
  <c r="A18" i="3" s="1"/>
  <c r="A43" i="3" a="1"/>
  <c r="A43" i="3" s="1"/>
  <c r="A19" i="3" a="1"/>
  <c r="A19" i="3" s="1"/>
  <c r="A44" i="3" a="1"/>
  <c r="A44" i="3" s="1"/>
  <c r="A20" i="3" a="1"/>
  <c r="A20" i="3" s="1"/>
  <c r="A45" i="3" a="1"/>
  <c r="A45" i="3" s="1"/>
  <c r="A46" i="3" a="1"/>
  <c r="A46" i="3" s="1"/>
  <c r="A21" i="3" a="1"/>
  <c r="A21" i="3" s="1"/>
  <c r="A22" i="3" a="1"/>
  <c r="A22" i="3" s="1"/>
  <c r="A47" i="3" a="1"/>
  <c r="A47" i="3" s="1"/>
  <c r="A23" i="3" a="1"/>
  <c r="A23" i="3" s="1"/>
  <c r="A24" i="3" a="1"/>
  <c r="A24" i="3" s="1"/>
  <c r="A48" i="3" a="1"/>
  <c r="A48" i="3" s="1"/>
  <c r="A49" i="3" a="1"/>
  <c r="A49" i="3" s="1"/>
  <c r="A25" i="3" a="1"/>
  <c r="A25" i="3" s="1"/>
  <c r="A50" i="3" a="1"/>
  <c r="A50" i="3" s="1"/>
  <c r="J50" i="3" s="1"/>
  <c r="A26" i="3" a="1"/>
  <c r="A26" i="3" s="1"/>
  <c r="A51" i="3" a="1"/>
  <c r="A51" i="3" s="1"/>
  <c r="A27" i="3" a="1"/>
  <c r="A27" i="3" s="1"/>
  <c r="A52" i="3" a="1"/>
  <c r="A52" i="3" s="1"/>
  <c r="A2" i="3"/>
  <c r="M2" i="3" s="1"/>
  <c r="G3" i="2"/>
  <c r="H3" i="2"/>
  <c r="I3" i="2"/>
  <c r="J3" i="2"/>
  <c r="K3" i="2"/>
  <c r="G4" i="2"/>
  <c r="H4" i="2"/>
  <c r="I4" i="2"/>
  <c r="J4" i="2"/>
  <c r="K4" i="2"/>
  <c r="G5" i="2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G42" i="2"/>
  <c r="H42" i="2"/>
  <c r="I42" i="2"/>
  <c r="J42" i="2"/>
  <c r="K42" i="2"/>
  <c r="G43" i="2"/>
  <c r="H43" i="2"/>
  <c r="I43" i="2"/>
  <c r="J43" i="2"/>
  <c r="K43" i="2"/>
  <c r="G44" i="2"/>
  <c r="H44" i="2"/>
  <c r="I44" i="2"/>
  <c r="J44" i="2"/>
  <c r="K44" i="2"/>
  <c r="G45" i="2"/>
  <c r="H45" i="2"/>
  <c r="I45" i="2"/>
  <c r="J45" i="2"/>
  <c r="K45" i="2"/>
  <c r="G46" i="2"/>
  <c r="H46" i="2"/>
  <c r="I46" i="2"/>
  <c r="J46" i="2"/>
  <c r="K46" i="2"/>
  <c r="G47" i="2"/>
  <c r="H47" i="2"/>
  <c r="I47" i="2"/>
  <c r="J47" i="2"/>
  <c r="K47" i="2"/>
  <c r="G48" i="2"/>
  <c r="H48" i="2"/>
  <c r="I48" i="2"/>
  <c r="J48" i="2"/>
  <c r="K48" i="2"/>
  <c r="G49" i="2"/>
  <c r="H49" i="2"/>
  <c r="I49" i="2"/>
  <c r="J49" i="2"/>
  <c r="K49" i="2"/>
  <c r="G50" i="2"/>
  <c r="H50" i="2"/>
  <c r="I50" i="2"/>
  <c r="J50" i="2"/>
  <c r="K50" i="2"/>
  <c r="G51" i="2"/>
  <c r="H51" i="2"/>
  <c r="I51" i="2"/>
  <c r="J51" i="2"/>
  <c r="K51" i="2"/>
  <c r="G52" i="2"/>
  <c r="H52" i="2"/>
  <c r="I52" i="2"/>
  <c r="J52" i="2"/>
  <c r="K52" i="2"/>
  <c r="G53" i="2"/>
  <c r="H53" i="2"/>
  <c r="I53" i="2"/>
  <c r="J53" i="2"/>
  <c r="K53" i="2"/>
  <c r="G54" i="2"/>
  <c r="H54" i="2"/>
  <c r="I54" i="2"/>
  <c r="J54" i="2"/>
  <c r="K54" i="2"/>
  <c r="G55" i="2"/>
  <c r="H55" i="2"/>
  <c r="I55" i="2"/>
  <c r="J55" i="2"/>
  <c r="K55" i="2"/>
  <c r="G56" i="2"/>
  <c r="H56" i="2"/>
  <c r="I56" i="2"/>
  <c r="J56" i="2"/>
  <c r="K56" i="2"/>
  <c r="G57" i="2"/>
  <c r="H57" i="2"/>
  <c r="I57" i="2"/>
  <c r="J57" i="2"/>
  <c r="K57" i="2"/>
  <c r="G58" i="2"/>
  <c r="H58" i="2"/>
  <c r="I58" i="2"/>
  <c r="J58" i="2"/>
  <c r="K58" i="2"/>
  <c r="G59" i="2"/>
  <c r="H59" i="2"/>
  <c r="I59" i="2"/>
  <c r="J59" i="2"/>
  <c r="K59" i="2"/>
  <c r="G60" i="2"/>
  <c r="H60" i="2"/>
  <c r="I60" i="2"/>
  <c r="J60" i="2"/>
  <c r="K60" i="2"/>
  <c r="G61" i="2"/>
  <c r="H61" i="2"/>
  <c r="I61" i="2"/>
  <c r="J61" i="2"/>
  <c r="K61" i="2"/>
  <c r="G62" i="2"/>
  <c r="H62" i="2"/>
  <c r="I62" i="2"/>
  <c r="J62" i="2"/>
  <c r="K62" i="2"/>
  <c r="G63" i="2"/>
  <c r="H63" i="2"/>
  <c r="I63" i="2"/>
  <c r="J63" i="2"/>
  <c r="K63" i="2"/>
  <c r="G64" i="2"/>
  <c r="H64" i="2"/>
  <c r="I64" i="2"/>
  <c r="J64" i="2"/>
  <c r="K64" i="2"/>
  <c r="G65" i="2"/>
  <c r="H65" i="2"/>
  <c r="I65" i="2"/>
  <c r="J65" i="2"/>
  <c r="K65" i="2"/>
  <c r="G66" i="2"/>
  <c r="H66" i="2"/>
  <c r="I66" i="2"/>
  <c r="J66" i="2"/>
  <c r="K66" i="2"/>
  <c r="G67" i="2"/>
  <c r="H67" i="2"/>
  <c r="I67" i="2"/>
  <c r="J67" i="2"/>
  <c r="K67" i="2"/>
  <c r="G68" i="2"/>
  <c r="H68" i="2"/>
  <c r="I68" i="2"/>
  <c r="J68" i="2"/>
  <c r="K68" i="2"/>
  <c r="G69" i="2"/>
  <c r="H69" i="2"/>
  <c r="I69" i="2"/>
  <c r="J69" i="2"/>
  <c r="K69" i="2"/>
  <c r="G70" i="2"/>
  <c r="H70" i="2"/>
  <c r="I70" i="2"/>
  <c r="J70" i="2"/>
  <c r="K70" i="2"/>
  <c r="G71" i="2"/>
  <c r="H71" i="2"/>
  <c r="I71" i="2"/>
  <c r="J71" i="2"/>
  <c r="K71" i="2"/>
  <c r="G72" i="2"/>
  <c r="H72" i="2"/>
  <c r="I72" i="2"/>
  <c r="J72" i="2"/>
  <c r="K72" i="2"/>
  <c r="G73" i="2"/>
  <c r="H73" i="2"/>
  <c r="I73" i="2"/>
  <c r="J73" i="2"/>
  <c r="K73" i="2"/>
  <c r="G74" i="2"/>
  <c r="H74" i="2"/>
  <c r="I74" i="2"/>
  <c r="J74" i="2"/>
  <c r="K74" i="2"/>
  <c r="G75" i="2"/>
  <c r="H75" i="2"/>
  <c r="I75" i="2"/>
  <c r="J75" i="2"/>
  <c r="K75" i="2"/>
  <c r="G76" i="2"/>
  <c r="H76" i="2"/>
  <c r="I76" i="2"/>
  <c r="J76" i="2"/>
  <c r="K76" i="2"/>
  <c r="G77" i="2"/>
  <c r="H77" i="2"/>
  <c r="I77" i="2"/>
  <c r="J77" i="2"/>
  <c r="K77" i="2"/>
  <c r="G78" i="2"/>
  <c r="H78" i="2"/>
  <c r="I78" i="2"/>
  <c r="J78" i="2"/>
  <c r="K78" i="2"/>
  <c r="G79" i="2"/>
  <c r="H79" i="2"/>
  <c r="I79" i="2"/>
  <c r="J79" i="2"/>
  <c r="K79" i="2"/>
  <c r="G80" i="2"/>
  <c r="H80" i="2"/>
  <c r="I80" i="2"/>
  <c r="J80" i="2"/>
  <c r="K80" i="2"/>
  <c r="G81" i="2"/>
  <c r="H81" i="2"/>
  <c r="I81" i="2"/>
  <c r="J81" i="2"/>
  <c r="K81" i="2"/>
  <c r="G82" i="2"/>
  <c r="H82" i="2"/>
  <c r="I82" i="2"/>
  <c r="J82" i="2"/>
  <c r="K82" i="2"/>
  <c r="G83" i="2"/>
  <c r="H83" i="2"/>
  <c r="I83" i="2"/>
  <c r="J83" i="2"/>
  <c r="K83" i="2"/>
  <c r="G84" i="2"/>
  <c r="H84" i="2"/>
  <c r="I84" i="2"/>
  <c r="J84" i="2"/>
  <c r="K84" i="2"/>
  <c r="G85" i="2"/>
  <c r="H85" i="2"/>
  <c r="I85" i="2"/>
  <c r="J85" i="2"/>
  <c r="K85" i="2"/>
  <c r="G86" i="2"/>
  <c r="H86" i="2"/>
  <c r="I86" i="2"/>
  <c r="J86" i="2"/>
  <c r="K86" i="2"/>
  <c r="G87" i="2"/>
  <c r="H87" i="2"/>
  <c r="I87" i="2"/>
  <c r="J87" i="2"/>
  <c r="K87" i="2"/>
  <c r="G88" i="2"/>
  <c r="H88" i="2"/>
  <c r="I88" i="2"/>
  <c r="J88" i="2"/>
  <c r="K88" i="2"/>
  <c r="G89" i="2"/>
  <c r="H89" i="2"/>
  <c r="I89" i="2"/>
  <c r="J89" i="2"/>
  <c r="K89" i="2"/>
  <c r="G90" i="2"/>
  <c r="H90" i="2"/>
  <c r="I90" i="2"/>
  <c r="J90" i="2"/>
  <c r="K90" i="2"/>
  <c r="G91" i="2"/>
  <c r="H91" i="2"/>
  <c r="I91" i="2"/>
  <c r="J91" i="2"/>
  <c r="K91" i="2"/>
  <c r="G92" i="2"/>
  <c r="H92" i="2"/>
  <c r="I92" i="2"/>
  <c r="J92" i="2"/>
  <c r="K92" i="2"/>
  <c r="G93" i="2"/>
  <c r="H93" i="2"/>
  <c r="I93" i="2"/>
  <c r="J93" i="2"/>
  <c r="K93" i="2"/>
  <c r="G94" i="2"/>
  <c r="H94" i="2"/>
  <c r="I94" i="2"/>
  <c r="J94" i="2"/>
  <c r="K94" i="2"/>
  <c r="G95" i="2"/>
  <c r="H95" i="2"/>
  <c r="I95" i="2"/>
  <c r="J95" i="2"/>
  <c r="K95" i="2"/>
  <c r="G96" i="2"/>
  <c r="H96" i="2"/>
  <c r="I96" i="2"/>
  <c r="J96" i="2"/>
  <c r="K96" i="2"/>
  <c r="G97" i="2"/>
  <c r="H97" i="2"/>
  <c r="I97" i="2"/>
  <c r="J97" i="2"/>
  <c r="K97" i="2"/>
  <c r="G98" i="2"/>
  <c r="H98" i="2"/>
  <c r="I98" i="2"/>
  <c r="J98" i="2"/>
  <c r="K98" i="2"/>
  <c r="G99" i="2"/>
  <c r="H99" i="2"/>
  <c r="I99" i="2"/>
  <c r="J99" i="2"/>
  <c r="K99" i="2"/>
  <c r="G100" i="2"/>
  <c r="H100" i="2"/>
  <c r="I100" i="2"/>
  <c r="J100" i="2"/>
  <c r="K100" i="2"/>
  <c r="G101" i="2"/>
  <c r="H101" i="2"/>
  <c r="I101" i="2"/>
  <c r="J101" i="2"/>
  <c r="K101" i="2"/>
  <c r="H2" i="2"/>
  <c r="I2" i="2"/>
  <c r="J2" i="2"/>
  <c r="K2" i="2"/>
  <c r="G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2" i="2"/>
  <c r="D2" i="3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C2" i="3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  <c r="E2" i="3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2" i="1"/>
  <c r="I6" i="8"/>
  <c r="I5" i="8"/>
  <c r="I4" i="8"/>
  <c r="I3" i="8"/>
  <c r="J2" i="8" a="1"/>
  <c r="O2" i="8" s="1"/>
  <c r="M6" i="8" l="1"/>
  <c r="M5" i="8"/>
  <c r="M4" i="8"/>
  <c r="K6" i="8"/>
  <c r="L6" i="8"/>
  <c r="K5" i="8"/>
  <c r="L5" i="8"/>
  <c r="K4" i="8"/>
  <c r="L4" i="8"/>
  <c r="D25" i="3"/>
  <c r="F46" i="3"/>
  <c r="C42" i="3"/>
  <c r="F12" i="3"/>
  <c r="F8" i="3"/>
  <c r="F30" i="3"/>
  <c r="E16" i="3"/>
  <c r="F48" i="3"/>
  <c r="K15" i="4"/>
  <c r="H24" i="3"/>
  <c r="H44" i="3"/>
  <c r="K27" i="3"/>
  <c r="K23" i="3"/>
  <c r="K19" i="3"/>
  <c r="C40" i="3"/>
  <c r="K10" i="3"/>
  <c r="C33" i="3"/>
  <c r="B28" i="3"/>
  <c r="H25" i="4"/>
  <c r="D51" i="3"/>
  <c r="I2" i="4"/>
  <c r="G11" i="4"/>
  <c r="D26" i="3"/>
  <c r="C39" i="3"/>
  <c r="F16" i="4"/>
  <c r="F20" i="4"/>
  <c r="F2" i="3"/>
  <c r="G2" i="3"/>
  <c r="H2" i="3"/>
  <c r="I2" i="3"/>
  <c r="A5" i="6"/>
  <c r="A5" i="5"/>
  <c r="G20" i="4"/>
  <c r="C20" i="4"/>
  <c r="L20" i="4"/>
  <c r="H20" i="4"/>
  <c r="D20" i="4"/>
  <c r="M20" i="4"/>
  <c r="K20" i="4"/>
  <c r="E20" i="4"/>
  <c r="I20" i="4"/>
  <c r="B20" i="4"/>
  <c r="J20" i="4"/>
  <c r="J2" i="3"/>
  <c r="K2" i="3"/>
  <c r="L2" i="3"/>
  <c r="B2" i="3"/>
  <c r="K3" i="4"/>
  <c r="J3" i="4"/>
  <c r="H3" i="4"/>
  <c r="G3" i="4"/>
  <c r="F3" i="4"/>
  <c r="B3" i="4"/>
  <c r="I3" i="4"/>
  <c r="I4" i="5" s="1"/>
  <c r="E3" i="4"/>
  <c r="M3" i="4"/>
  <c r="D3" i="4"/>
  <c r="L3" i="4"/>
  <c r="C3" i="4"/>
  <c r="J27" i="4"/>
  <c r="H27" i="4"/>
  <c r="G27" i="4"/>
  <c r="F27" i="4"/>
  <c r="B27" i="4"/>
  <c r="I27" i="4"/>
  <c r="E27" i="4"/>
  <c r="M27" i="4"/>
  <c r="D27" i="4"/>
  <c r="L27" i="4"/>
  <c r="C27" i="4"/>
  <c r="K27" i="4"/>
  <c r="I3" i="5"/>
  <c r="H14" i="4"/>
  <c r="G14" i="4"/>
  <c r="F14" i="4"/>
  <c r="B14" i="4"/>
  <c r="I14" i="4"/>
  <c r="E14" i="4"/>
  <c r="M14" i="4"/>
  <c r="D14" i="4"/>
  <c r="L14" i="4"/>
  <c r="C14" i="4"/>
  <c r="K14" i="4"/>
  <c r="J14" i="4"/>
  <c r="J9" i="4"/>
  <c r="H9" i="4"/>
  <c r="G9" i="4"/>
  <c r="F9" i="4"/>
  <c r="B9" i="4"/>
  <c r="I9" i="4"/>
  <c r="E9" i="4"/>
  <c r="M9" i="4"/>
  <c r="D9" i="4"/>
  <c r="L9" i="4"/>
  <c r="C9" i="4"/>
  <c r="K9" i="4"/>
  <c r="F18" i="4"/>
  <c r="B18" i="4"/>
  <c r="I18" i="4"/>
  <c r="E18" i="4"/>
  <c r="M18" i="4"/>
  <c r="D18" i="4"/>
  <c r="L18" i="4"/>
  <c r="C18" i="4"/>
  <c r="K18" i="4"/>
  <c r="J18" i="4"/>
  <c r="H18" i="4"/>
  <c r="G18" i="4"/>
  <c r="H17" i="4"/>
  <c r="G17" i="4"/>
  <c r="F17" i="4"/>
  <c r="B17" i="4"/>
  <c r="I17" i="4"/>
  <c r="E17" i="4"/>
  <c r="M17" i="4"/>
  <c r="D17" i="4"/>
  <c r="L17" i="4"/>
  <c r="C17" i="4"/>
  <c r="K17" i="4"/>
  <c r="J17" i="4"/>
  <c r="I22" i="4"/>
  <c r="E22" i="4"/>
  <c r="M22" i="4"/>
  <c r="D22" i="4"/>
  <c r="L22" i="4"/>
  <c r="C22" i="4"/>
  <c r="K22" i="4"/>
  <c r="J22" i="4"/>
  <c r="H22" i="4"/>
  <c r="G22" i="4"/>
  <c r="F22" i="4"/>
  <c r="B22" i="4"/>
  <c r="J12" i="4"/>
  <c r="H12" i="4"/>
  <c r="G12" i="4"/>
  <c r="F12" i="4"/>
  <c r="B12" i="4"/>
  <c r="I12" i="4"/>
  <c r="E12" i="4"/>
  <c r="M12" i="4"/>
  <c r="D12" i="4"/>
  <c r="L12" i="4"/>
  <c r="C12" i="4"/>
  <c r="K12" i="4"/>
  <c r="B13" i="4"/>
  <c r="B4" i="4"/>
  <c r="B5" i="5" s="1"/>
  <c r="B2" i="4"/>
  <c r="H8" i="4"/>
  <c r="C15" i="4"/>
  <c r="C5" i="4"/>
  <c r="C6" i="5" s="1"/>
  <c r="D21" i="4"/>
  <c r="D19" i="4"/>
  <c r="D10" i="4"/>
  <c r="E7" i="4"/>
  <c r="E2" i="5" s="1"/>
  <c r="E26" i="4"/>
  <c r="E24" i="4"/>
  <c r="F13" i="4"/>
  <c r="F4" i="4"/>
  <c r="F5" i="5" s="1"/>
  <c r="F2" i="4"/>
  <c r="G16" i="4"/>
  <c r="H6" i="4"/>
  <c r="H7" i="5" s="1"/>
  <c r="H11" i="4"/>
  <c r="H23" i="4"/>
  <c r="J25" i="4"/>
  <c r="L15" i="4"/>
  <c r="L5" i="4"/>
  <c r="L6" i="5" s="1"/>
  <c r="M21" i="4"/>
  <c r="M19" i="4"/>
  <c r="M10" i="4"/>
  <c r="I7" i="4"/>
  <c r="I2" i="5" s="1"/>
  <c r="I26" i="4"/>
  <c r="I24" i="4"/>
  <c r="B7" i="4"/>
  <c r="B2" i="5" s="1"/>
  <c r="B26" i="4"/>
  <c r="B24" i="4"/>
  <c r="G8" i="4"/>
  <c r="D15" i="4"/>
  <c r="D5" i="4"/>
  <c r="D6" i="5" s="1"/>
  <c r="E21" i="4"/>
  <c r="E19" i="4"/>
  <c r="E10" i="4"/>
  <c r="F7" i="4"/>
  <c r="F2" i="5" s="1"/>
  <c r="F26" i="4"/>
  <c r="F24" i="4"/>
  <c r="G13" i="4"/>
  <c r="G4" i="4"/>
  <c r="G5" i="5" s="1"/>
  <c r="G2" i="4"/>
  <c r="H16" i="4"/>
  <c r="J6" i="4"/>
  <c r="J7" i="5" s="1"/>
  <c r="J11" i="4"/>
  <c r="J23" i="4"/>
  <c r="K25" i="4"/>
  <c r="M15" i="4"/>
  <c r="M5" i="4"/>
  <c r="I21" i="4"/>
  <c r="I19" i="4"/>
  <c r="I10" i="4"/>
  <c r="B21" i="4"/>
  <c r="B19" i="4"/>
  <c r="B10" i="4"/>
  <c r="B8" i="4"/>
  <c r="F8" i="4"/>
  <c r="C25" i="4"/>
  <c r="E15" i="4"/>
  <c r="E5" i="4"/>
  <c r="E6" i="5" s="1"/>
  <c r="F21" i="4"/>
  <c r="F19" i="4"/>
  <c r="F10" i="4"/>
  <c r="G7" i="4"/>
  <c r="G2" i="5" s="1"/>
  <c r="G26" i="4"/>
  <c r="G24" i="4"/>
  <c r="H13" i="4"/>
  <c r="H4" i="4"/>
  <c r="H5" i="5" s="1"/>
  <c r="H2" i="4"/>
  <c r="J16" i="4"/>
  <c r="K6" i="4"/>
  <c r="K7" i="5" s="1"/>
  <c r="K11" i="4"/>
  <c r="K23" i="4"/>
  <c r="L25" i="4"/>
  <c r="I15" i="4"/>
  <c r="I5" i="4"/>
  <c r="I6" i="5" s="1"/>
  <c r="B15" i="4"/>
  <c r="B5" i="4"/>
  <c r="B6" i="5" s="1"/>
  <c r="C8" i="4"/>
  <c r="E8" i="4"/>
  <c r="C6" i="4"/>
  <c r="C7" i="5" s="1"/>
  <c r="C11" i="4"/>
  <c r="C23" i="4"/>
  <c r="D25" i="4"/>
  <c r="F15" i="4"/>
  <c r="F5" i="4"/>
  <c r="F6" i="5" s="1"/>
  <c r="G21" i="4"/>
  <c r="G19" i="4"/>
  <c r="G10" i="4"/>
  <c r="H7" i="4"/>
  <c r="H2" i="5" s="1"/>
  <c r="H26" i="4"/>
  <c r="H24" i="4"/>
  <c r="J13" i="4"/>
  <c r="J4" i="4"/>
  <c r="J5" i="5" s="1"/>
  <c r="J2" i="4"/>
  <c r="K16" i="4"/>
  <c r="L6" i="4"/>
  <c r="L7" i="5" s="1"/>
  <c r="L11" i="4"/>
  <c r="L23" i="4"/>
  <c r="M25" i="4"/>
  <c r="L8" i="4"/>
  <c r="D8" i="4"/>
  <c r="C16" i="4"/>
  <c r="D6" i="4"/>
  <c r="D7" i="5" s="1"/>
  <c r="D11" i="4"/>
  <c r="D23" i="4"/>
  <c r="E25" i="4"/>
  <c r="G15" i="4"/>
  <c r="G5" i="4"/>
  <c r="G6" i="5" s="1"/>
  <c r="H21" i="4"/>
  <c r="H19" i="4"/>
  <c r="H10" i="4"/>
  <c r="J7" i="4"/>
  <c r="J2" i="5" s="1"/>
  <c r="J26" i="4"/>
  <c r="J24" i="4"/>
  <c r="K13" i="4"/>
  <c r="K4" i="4"/>
  <c r="K5" i="5" s="1"/>
  <c r="K2" i="4"/>
  <c r="L16" i="4"/>
  <c r="M6" i="4"/>
  <c r="M11" i="4"/>
  <c r="M23" i="4"/>
  <c r="I25" i="4"/>
  <c r="B25" i="4"/>
  <c r="K8" i="4"/>
  <c r="C13" i="4"/>
  <c r="C4" i="4"/>
  <c r="C5" i="5" s="1"/>
  <c r="C2" i="4"/>
  <c r="D16" i="4"/>
  <c r="E6" i="4"/>
  <c r="E7" i="5" s="1"/>
  <c r="E11" i="4"/>
  <c r="E23" i="4"/>
  <c r="F25" i="4"/>
  <c r="H15" i="4"/>
  <c r="H5" i="4"/>
  <c r="H6" i="5" s="1"/>
  <c r="J21" i="4"/>
  <c r="J19" i="4"/>
  <c r="J10" i="4"/>
  <c r="K7" i="4"/>
  <c r="K2" i="5" s="1"/>
  <c r="K26" i="4"/>
  <c r="K24" i="4"/>
  <c r="L13" i="4"/>
  <c r="L4" i="4"/>
  <c r="L5" i="5" s="1"/>
  <c r="L2" i="4"/>
  <c r="M16" i="4"/>
  <c r="I6" i="4"/>
  <c r="I7" i="5" s="1"/>
  <c r="I11" i="4"/>
  <c r="I23" i="4"/>
  <c r="B6" i="4"/>
  <c r="B7" i="5" s="1"/>
  <c r="B11" i="4"/>
  <c r="B23" i="4"/>
  <c r="J8" i="4"/>
  <c r="C7" i="4"/>
  <c r="C2" i="5" s="1"/>
  <c r="C26" i="4"/>
  <c r="C24" i="4"/>
  <c r="D13" i="4"/>
  <c r="D4" i="4"/>
  <c r="D5" i="5" s="1"/>
  <c r="D2" i="4"/>
  <c r="E16" i="4"/>
  <c r="F6" i="4"/>
  <c r="F7" i="5" s="1"/>
  <c r="F11" i="4"/>
  <c r="F23" i="4"/>
  <c r="G25" i="4"/>
  <c r="J15" i="4"/>
  <c r="J5" i="4"/>
  <c r="J6" i="5" s="1"/>
  <c r="K21" i="4"/>
  <c r="K19" i="4"/>
  <c r="K10" i="4"/>
  <c r="L7" i="4"/>
  <c r="L2" i="5" s="1"/>
  <c r="L26" i="4"/>
  <c r="L24" i="4"/>
  <c r="M13" i="4"/>
  <c r="M4" i="4"/>
  <c r="M2" i="4"/>
  <c r="M4" i="5" s="1"/>
  <c r="I16" i="4"/>
  <c r="B16" i="4"/>
  <c r="I8" i="4"/>
  <c r="C21" i="4"/>
  <c r="C19" i="4"/>
  <c r="C10" i="4"/>
  <c r="D7" i="4"/>
  <c r="D2" i="5" s="1"/>
  <c r="D26" i="4"/>
  <c r="D24" i="4"/>
  <c r="E13" i="4"/>
  <c r="E4" i="4"/>
  <c r="E5" i="5" s="1"/>
  <c r="E2" i="4"/>
  <c r="G6" i="4"/>
  <c r="G7" i="5" s="1"/>
  <c r="K5" i="4"/>
  <c r="K6" i="5" s="1"/>
  <c r="M7" i="4"/>
  <c r="I4" i="4"/>
  <c r="I5" i="5" s="1"/>
  <c r="D13" i="3"/>
  <c r="E13" i="3"/>
  <c r="F20" i="3"/>
  <c r="H20" i="3"/>
  <c r="B20" i="3"/>
  <c r="L38" i="3"/>
  <c r="F38" i="3"/>
  <c r="H15" i="3"/>
  <c r="K15" i="3"/>
  <c r="D11" i="3"/>
  <c r="C11" i="3"/>
  <c r="C47" i="3"/>
  <c r="G47" i="3"/>
  <c r="M47" i="3"/>
  <c r="C18" i="3"/>
  <c r="J18" i="3"/>
  <c r="I32" i="3"/>
  <c r="G32" i="3"/>
  <c r="M32" i="3"/>
  <c r="E32" i="3"/>
  <c r="L30" i="3"/>
  <c r="H48" i="3"/>
  <c r="I27" i="3"/>
  <c r="L25" i="3"/>
  <c r="I23" i="3"/>
  <c r="L46" i="3"/>
  <c r="I10" i="3"/>
  <c r="J26" i="3"/>
  <c r="L42" i="3"/>
  <c r="I33" i="3"/>
  <c r="L12" i="3"/>
  <c r="J39" i="3"/>
  <c r="L8" i="3"/>
  <c r="E41" i="3"/>
  <c r="F41" i="3"/>
  <c r="K41" i="3"/>
  <c r="I41" i="3"/>
  <c r="M41" i="3"/>
  <c r="G41" i="3"/>
  <c r="J41" i="3"/>
  <c r="L41" i="3"/>
  <c r="B41" i="3"/>
  <c r="H41" i="3"/>
  <c r="I36" i="3"/>
  <c r="G36" i="3"/>
  <c r="J36" i="3"/>
  <c r="L36" i="3"/>
  <c r="F36" i="3"/>
  <c r="H36" i="3"/>
  <c r="K36" i="3"/>
  <c r="M36" i="3"/>
  <c r="H3" i="3"/>
  <c r="K3" i="3"/>
  <c r="I3" i="3"/>
  <c r="M3" i="3"/>
  <c r="G3" i="3"/>
  <c r="J3" i="3"/>
  <c r="C3" i="3"/>
  <c r="L3" i="3"/>
  <c r="F3" i="3"/>
  <c r="L49" i="3"/>
  <c r="H49" i="3"/>
  <c r="K49" i="3"/>
  <c r="I49" i="3"/>
  <c r="M49" i="3"/>
  <c r="G49" i="3"/>
  <c r="D49" i="3"/>
  <c r="J49" i="3"/>
  <c r="F49" i="3"/>
  <c r="J21" i="3"/>
  <c r="E21" i="3"/>
  <c r="B21" i="3"/>
  <c r="L21" i="3"/>
  <c r="F21" i="3"/>
  <c r="H21" i="3"/>
  <c r="K21" i="3"/>
  <c r="I21" i="3"/>
  <c r="M21" i="3"/>
  <c r="G21" i="3"/>
  <c r="D43" i="3"/>
  <c r="I43" i="3"/>
  <c r="M43" i="3"/>
  <c r="J43" i="3"/>
  <c r="L43" i="3"/>
  <c r="G43" i="3"/>
  <c r="F43" i="3"/>
  <c r="H43" i="3"/>
  <c r="K43" i="3"/>
  <c r="C35" i="3"/>
  <c r="M35" i="3"/>
  <c r="G35" i="3"/>
  <c r="L35" i="3"/>
  <c r="F35" i="3"/>
  <c r="J35" i="3"/>
  <c r="H35" i="3"/>
  <c r="K35" i="3"/>
  <c r="I35" i="3"/>
  <c r="M22" i="3"/>
  <c r="G22" i="3"/>
  <c r="L22" i="3"/>
  <c r="F22" i="3"/>
  <c r="C22" i="3"/>
  <c r="H22" i="3"/>
  <c r="K22" i="3"/>
  <c r="I22" i="3"/>
  <c r="J22" i="3"/>
  <c r="D52" i="3"/>
  <c r="H52" i="3"/>
  <c r="I52" i="3"/>
  <c r="M52" i="3"/>
  <c r="G52" i="3"/>
  <c r="J52" i="3"/>
  <c r="K52" i="3"/>
  <c r="L52" i="3"/>
  <c r="F52" i="3"/>
  <c r="J9" i="3"/>
  <c r="B9" i="3"/>
  <c r="L9" i="3"/>
  <c r="F9" i="3"/>
  <c r="H9" i="3"/>
  <c r="K9" i="3"/>
  <c r="I9" i="3"/>
  <c r="M9" i="3"/>
  <c r="G9" i="3"/>
  <c r="E9" i="3"/>
  <c r="M31" i="3"/>
  <c r="G31" i="3"/>
  <c r="L31" i="3"/>
  <c r="F31" i="3"/>
  <c r="C31" i="3"/>
  <c r="J31" i="3"/>
  <c r="H31" i="3"/>
  <c r="K31" i="3"/>
  <c r="I31" i="3"/>
  <c r="J17" i="3"/>
  <c r="L17" i="3"/>
  <c r="E17" i="3"/>
  <c r="F17" i="3"/>
  <c r="H17" i="3"/>
  <c r="K17" i="3"/>
  <c r="I17" i="3"/>
  <c r="M17" i="3"/>
  <c r="G17" i="3"/>
  <c r="C14" i="3"/>
  <c r="I14" i="3"/>
  <c r="M14" i="3"/>
  <c r="J14" i="3"/>
  <c r="L14" i="3"/>
  <c r="G14" i="3"/>
  <c r="F14" i="3"/>
  <c r="H14" i="3"/>
  <c r="K14" i="3"/>
  <c r="E34" i="3"/>
  <c r="L34" i="3"/>
  <c r="H34" i="3"/>
  <c r="K34" i="3"/>
  <c r="I34" i="3"/>
  <c r="F34" i="3"/>
  <c r="M34" i="3"/>
  <c r="G34" i="3"/>
  <c r="J34" i="3"/>
  <c r="J5" i="3"/>
  <c r="L5" i="3"/>
  <c r="F5" i="3"/>
  <c r="H5" i="3"/>
  <c r="K5" i="3"/>
  <c r="B5" i="3"/>
  <c r="I5" i="3"/>
  <c r="M5" i="3"/>
  <c r="G5" i="3"/>
  <c r="D45" i="3"/>
  <c r="L45" i="3"/>
  <c r="H45" i="3"/>
  <c r="K45" i="3"/>
  <c r="I45" i="3"/>
  <c r="M45" i="3"/>
  <c r="G45" i="3"/>
  <c r="J45" i="3"/>
  <c r="F45" i="3"/>
  <c r="C7" i="3"/>
  <c r="F7" i="3"/>
  <c r="K7" i="3"/>
  <c r="I7" i="3"/>
  <c r="M7" i="3"/>
  <c r="G7" i="3"/>
  <c r="D7" i="3"/>
  <c r="J7" i="3"/>
  <c r="L7" i="3"/>
  <c r="H7" i="3"/>
  <c r="D37" i="3"/>
  <c r="H37" i="3"/>
  <c r="C37" i="3"/>
  <c r="I37" i="3"/>
  <c r="M37" i="3"/>
  <c r="G37" i="3"/>
  <c r="J37" i="3"/>
  <c r="K37" i="3"/>
  <c r="L37" i="3"/>
  <c r="F37" i="3"/>
  <c r="D29" i="3"/>
  <c r="L29" i="3"/>
  <c r="H29" i="3"/>
  <c r="K29" i="3"/>
  <c r="I29" i="3"/>
  <c r="F29" i="3"/>
  <c r="M29" i="3"/>
  <c r="G29" i="3"/>
  <c r="J29" i="3"/>
  <c r="C4" i="3"/>
  <c r="F4" i="3"/>
  <c r="K4" i="3"/>
  <c r="D4" i="3"/>
  <c r="I4" i="3"/>
  <c r="M4" i="3"/>
  <c r="G4" i="3"/>
  <c r="J4" i="3"/>
  <c r="L4" i="3"/>
  <c r="H4" i="3"/>
  <c r="F16" i="3"/>
  <c r="H11" i="3"/>
  <c r="M51" i="3"/>
  <c r="F24" i="3"/>
  <c r="F44" i="3"/>
  <c r="F15" i="3"/>
  <c r="F6" i="3"/>
  <c r="G50" i="3"/>
  <c r="G13" i="3"/>
  <c r="H27" i="3"/>
  <c r="H23" i="3"/>
  <c r="H19" i="3"/>
  <c r="H40" i="3"/>
  <c r="H10" i="3"/>
  <c r="H33" i="3"/>
  <c r="H28" i="3"/>
  <c r="J25" i="3"/>
  <c r="J46" i="3"/>
  <c r="J42" i="3"/>
  <c r="J12" i="3"/>
  <c r="J8" i="3"/>
  <c r="J30" i="3"/>
  <c r="K51" i="3"/>
  <c r="K47" i="3"/>
  <c r="K32" i="3"/>
  <c r="L48" i="3"/>
  <c r="L20" i="3"/>
  <c r="L11" i="3"/>
  <c r="M50" i="3"/>
  <c r="M13" i="3"/>
  <c r="I26" i="3"/>
  <c r="I18" i="3"/>
  <c r="I39" i="3"/>
  <c r="F27" i="3"/>
  <c r="F23" i="3"/>
  <c r="F19" i="3"/>
  <c r="F40" i="3"/>
  <c r="F10" i="3"/>
  <c r="F33" i="3"/>
  <c r="F28" i="3"/>
  <c r="G25" i="3"/>
  <c r="G46" i="3"/>
  <c r="G42" i="3"/>
  <c r="G12" i="3"/>
  <c r="G8" i="3"/>
  <c r="G30" i="3"/>
  <c r="H51" i="3"/>
  <c r="H47" i="3"/>
  <c r="H32" i="3"/>
  <c r="J16" i="3"/>
  <c r="J38" i="3"/>
  <c r="K26" i="3"/>
  <c r="K18" i="3"/>
  <c r="K39" i="3"/>
  <c r="L24" i="3"/>
  <c r="L44" i="3"/>
  <c r="L15" i="3"/>
  <c r="L6" i="3"/>
  <c r="M25" i="3"/>
  <c r="M46" i="3"/>
  <c r="M42" i="3"/>
  <c r="M12" i="3"/>
  <c r="M8" i="3"/>
  <c r="M30" i="3"/>
  <c r="I50" i="3"/>
  <c r="I13" i="3"/>
  <c r="F51" i="3"/>
  <c r="F47" i="3"/>
  <c r="F32" i="3"/>
  <c r="G16" i="3"/>
  <c r="G38" i="3"/>
  <c r="H26" i="3"/>
  <c r="H18" i="3"/>
  <c r="H39" i="3"/>
  <c r="J48" i="3"/>
  <c r="J20" i="3"/>
  <c r="J11" i="3"/>
  <c r="K50" i="3"/>
  <c r="K13" i="3"/>
  <c r="L27" i="3"/>
  <c r="L23" i="3"/>
  <c r="L19" i="3"/>
  <c r="L40" i="3"/>
  <c r="L10" i="3"/>
  <c r="L33" i="3"/>
  <c r="L28" i="3"/>
  <c r="M16" i="3"/>
  <c r="M38" i="3"/>
  <c r="I25" i="3"/>
  <c r="I46" i="3"/>
  <c r="I42" i="3"/>
  <c r="I12" i="3"/>
  <c r="I8" i="3"/>
  <c r="I30" i="3"/>
  <c r="G51" i="3"/>
  <c r="K24" i="3"/>
  <c r="K44" i="3"/>
  <c r="K6" i="3"/>
  <c r="C24" i="3"/>
  <c r="D24" i="3"/>
  <c r="F26" i="3"/>
  <c r="F18" i="3"/>
  <c r="F39" i="3"/>
  <c r="G48" i="3"/>
  <c r="G20" i="3"/>
  <c r="G11" i="3"/>
  <c r="H50" i="3"/>
  <c r="H13" i="3"/>
  <c r="J24" i="3"/>
  <c r="J44" i="3"/>
  <c r="J15" i="3"/>
  <c r="J6" i="3"/>
  <c r="K25" i="3"/>
  <c r="K46" i="3"/>
  <c r="K42" i="3"/>
  <c r="K12" i="3"/>
  <c r="K8" i="3"/>
  <c r="K30" i="3"/>
  <c r="L51" i="3"/>
  <c r="L47" i="3"/>
  <c r="L32" i="3"/>
  <c r="M48" i="3"/>
  <c r="M20" i="3"/>
  <c r="M11" i="3"/>
  <c r="I16" i="3"/>
  <c r="I38" i="3"/>
  <c r="F50" i="3"/>
  <c r="F13" i="3"/>
  <c r="G24" i="3"/>
  <c r="G44" i="3"/>
  <c r="G15" i="3"/>
  <c r="G6" i="3"/>
  <c r="H25" i="3"/>
  <c r="H46" i="3"/>
  <c r="H42" i="3"/>
  <c r="H12" i="3"/>
  <c r="H8" i="3"/>
  <c r="H30" i="3"/>
  <c r="J27" i="3"/>
  <c r="J23" i="3"/>
  <c r="J19" i="3"/>
  <c r="J40" i="3"/>
  <c r="J10" i="3"/>
  <c r="J33" i="3"/>
  <c r="J28" i="3"/>
  <c r="K16" i="3"/>
  <c r="K38" i="3"/>
  <c r="L26" i="3"/>
  <c r="L18" i="3"/>
  <c r="L39" i="3"/>
  <c r="M24" i="3"/>
  <c r="M44" i="3"/>
  <c r="M15" i="3"/>
  <c r="M6" i="3"/>
  <c r="I48" i="3"/>
  <c r="I20" i="3"/>
  <c r="I11" i="3"/>
  <c r="C44" i="3"/>
  <c r="F25" i="3"/>
  <c r="F42" i="3"/>
  <c r="G27" i="3"/>
  <c r="G23" i="3"/>
  <c r="G19" i="3"/>
  <c r="G40" i="3"/>
  <c r="G10" i="3"/>
  <c r="G33" i="3"/>
  <c r="G28" i="3"/>
  <c r="H16" i="3"/>
  <c r="H38" i="3"/>
  <c r="J51" i="3"/>
  <c r="J47" i="3"/>
  <c r="J32" i="3"/>
  <c r="K48" i="3"/>
  <c r="K20" i="3"/>
  <c r="K11" i="3"/>
  <c r="L50" i="3"/>
  <c r="L13" i="3"/>
  <c r="M27" i="3"/>
  <c r="M23" i="3"/>
  <c r="M19" i="3"/>
  <c r="M40" i="3"/>
  <c r="M10" i="3"/>
  <c r="M33" i="3"/>
  <c r="M28" i="3"/>
  <c r="I24" i="3"/>
  <c r="I44" i="3"/>
  <c r="I15" i="3"/>
  <c r="I6" i="3"/>
  <c r="I28" i="3"/>
  <c r="I19" i="3"/>
  <c r="I40" i="3"/>
  <c r="F11" i="3"/>
  <c r="G26" i="3"/>
  <c r="G18" i="3"/>
  <c r="G39" i="3"/>
  <c r="J13" i="3"/>
  <c r="K40" i="3"/>
  <c r="K33" i="3"/>
  <c r="K28" i="3"/>
  <c r="L16" i="3"/>
  <c r="M26" i="3"/>
  <c r="M18" i="3"/>
  <c r="M39" i="3"/>
  <c r="I51" i="3"/>
  <c r="I47" i="3"/>
  <c r="B46" i="3"/>
  <c r="E46" i="3"/>
  <c r="D12" i="3"/>
  <c r="E12" i="3"/>
  <c r="D10" i="3"/>
  <c r="C10" i="3"/>
  <c r="D27" i="3"/>
  <c r="E27" i="3"/>
  <c r="D48" i="3"/>
  <c r="C48" i="3"/>
  <c r="D8" i="3"/>
  <c r="E8" i="3"/>
  <c r="C19" i="3"/>
  <c r="D19" i="3"/>
  <c r="C16" i="3"/>
  <c r="C41" i="3"/>
  <c r="D18" i="3"/>
  <c r="E7" i="3"/>
  <c r="D34" i="3"/>
  <c r="D41" i="3"/>
  <c r="E52" i="3"/>
  <c r="E45" i="3"/>
  <c r="C43" i="3"/>
  <c r="B43" i="3"/>
  <c r="B51" i="3"/>
  <c r="B18" i="3"/>
  <c r="B16" i="3"/>
  <c r="C26" i="3"/>
  <c r="E5" i="3"/>
  <c r="B30" i="3"/>
  <c r="E30" i="3"/>
  <c r="D30" i="3"/>
  <c r="C30" i="3"/>
  <c r="C23" i="3"/>
  <c r="D23" i="3"/>
  <c r="E23" i="3"/>
  <c r="B23" i="3"/>
  <c r="C6" i="3"/>
  <c r="B6" i="3"/>
  <c r="E6" i="3"/>
  <c r="D6" i="3"/>
  <c r="B36" i="3"/>
  <c r="D36" i="3"/>
  <c r="E36" i="3"/>
  <c r="D15" i="3"/>
  <c r="C15" i="3"/>
  <c r="B15" i="3"/>
  <c r="E15" i="3"/>
  <c r="B38" i="3"/>
  <c r="D38" i="3"/>
  <c r="E38" i="3"/>
  <c r="B50" i="3"/>
  <c r="E50" i="3"/>
  <c r="D50" i="3"/>
  <c r="C50" i="3"/>
  <c r="D20" i="3"/>
  <c r="B33" i="3"/>
  <c r="D3" i="3"/>
  <c r="E25" i="3"/>
  <c r="E42" i="3"/>
  <c r="D40" i="3"/>
  <c r="D47" i="3"/>
  <c r="D14" i="3"/>
  <c r="D32" i="3"/>
  <c r="E20" i="3"/>
  <c r="B24" i="3"/>
  <c r="B11" i="3"/>
  <c r="C9" i="3"/>
  <c r="D39" i="3"/>
  <c r="D35" i="3"/>
  <c r="D31" i="3"/>
  <c r="E24" i="3"/>
  <c r="E44" i="3"/>
  <c r="E37" i="3"/>
  <c r="B37" i="3"/>
  <c r="C5" i="3"/>
  <c r="D21" i="3"/>
  <c r="D17" i="3"/>
  <c r="D9" i="3"/>
  <c r="D5" i="3"/>
  <c r="E19" i="3"/>
  <c r="E40" i="3"/>
  <c r="E10" i="3"/>
  <c r="E33" i="3"/>
  <c r="E28" i="3"/>
  <c r="B48" i="3"/>
  <c r="B3" i="3"/>
  <c r="E11" i="3"/>
  <c r="E4" i="3"/>
  <c r="D22" i="3"/>
  <c r="E3" i="3"/>
  <c r="B47" i="3"/>
  <c r="B10" i="3"/>
  <c r="C21" i="3"/>
  <c r="D46" i="3"/>
  <c r="D42" i="3"/>
  <c r="E51" i="3"/>
  <c r="E47" i="3"/>
  <c r="E43" i="3"/>
  <c r="E14" i="3"/>
  <c r="C20" i="3"/>
  <c r="D44" i="3"/>
  <c r="B4" i="3"/>
  <c r="D33" i="3"/>
  <c r="D28" i="3"/>
  <c r="E49" i="3"/>
  <c r="E29" i="3"/>
  <c r="E48" i="3"/>
  <c r="B7" i="3"/>
  <c r="C46" i="3"/>
  <c r="D16" i="3"/>
  <c r="E26" i="3"/>
  <c r="E22" i="3"/>
  <c r="E18" i="3"/>
  <c r="E39" i="3"/>
  <c r="E35" i="3"/>
  <c r="E31" i="3"/>
  <c r="B32" i="3"/>
  <c r="C32" i="3"/>
  <c r="C52" i="3"/>
  <c r="B52" i="3"/>
  <c r="B27" i="3"/>
  <c r="C27" i="3"/>
  <c r="C13" i="3"/>
  <c r="B13" i="3"/>
  <c r="B49" i="3"/>
  <c r="C49" i="3"/>
  <c r="B8" i="3"/>
  <c r="C8" i="3"/>
  <c r="B34" i="3"/>
  <c r="C34" i="3"/>
  <c r="C12" i="3"/>
  <c r="B12" i="3"/>
  <c r="B45" i="3"/>
  <c r="C45" i="3"/>
  <c r="B25" i="3"/>
  <c r="C25" i="3"/>
  <c r="C17" i="3"/>
  <c r="B17" i="3"/>
  <c r="B29" i="3"/>
  <c r="C29" i="3"/>
  <c r="B19" i="3"/>
  <c r="B40" i="3"/>
  <c r="B14" i="3"/>
  <c r="B26" i="3"/>
  <c r="B22" i="3"/>
  <c r="B39" i="3"/>
  <c r="B35" i="3"/>
  <c r="B31" i="3"/>
  <c r="C28" i="3"/>
  <c r="B42" i="3"/>
  <c r="C51" i="3"/>
  <c r="C36" i="3"/>
  <c r="B44" i="3"/>
  <c r="C38" i="3"/>
  <c r="K2" i="8"/>
  <c r="L2" i="8"/>
  <c r="M2" i="8"/>
  <c r="J2" i="8"/>
  <c r="N2" i="8"/>
  <c r="P4" i="8" l="1"/>
  <c r="P5" i="8"/>
  <c r="P6" i="8"/>
  <c r="N4" i="5"/>
  <c r="E4" i="5"/>
  <c r="E3" i="5"/>
  <c r="N6" i="5"/>
  <c r="M6" i="5"/>
  <c r="B4" i="5"/>
  <c r="B3" i="5"/>
  <c r="L4" i="5"/>
  <c r="L3" i="5"/>
  <c r="N7" i="5"/>
  <c r="M7" i="5"/>
  <c r="J4" i="5"/>
  <c r="J3" i="5"/>
  <c r="C4" i="5"/>
  <c r="C3" i="5"/>
  <c r="N3" i="5"/>
  <c r="M3" i="5"/>
  <c r="D4" i="5"/>
  <c r="D3" i="5"/>
  <c r="K4" i="5"/>
  <c r="K3" i="5"/>
  <c r="F4" i="5"/>
  <c r="F3" i="5"/>
  <c r="G4" i="5"/>
  <c r="G3" i="5"/>
  <c r="M2" i="5"/>
  <c r="N2" i="5"/>
  <c r="N5" i="5"/>
  <c r="M5" i="5"/>
  <c r="H4" i="5"/>
  <c r="H3" i="5"/>
</calcChain>
</file>

<file path=xl/sharedStrings.xml><?xml version="1.0" encoding="utf-8"?>
<sst xmlns="http://schemas.openxmlformats.org/spreadsheetml/2006/main" count="1540" uniqueCount="493">
  <si>
    <t>UID</t>
  </si>
  <si>
    <t>Candidate Name</t>
  </si>
  <si>
    <t>Phone Number</t>
  </si>
  <si>
    <t>Candidate Email ID</t>
  </si>
  <si>
    <t>Native Language</t>
  </si>
  <si>
    <t>Role ID</t>
  </si>
  <si>
    <t>Source Name</t>
  </si>
  <si>
    <t>Source Category</t>
  </si>
  <si>
    <t>Downloaded date of application</t>
  </si>
  <si>
    <t>Resume Link</t>
  </si>
  <si>
    <t>LinkedIN Profile Link</t>
  </si>
  <si>
    <t>Hiring Cycle</t>
  </si>
  <si>
    <t>Sourcing done by</t>
  </si>
  <si>
    <t>Scrrening Interview Status</t>
  </si>
  <si>
    <t>Round 1 Status</t>
  </si>
  <si>
    <t>HR Round Status</t>
  </si>
  <si>
    <t>Offer Initiation Status</t>
  </si>
  <si>
    <t>Offer Status</t>
  </si>
  <si>
    <t>Onboarding Status</t>
  </si>
  <si>
    <t>Stage of Rejection</t>
  </si>
  <si>
    <t>Rejection Email Status</t>
  </si>
  <si>
    <t>Aarav Sharma</t>
  </si>
  <si>
    <t>Aarav891@gmail.com</t>
  </si>
  <si>
    <t>Malayalam</t>
  </si>
  <si>
    <t>Req_123</t>
  </si>
  <si>
    <t>Linkedin</t>
  </si>
  <si>
    <t>Job Posting</t>
  </si>
  <si>
    <t>https://drive.google.com/file/d/abc123456def</t>
  </si>
  <si>
    <t>http://linkedinAarav891@gmail.com:linkedin)</t>
  </si>
  <si>
    <t>Current</t>
  </si>
  <si>
    <t>Design a CTA Button to send rejection email</t>
  </si>
  <si>
    <t>Priya Patel</t>
  </si>
  <si>
    <t>Priya892@gmail.com</t>
  </si>
  <si>
    <t>Tamil</t>
  </si>
  <si>
    <t>Referral</t>
  </si>
  <si>
    <t>Karthik Menon</t>
  </si>
  <si>
    <t>https://drive.google.com/file/d/xyz987654uvw</t>
  </si>
  <si>
    <t>http://linkedinPriya892@gmail.com:linkedin)</t>
  </si>
  <si>
    <t>Previous</t>
  </si>
  <si>
    <t>Arjun Singh</t>
  </si>
  <si>
    <t>Arjun893@gmail.com</t>
  </si>
  <si>
    <t>Telugu</t>
  </si>
  <si>
    <t>Naukri</t>
  </si>
  <si>
    <t>Head Hunting</t>
  </si>
  <si>
    <t>https://drive.google.com/file/d/mno456789pqr</t>
  </si>
  <si>
    <t>http://linkedinArjun893@gmail.com:linkedin)</t>
  </si>
  <si>
    <t>Nisha Gupta</t>
  </si>
  <si>
    <t>Nisha894@gmail.com</t>
  </si>
  <si>
    <t>Marathi</t>
  </si>
  <si>
    <t>IIMJobs</t>
  </si>
  <si>
    <t>http://linkedinNisha894@gmail.com:linkedin)</t>
  </si>
  <si>
    <t>Rohan Mehta</t>
  </si>
  <si>
    <t>Rohan895@gmail.com</t>
  </si>
  <si>
    <t>Kannada</t>
  </si>
  <si>
    <t>Shine</t>
  </si>
  <si>
    <t>http://linkedinRohan895@gmail.com:linkedin)</t>
  </si>
  <si>
    <t>Diya Joshi</t>
  </si>
  <si>
    <t>Diya 896@gmail.com</t>
  </si>
  <si>
    <t>Hindi</t>
  </si>
  <si>
    <t>http://linkedinDiya 896@gmail.com:linkedin)</t>
  </si>
  <si>
    <t>Vikram Malhotra</t>
  </si>
  <si>
    <t>Vikra897@gmail.com</t>
  </si>
  <si>
    <t>Priya Rao</t>
  </si>
  <si>
    <t>http://linkedinVikra897@gmail.com:linkedin)</t>
  </si>
  <si>
    <t>Kavya Shah</t>
  </si>
  <si>
    <t>Kavya898@gmail.com</t>
  </si>
  <si>
    <t>http://linkedinKavya898@gmail.com:linkedin)</t>
  </si>
  <si>
    <t>Aditya Khanna</t>
  </si>
  <si>
    <t>Adity899@gmail.com</t>
  </si>
  <si>
    <t>http://linkedinAdity899@gmail.com:linkedin)</t>
  </si>
  <si>
    <t>Ayesha Desai</t>
  </si>
  <si>
    <t>Ayesh900@gmail.com</t>
  </si>
  <si>
    <t>http://linkedinAyesh900@gmail.com:linkedin)</t>
  </si>
  <si>
    <t>Rahul Verma</t>
  </si>
  <si>
    <t>Rahul901@gmail.com</t>
  </si>
  <si>
    <t>Arvind Sharma</t>
  </si>
  <si>
    <t>http://linkedinRahul901@gmail.com:linkedin)</t>
  </si>
  <si>
    <t>Ananya Reddy</t>
  </si>
  <si>
    <t>Anany902@gmail.com</t>
  </si>
  <si>
    <t>http://linkedinAnany902@gmail.com:linkedin)</t>
  </si>
  <si>
    <t>Siddharth Jain</t>
  </si>
  <si>
    <t>Siddh903@gmail.com</t>
  </si>
  <si>
    <t>http://linkedinSiddh903@gmail.com:linkedin)</t>
  </si>
  <si>
    <t>Pooja Choudhury</t>
  </si>
  <si>
    <t>Pooja904@gmail.com</t>
  </si>
  <si>
    <t>http://linkedinPooja904@gmail.com:linkedin)</t>
  </si>
  <si>
    <t>Dev Patel</t>
  </si>
  <si>
    <t>Dev P905@gmail.com</t>
  </si>
  <si>
    <t>http://linkedinDev P905@gmail.com:linkedin)</t>
  </si>
  <si>
    <t>Shreya Tiwari</t>
  </si>
  <si>
    <t>Shrey906@gmail.com</t>
  </si>
  <si>
    <t>http://linkedinShrey906@gmail.com:linkedin)</t>
  </si>
  <si>
    <t>Karan Kapoor</t>
  </si>
  <si>
    <t>Karan907@gmail.com</t>
  </si>
  <si>
    <t>Ananya Nair</t>
  </si>
  <si>
    <t>http://linkedinKaran907@gmail.com:linkedin)</t>
  </si>
  <si>
    <t>Alisha Singh</t>
  </si>
  <si>
    <t>Alish908@gmail.com</t>
  </si>
  <si>
    <t>http://linkedinAlish908@gmail.com:linkedin)</t>
  </si>
  <si>
    <t>Sameer Agrawal</t>
  </si>
  <si>
    <t>Samee909@gmail.com</t>
  </si>
  <si>
    <t>http://linkedinSamee909@gmail.com:linkedin)</t>
  </si>
  <si>
    <t>Meera Pandey</t>
  </si>
  <si>
    <t>Meera910@gmail.com</t>
  </si>
  <si>
    <t>http://linkedinMeera910@gmail.com:linkedin)</t>
  </si>
  <si>
    <t>Yuvraj Kapoor</t>
  </si>
  <si>
    <t>Yuvra911@gmail.com</t>
  </si>
  <si>
    <t>http://linkedinYuvra911@gmail.com:linkedin)</t>
  </si>
  <si>
    <t>Tanvi Sharma</t>
  </si>
  <si>
    <t>Tanvi912@gmail.com</t>
  </si>
  <si>
    <t>Rahul Patel</t>
  </si>
  <si>
    <t>http://linkedinTanvi912@gmail.com:linkedin)</t>
  </si>
  <si>
    <t>Arnav Bhatia</t>
  </si>
  <si>
    <t>Arnav913@gmail.com</t>
  </si>
  <si>
    <t>http://linkedinArnav913@gmail.com:linkedin)</t>
  </si>
  <si>
    <t>Anjali Malhotra</t>
  </si>
  <si>
    <t>Anjal914@gmail.com</t>
  </si>
  <si>
    <t>http://linkedinAnjal914@gmail.com:linkedin)</t>
  </si>
  <si>
    <t>Rishi Gupta</t>
  </si>
  <si>
    <t>Rishi915@gmail.com</t>
  </si>
  <si>
    <t>http://linkedinRishi915@gmail.com:linkedin)</t>
  </si>
  <si>
    <t>Riya Mehra</t>
  </si>
  <si>
    <t>Riya 916@gmail.com</t>
  </si>
  <si>
    <t>http://linkedinRiya 916@gmail.com:linkedin)</t>
  </si>
  <si>
    <t>Vikas Sharma</t>
  </si>
  <si>
    <t>Vikas917@gmail.com</t>
  </si>
  <si>
    <t>http://linkedinVikas917@gmail.com:linkedin)</t>
  </si>
  <si>
    <t>Ishita Rao</t>
  </si>
  <si>
    <t>Ishit918@gmail.com</t>
  </si>
  <si>
    <t>Nithya Iyer</t>
  </si>
  <si>
    <t>http://linkedinIshit918@gmail.com:linkedin)</t>
  </si>
  <si>
    <t>Aditi Singh</t>
  </si>
  <si>
    <t>Aditi919@gmail.com</t>
  </si>
  <si>
    <t>http://linkedinAditi919@gmail.com:linkedin)</t>
  </si>
  <si>
    <t>Suresh Kumar</t>
  </si>
  <si>
    <t>Sures920@gmail.com</t>
  </si>
  <si>
    <t>http://linkedinSures920@gmail.com:linkedin)</t>
  </si>
  <si>
    <t>Sonali Kapoor</t>
  </si>
  <si>
    <t>Sonal921@gmail.com</t>
  </si>
  <si>
    <t>http://linkedinSonal921@gmail.com:linkedin)</t>
  </si>
  <si>
    <t>Vishal Gupta</t>
  </si>
  <si>
    <t>Visha922@gmail.com</t>
  </si>
  <si>
    <t>Siddharth Reddy</t>
  </si>
  <si>
    <t>http://linkedinVisha922@gmail.com:linkedin)</t>
  </si>
  <si>
    <t>Neha Sharma</t>
  </si>
  <si>
    <t>Neha 923@gmail.com</t>
  </si>
  <si>
    <t>http://linkedinNeha 923@gmail.com:linkedin)</t>
  </si>
  <si>
    <t>Akash Singh</t>
  </si>
  <si>
    <t>Akash924@gmail.com</t>
  </si>
  <si>
    <t>http://linkedinAkash924@gmail.com:linkedin)</t>
  </si>
  <si>
    <t>Deepika Patel</t>
  </si>
  <si>
    <t>Deepi925@gmail.com</t>
  </si>
  <si>
    <t>http://linkedinDeepi925@gmail.com:linkedin)</t>
  </si>
  <si>
    <t>Arush Gupta</t>
  </si>
  <si>
    <t>Arush926@gmail.com</t>
  </si>
  <si>
    <t>http://linkedinArush926@gmail.com:linkedin)</t>
  </si>
  <si>
    <t>Shruti Khanna</t>
  </si>
  <si>
    <t>Shrut927@gmail.com</t>
  </si>
  <si>
    <t>http://linkedinShrut927@gmail.com:linkedin)</t>
  </si>
  <si>
    <t>Rajiv Mehta</t>
  </si>
  <si>
    <t>Rajiv928@gmail.com</t>
  </si>
  <si>
    <t>Meenakshi Desai</t>
  </si>
  <si>
    <t>http://linkedinRajiv928@gmail.com:linkedin)</t>
  </si>
  <si>
    <t>Preeti Chauhan</t>
  </si>
  <si>
    <t>Preet929@gmail.com</t>
  </si>
  <si>
    <t>http://linkedinPreet929@gmail.com:linkedin)</t>
  </si>
  <si>
    <t>Tarun Agarwal</t>
  </si>
  <si>
    <t>Tarun930@gmail.com</t>
  </si>
  <si>
    <t>http://linkedinTarun930@gmail.com:linkedin)</t>
  </si>
  <si>
    <t>Kriti Sharma</t>
  </si>
  <si>
    <t>Kriti931@gmail.com</t>
  </si>
  <si>
    <t>Aditya Krishnan</t>
  </si>
  <si>
    <t>http://linkedinKriti931@gmail.com:linkedin)</t>
  </si>
  <si>
    <t>Rohit Pandey</t>
  </si>
  <si>
    <t>Rohit932@gmail.com</t>
  </si>
  <si>
    <t>http://linkedinRohit932@gmail.com:linkedin)</t>
  </si>
  <si>
    <t>Anushka Patel</t>
  </si>
  <si>
    <t>Anush933@gmail.com</t>
  </si>
  <si>
    <t>http://linkedinAnush933@gmail.com:linkedin)</t>
  </si>
  <si>
    <t>Sumit Jain</t>
  </si>
  <si>
    <t>Sumit934@gmail.com</t>
  </si>
  <si>
    <t>http://linkedinSumit934@gmail.com:linkedin)</t>
  </si>
  <si>
    <t>Nandini Verma</t>
  </si>
  <si>
    <t>Nandi935@gmail.com</t>
  </si>
  <si>
    <t>http://linkedinNandi935@gmail.com:linkedin)</t>
  </si>
  <si>
    <t>Prateek Das</t>
  </si>
  <si>
    <t>Prate936@gmail.com</t>
  </si>
  <si>
    <t>http://linkedinPrate936@gmail.com:linkedin)</t>
  </si>
  <si>
    <t>Aarushi Singh</t>
  </si>
  <si>
    <t>Aarus937@gmail.com</t>
  </si>
  <si>
    <t>http://linkedinAarus937@gmail.com:linkedin)</t>
  </si>
  <si>
    <t>Vikrant Malhotra</t>
  </si>
  <si>
    <t>Vikra938@gmail.com</t>
  </si>
  <si>
    <t>Divya Rao</t>
  </si>
  <si>
    <t>http://linkedinVikra938@gmail.com:linkedin)</t>
  </si>
  <si>
    <t>Anika Das</t>
  </si>
  <si>
    <t>Anika939@gmail.com</t>
  </si>
  <si>
    <t>http://linkedinAnika939@gmail.com:linkedin)</t>
  </si>
  <si>
    <t>Mohan Kumar</t>
  </si>
  <si>
    <t>Mohan940@gmail.com</t>
  </si>
  <si>
    <t>http://linkedinMohan940@gmail.com:linkedin)</t>
  </si>
  <si>
    <t>Komal Shah</t>
  </si>
  <si>
    <t>Komal941@gmail.com</t>
  </si>
  <si>
    <t>Rohan Chatterjee</t>
  </si>
  <si>
    <t>http://linkedinKomal941@gmail.com:linkedin)</t>
  </si>
  <si>
    <t>Pranav Gupta</t>
  </si>
  <si>
    <t>Prana942@gmail.com</t>
  </si>
  <si>
    <t>http://linkedinPrana942@gmail.com:linkedin)</t>
  </si>
  <si>
    <t>Shweta Sharma</t>
  </si>
  <si>
    <t>Shwet943@gmail.com</t>
  </si>
  <si>
    <t>http://linkedinShwet943@gmail.com:linkedin)</t>
  </si>
  <si>
    <t>Aditya Saxena</t>
  </si>
  <si>
    <t>Adity944@gmail.com</t>
  </si>
  <si>
    <t>http://linkedinAdity944@gmail.com:linkedin)</t>
  </si>
  <si>
    <t>Ritu Joshi</t>
  </si>
  <si>
    <t>Ritu 945@gmail.com</t>
  </si>
  <si>
    <t>http://linkedinRitu 945@gmail.com:linkedin)</t>
  </si>
  <si>
    <t>Rajesh Patel</t>
  </si>
  <si>
    <t>Rajes946@gmail.com</t>
  </si>
  <si>
    <t>Sneha Kumar</t>
  </si>
  <si>
    <t>http://linkedinRajes946@gmail.com:linkedin)</t>
  </si>
  <si>
    <t>Swati Singh</t>
  </si>
  <si>
    <t>Swati947@gmail.com</t>
  </si>
  <si>
    <t>http://linkedinSwati947@gmail.com:linkedin)</t>
  </si>
  <si>
    <t>Amar Gupta</t>
  </si>
  <si>
    <t>Amar 948@gmail.com</t>
  </si>
  <si>
    <t>http://linkedinAmar 948@gmail.com:linkedin)</t>
  </si>
  <si>
    <t>Natasha Choudhury</t>
  </si>
  <si>
    <t>Natas949@gmail.com</t>
  </si>
  <si>
    <t>http://linkedinNatas949@gmail.com:linkedin)</t>
  </si>
  <si>
    <t>Pradeep Kumar</t>
  </si>
  <si>
    <t>Prade950@gmail.com</t>
  </si>
  <si>
    <t>Anjali Choudhury</t>
  </si>
  <si>
    <t>http://linkedinPrade950@gmail.com:linkedin)</t>
  </si>
  <si>
    <t>Nisha Singh</t>
  </si>
  <si>
    <t>Nisha951@gmail.com</t>
  </si>
  <si>
    <t>http://linkedinNisha951@gmail.com:linkedin)</t>
  </si>
  <si>
    <t>Suraj Malhotra</t>
  </si>
  <si>
    <t>Suraj952@gmail.com</t>
  </si>
  <si>
    <t>http://linkedinSuraj952@gmail.com:linkedin)</t>
  </si>
  <si>
    <t>Reena Kapoor</t>
  </si>
  <si>
    <t>Reena953@gmail.com</t>
  </si>
  <si>
    <t>http://linkedinReena953@gmail.com:linkedin)</t>
  </si>
  <si>
    <t>Sanjay Shah</t>
  </si>
  <si>
    <t>Sanja954@gmail.com</t>
  </si>
  <si>
    <t>http://linkedinSanja954@gmail.com:linkedin)</t>
  </si>
  <si>
    <t>Juhi Sharma</t>
  </si>
  <si>
    <t>Juhi 955@gmail.com</t>
  </si>
  <si>
    <t>http://linkedinJuhi 955@gmail.com:linkedin)</t>
  </si>
  <si>
    <t>Nitin Singh</t>
  </si>
  <si>
    <t>Nitin956@gmail.com</t>
  </si>
  <si>
    <t>Ravi Menon</t>
  </si>
  <si>
    <t>http://linkedinNitin956@gmail.com:linkedin)</t>
  </si>
  <si>
    <t>Pooja Gupta</t>
  </si>
  <si>
    <t>Pooja957@gmail.com</t>
  </si>
  <si>
    <t>http://linkedinPooja957@gmail.com:linkedin)</t>
  </si>
  <si>
    <t>Rohan Kapoor</t>
  </si>
  <si>
    <t>Rohan958@gmail.com</t>
  </si>
  <si>
    <t>http://linkedinRohan958@gmail.com:linkedin)</t>
  </si>
  <si>
    <t>Vandana Verma</t>
  </si>
  <si>
    <t>Vanda959@gmail.com</t>
  </si>
  <si>
    <t>http://linkedinVanda959@gmail.com:linkedin)</t>
  </si>
  <si>
    <t>Devendra Singh</t>
  </si>
  <si>
    <t>Deven960@gmail.com</t>
  </si>
  <si>
    <t>Akshay Joshi</t>
  </si>
  <si>
    <t>http://linkedinDeven960@gmail.com:linkedin)</t>
  </si>
  <si>
    <t>Manisha Patel</t>
  </si>
  <si>
    <t>Manis961@gmail.com</t>
  </si>
  <si>
    <t>http://linkedinManis961@gmail.com:linkedin)</t>
  </si>
  <si>
    <t>Arjun Malhotra</t>
  </si>
  <si>
    <t>Arjun962@gmail.com</t>
  </si>
  <si>
    <t>http://linkedinArjun962@gmail.com:linkedin)</t>
  </si>
  <si>
    <t>Trisha Das</t>
  </si>
  <si>
    <t>Trish963@gmail.com</t>
  </si>
  <si>
    <t>http://linkedinTrish963@gmail.com:linkedin)</t>
  </si>
  <si>
    <t>Vineet Sharma</t>
  </si>
  <si>
    <t>Vinee964@gmail.com</t>
  </si>
  <si>
    <t>http://linkedinVinee964@gmail.com:linkedin)</t>
  </si>
  <si>
    <t>Sangeeta Reddy</t>
  </si>
  <si>
    <t>Sange965@gmail.com</t>
  </si>
  <si>
    <t>http://linkedinSange965@gmail.com:linkedin)</t>
  </si>
  <si>
    <t>Sujit Gupta</t>
  </si>
  <si>
    <t>Sujit966@gmail.com</t>
  </si>
  <si>
    <t>Priya Rajan</t>
  </si>
  <si>
    <t>http://linkedinSujit966@gmail.com:linkedin)</t>
  </si>
  <si>
    <t>Aarti Shah</t>
  </si>
  <si>
    <t>Aarti967@gmail.com</t>
  </si>
  <si>
    <t>http://linkedinAarti967@gmail.com:linkedin)</t>
  </si>
  <si>
    <t>Mohit Chauhan</t>
  </si>
  <si>
    <t>Mohit968@gmail.com</t>
  </si>
  <si>
    <t>http://linkedinMohit968@gmail.com:linkedin)</t>
  </si>
  <si>
    <t>Shikha Singh</t>
  </si>
  <si>
    <t>Shikh969@gmail.com</t>
  </si>
  <si>
    <t>http://linkedinShikh969@gmail.com:linkedin)</t>
  </si>
  <si>
    <t>Gaurav Sharma</t>
  </si>
  <si>
    <t>Gaura970@gmail.com</t>
  </si>
  <si>
    <t>Vikram Singh</t>
  </si>
  <si>
    <t>http://linkedinGaura970@gmail.com:linkedin)</t>
  </si>
  <si>
    <t>Anjali Patel</t>
  </si>
  <si>
    <t>Anjal971@gmail.com</t>
  </si>
  <si>
    <t>http://linkedinAnjal971@gmail.com:linkedin)</t>
  </si>
  <si>
    <t>Vijay Mehra</t>
  </si>
  <si>
    <t>Vijay972@gmail.com</t>
  </si>
  <si>
    <t>http://linkedinVijay972@gmail.com:linkedin)</t>
  </si>
  <si>
    <t>Neha Malhotra</t>
  </si>
  <si>
    <t>Neha 973@gmail.com</t>
  </si>
  <si>
    <t>http://linkedinNeha 973@gmail.com:linkedin)</t>
  </si>
  <si>
    <t>Akshay Singh</t>
  </si>
  <si>
    <t>Aksha974@gmail.com</t>
  </si>
  <si>
    <t>http://linkedinAksha974@gmail.com:linkedin)</t>
  </si>
  <si>
    <t>Radhika Sharma</t>
  </si>
  <si>
    <t>Radhi975@gmail.com</t>
  </si>
  <si>
    <t>Shalini Nair</t>
  </si>
  <si>
    <t>http://linkedinRadhi975@gmail.com:linkedin)</t>
  </si>
  <si>
    <t>Rahul Khanna</t>
  </si>
  <si>
    <t>Rahul976@gmail.com</t>
  </si>
  <si>
    <t>http://linkedinRahul976@gmail.com:linkedin)</t>
  </si>
  <si>
    <t>Kirti Das</t>
  </si>
  <si>
    <t>Kirti977@gmail.com</t>
  </si>
  <si>
    <t>http://linkedinKirti977@gmail.com:linkedin)</t>
  </si>
  <si>
    <t>Varun Kapoor</t>
  </si>
  <si>
    <t>Varun978@gmail.com</t>
  </si>
  <si>
    <t>http://linkedinVarun978@gmail.com:linkedin)</t>
  </si>
  <si>
    <t>Tanuja Singh</t>
  </si>
  <si>
    <t>Tanuj979@gmail.com</t>
  </si>
  <si>
    <t>http://linkedinTanuj979@gmail.com:linkedin)</t>
  </si>
  <si>
    <t>Abhishek Malhotra</t>
  </si>
  <si>
    <t>Abhis980@gmail.com</t>
  </si>
  <si>
    <t>Arjun Deshpande</t>
  </si>
  <si>
    <t>http://linkedinAbhis980@gmail.com:linkedin)</t>
  </si>
  <si>
    <t>Meenakshi Gupta</t>
  </si>
  <si>
    <t>Meena981@gmail.com</t>
  </si>
  <si>
    <t>http://linkedinMeena981@gmail.com:linkedin)</t>
  </si>
  <si>
    <t>Rakesh Patel</t>
  </si>
  <si>
    <t>Rakes982@gmail.com</t>
  </si>
  <si>
    <t>http://linkedinRakes982@gmail.com:linkedin)</t>
  </si>
  <si>
    <t>Priyanka Sharma</t>
  </si>
  <si>
    <t>Priya983@gmail.com</t>
  </si>
  <si>
    <t>http://linkedinPriya983@gmail.com:linkedin)</t>
  </si>
  <si>
    <t>Kartik Choudhury</t>
  </si>
  <si>
    <t>Karti984@gmail.com</t>
  </si>
  <si>
    <t>http://linkedinKarti984@gmail.com:linkedin)</t>
  </si>
  <si>
    <t>Anjali Gupta</t>
  </si>
  <si>
    <t>Anjal985@gmail.com</t>
  </si>
  <si>
    <t>Neha Sundaram</t>
  </si>
  <si>
    <t>http://linkedinAnjal985@gmail.com:linkedin)</t>
  </si>
  <si>
    <t>Vivek Singh</t>
  </si>
  <si>
    <t>Vivek986@gmail.com</t>
  </si>
  <si>
    <t>http://linkedinVivek986@gmail.com:linkedin)</t>
  </si>
  <si>
    <t>Bhavna Mehta</t>
  </si>
  <si>
    <t>Bhavn987@gmail.com</t>
  </si>
  <si>
    <t>http://linkedinBhavn987@gmail.com:linkedin)</t>
  </si>
  <si>
    <t>Deepak Sharma</t>
  </si>
  <si>
    <t>Deepa988@gmail.com</t>
  </si>
  <si>
    <t>http://linkedinDeepa988@gmail.com:linkedin)</t>
  </si>
  <si>
    <t>Sonal Kapoor</t>
  </si>
  <si>
    <t>Sonal989@gmail.com</t>
  </si>
  <si>
    <t>Rajesh Kumar</t>
  </si>
  <si>
    <t>http://linkedinSonal989@gmail.com:linkedin)</t>
  </si>
  <si>
    <t>Vikrant Singh</t>
  </si>
  <si>
    <t>Vikra990@gmail.com</t>
  </si>
  <si>
    <t>http://linkedinVikra990@gmail.com:linkedin)</t>
  </si>
  <si>
    <t>Radhika</t>
  </si>
  <si>
    <t>Ayushi</t>
  </si>
  <si>
    <t>Ranjitha</t>
  </si>
  <si>
    <t>Kartik</t>
  </si>
  <si>
    <t>Shortlisted</t>
  </si>
  <si>
    <t>Not Shortlisted</t>
  </si>
  <si>
    <t>Rescheduled</t>
  </si>
  <si>
    <t>Select</t>
  </si>
  <si>
    <t>Reject</t>
  </si>
  <si>
    <t>On Hold</t>
  </si>
  <si>
    <t>Offered</t>
  </si>
  <si>
    <t>Offer Accepted</t>
  </si>
  <si>
    <t>Offer Denied</t>
  </si>
  <si>
    <t>Approval Pending</t>
  </si>
  <si>
    <t>Onboarded</t>
  </si>
  <si>
    <t>Onboarding Extended</t>
  </si>
  <si>
    <t>Overall Funnel Analysis</t>
  </si>
  <si>
    <t>Sourcing Analysis</t>
  </si>
  <si>
    <t>Team Performance</t>
  </si>
  <si>
    <t>Stages</t>
  </si>
  <si>
    <t>Count</t>
  </si>
  <si>
    <t>Percentage Convertion</t>
  </si>
  <si>
    <t>Screening Interviews</t>
  </si>
  <si>
    <t>Round1</t>
  </si>
  <si>
    <t>HR Round</t>
  </si>
  <si>
    <t>Offer</t>
  </si>
  <si>
    <t>Onboarding</t>
  </si>
  <si>
    <t>Pecentage Convertion</t>
  </si>
  <si>
    <t>Raw Applications</t>
  </si>
  <si>
    <t>Headhunting</t>
  </si>
  <si>
    <t>Req_123-9234567891</t>
  </si>
  <si>
    <t>Req_123-9234567892</t>
  </si>
  <si>
    <t>Req_123-9234567893</t>
  </si>
  <si>
    <t>Req_123-9234567894</t>
  </si>
  <si>
    <t>Req_123-9234567895</t>
  </si>
  <si>
    <t>Req_123-9234567896</t>
  </si>
  <si>
    <t>Req_123-9234567897</t>
  </si>
  <si>
    <t>Req_123-9234567898</t>
  </si>
  <si>
    <t>Req_123-9234567899</t>
  </si>
  <si>
    <t>Req_123-9234567900</t>
  </si>
  <si>
    <t>Req_123-9234567901</t>
  </si>
  <si>
    <t>Req_123-9234567902</t>
  </si>
  <si>
    <t>Req_123-9234567903</t>
  </si>
  <si>
    <t>Req_123-9234567904</t>
  </si>
  <si>
    <t>Req_123-9234567905</t>
  </si>
  <si>
    <t>Req_123-9234567906</t>
  </si>
  <si>
    <t>Req_123-9234567907</t>
  </si>
  <si>
    <t>Req_123-9234567908</t>
  </si>
  <si>
    <t>Req_123-9234567909</t>
  </si>
  <si>
    <t>Req_123-9234567910</t>
  </si>
  <si>
    <t>Req_123-9234567911</t>
  </si>
  <si>
    <t>Req_123-9234567912</t>
  </si>
  <si>
    <t>Req_123-9234567913</t>
  </si>
  <si>
    <t>Req_123-9234567914</t>
  </si>
  <si>
    <t>Req_123-9234567915</t>
  </si>
  <si>
    <t>Req_123-9234567916</t>
  </si>
  <si>
    <t>Req_123-9234567917</t>
  </si>
  <si>
    <t>Req_123-9234567918</t>
  </si>
  <si>
    <t>Req_123-9234567919</t>
  </si>
  <si>
    <t>Req_123-9234567920</t>
  </si>
  <si>
    <t>Req_123-9234567921</t>
  </si>
  <si>
    <t>Req_123-9234567922</t>
  </si>
  <si>
    <t>Req_123-9234567923</t>
  </si>
  <si>
    <t>Req_123-9234567924</t>
  </si>
  <si>
    <t>Req_123-9234567925</t>
  </si>
  <si>
    <t>Req_123-9234567926</t>
  </si>
  <si>
    <t>Req_123-9234567927</t>
  </si>
  <si>
    <t>Req_123-9234567928</t>
  </si>
  <si>
    <t>Req_123-9234567929</t>
  </si>
  <si>
    <t>Req_123-9234567930</t>
  </si>
  <si>
    <t>Req_123-9234567931</t>
  </si>
  <si>
    <t>Req_123-9234567932</t>
  </si>
  <si>
    <t>Req_123-9234567933</t>
  </si>
  <si>
    <t>Req_123-9234567934</t>
  </si>
  <si>
    <t>Req_123-9234567935</t>
  </si>
  <si>
    <t>Req_123-9234567936</t>
  </si>
  <si>
    <t>Req_123-9234567937</t>
  </si>
  <si>
    <t>Req_123-9234567938</t>
  </si>
  <si>
    <t>Req_123-9234567939</t>
  </si>
  <si>
    <t>Req_123-9234567940</t>
  </si>
  <si>
    <t>Req_123-9234567941</t>
  </si>
  <si>
    <t>Req_123-9234567942</t>
  </si>
  <si>
    <t>Req_123-9234567943</t>
  </si>
  <si>
    <t>Req_123-9234567944</t>
  </si>
  <si>
    <t>Req_123-9234567945</t>
  </si>
  <si>
    <t>Req_123-9234567946</t>
  </si>
  <si>
    <t>Req_123-9234567947</t>
  </si>
  <si>
    <t>Req_123-9234567948</t>
  </si>
  <si>
    <t>Req_123-9234567949</t>
  </si>
  <si>
    <t>Req_123-9234567950</t>
  </si>
  <si>
    <t>Req_123-9234567951</t>
  </si>
  <si>
    <t>Req_123-9234567952</t>
  </si>
  <si>
    <t>Req_123-9234567953</t>
  </si>
  <si>
    <t>Req_123-9234567954</t>
  </si>
  <si>
    <t>Req_123-9234567955</t>
  </si>
  <si>
    <t>Req_123-9234567956</t>
  </si>
  <si>
    <t>Req_123-9234567957</t>
  </si>
  <si>
    <t>Req_123-9234567958</t>
  </si>
  <si>
    <t>Req_123-9234567959</t>
  </si>
  <si>
    <t>Req_123-9234567960</t>
  </si>
  <si>
    <t>Req_123-9234567961</t>
  </si>
  <si>
    <t>Req_123-9234567962</t>
  </si>
  <si>
    <t>Req_123-9234567963</t>
  </si>
  <si>
    <t>Req_123-9234567964</t>
  </si>
  <si>
    <t>Req_123-9234567965</t>
  </si>
  <si>
    <t>Req_123-9234567966</t>
  </si>
  <si>
    <t>Req_123-9234567967</t>
  </si>
  <si>
    <t>Req_123-9234567968</t>
  </si>
  <si>
    <t>Req_123-9234567969</t>
  </si>
  <si>
    <t>Req_123-9234567970</t>
  </si>
  <si>
    <t>Req_123-9234567971</t>
  </si>
  <si>
    <t>Req_123-9234567972</t>
  </si>
  <si>
    <t>Req_123-9234567973</t>
  </si>
  <si>
    <t>Req_123-9234567974</t>
  </si>
  <si>
    <t>Req_123-9234567975</t>
  </si>
  <si>
    <t>Req_123-9234567976</t>
  </si>
  <si>
    <t>Req_123-9234567977</t>
  </si>
  <si>
    <t>Req_123-9234567978</t>
  </si>
  <si>
    <t>Req_123-9234567979</t>
  </si>
  <si>
    <t>Req_123-9234567980</t>
  </si>
  <si>
    <t>Req_123-9234567981</t>
  </si>
  <si>
    <t>Req_123-9234567982</t>
  </si>
  <si>
    <t>Req_123-9234567983</t>
  </si>
  <si>
    <t>Req_123-9234567984</t>
  </si>
  <si>
    <t>Req_123-9234567985</t>
  </si>
  <si>
    <t>Req_123-9234567986</t>
  </si>
  <si>
    <t>Req_123-9234567987</t>
  </si>
  <si>
    <t>Req_123-9234567988</t>
  </si>
  <si>
    <t>Req_123-9234567989</t>
  </si>
  <si>
    <t>Req_123-9234567990</t>
  </si>
  <si>
    <t>Screening Interview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</si>
</sst>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yy"/>
    <numFmt numFmtId="165" formatCode="[$-F800]dddd\,\ mmmm\ dd\,\ yyyy"/>
  </numFmts>
  <fonts count="7" x14ac:knownFonts="1">
    <font>
      <sz val="10"/>
      <color rgb="FF000000"/>
      <name val="Arial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14"/>
      <name val="Arial"/>
      <family val="2"/>
      <scheme val="minor"/>
    </font>
    <font>
      <sz val="10"/>
      <name val="Arial"/>
      <family val="2"/>
    </font>
    <font>
      <sz val="12"/>
      <name val="Arial"/>
      <family val="2"/>
      <scheme val="minor"/>
    </font>
    <font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073763"/>
        <bgColor rgb="FF073763"/>
      </patternFill>
    </fill>
    <fill>
      <patternFill patternType="solid">
        <fgColor rgb="FF1155CC"/>
        <bgColor rgb="FF1155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3" borderId="0" xfId="0" applyFont="1" applyFill="1" applyAlignment="1">
      <alignment horizontal="left"/>
    </xf>
    <xf numFmtId="165" fontId="1" fillId="2" borderId="0" xfId="0" applyNumberFormat="1" applyFont="1" applyFill="1" applyAlignment="1">
      <alignment horizontal="left"/>
    </xf>
    <xf numFmtId="165" fontId="1" fillId="0" borderId="0" xfId="0" applyNumberFormat="1" applyFont="1"/>
    <xf numFmtId="164" fontId="1" fillId="0" borderId="0" xfId="0" applyNumberFormat="1" applyFont="1"/>
    <xf numFmtId="0" fontId="2" fillId="4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6" borderId="4" xfId="0" applyFont="1" applyFill="1" applyBorder="1"/>
    <xf numFmtId="0" fontId="1" fillId="0" borderId="4" xfId="0" applyFont="1" applyBorder="1"/>
    <xf numFmtId="0" fontId="6" fillId="0" borderId="0" xfId="0" applyFont="1"/>
    <xf numFmtId="0" fontId="3" fillId="5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reening%20Interview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HR%20shee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Onboard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Data"/>
      <sheetName val="Raw Data"/>
      <sheetName val="Screening Interviews"/>
      <sheetName val="Round 1"/>
      <sheetName val="HR Round"/>
      <sheetName val="Offer"/>
      <sheetName val="Onboarding"/>
      <sheetName val="Report"/>
      <sheetName val="Screening Interview"/>
    </sheetNames>
    <sheetDataSet>
      <sheetData sheetId="0">
        <row r="1">
          <cell r="A1" t="str">
            <v>UID</v>
          </cell>
        </row>
        <row r="2">
          <cell r="A2" t="str">
            <v>Req_123-9234567891</v>
          </cell>
        </row>
        <row r="3">
          <cell r="A3" t="str">
            <v>Req_123-9234567892</v>
          </cell>
        </row>
        <row r="4">
          <cell r="A4" t="str">
            <v>Req_123-9234567893</v>
          </cell>
        </row>
        <row r="5">
          <cell r="A5" t="str">
            <v>Req_123-9234567894</v>
          </cell>
        </row>
        <row r="6">
          <cell r="A6" t="str">
            <v>Req_123-9234567895</v>
          </cell>
        </row>
        <row r="7">
          <cell r="A7" t="str">
            <v>Req_123-9234567896</v>
          </cell>
        </row>
        <row r="8">
          <cell r="A8" t="str">
            <v>Req_123-9234567897</v>
          </cell>
        </row>
        <row r="9">
          <cell r="A9" t="str">
            <v>Req_123-9234567898</v>
          </cell>
        </row>
        <row r="10">
          <cell r="A10" t="str">
            <v>Req_123-9234567899</v>
          </cell>
        </row>
        <row r="11">
          <cell r="A11" t="str">
            <v>Req_123-9234567900</v>
          </cell>
        </row>
        <row r="12">
          <cell r="A12" t="str">
            <v>Req_123-9234567901</v>
          </cell>
        </row>
        <row r="13">
          <cell r="A13" t="str">
            <v>Req_123-9234567902</v>
          </cell>
        </row>
        <row r="14">
          <cell r="A14" t="str">
            <v>Req_123-9234567903</v>
          </cell>
        </row>
        <row r="15">
          <cell r="A15" t="str">
            <v>Req_123-9234567904</v>
          </cell>
        </row>
        <row r="16">
          <cell r="A16" t="str">
            <v>Req_123-9234567905</v>
          </cell>
        </row>
        <row r="17">
          <cell r="A17" t="str">
            <v>Req_123-9234567906</v>
          </cell>
        </row>
        <row r="18">
          <cell r="A18" t="str">
            <v>Req_123-9234567907</v>
          </cell>
        </row>
        <row r="19">
          <cell r="A19" t="str">
            <v>Req_123-9234567908</v>
          </cell>
        </row>
        <row r="20">
          <cell r="A20" t="str">
            <v>Req_123-9234567909</v>
          </cell>
        </row>
        <row r="21">
          <cell r="A21" t="str">
            <v>Req_123-9234567910</v>
          </cell>
        </row>
        <row r="22">
          <cell r="A22" t="str">
            <v>Req_123-9234567911</v>
          </cell>
        </row>
        <row r="23">
          <cell r="A23" t="str">
            <v>Req_123-9234567912</v>
          </cell>
        </row>
        <row r="24">
          <cell r="A24" t="str">
            <v>Req_123-9234567913</v>
          </cell>
        </row>
        <row r="25">
          <cell r="A25" t="str">
            <v>Req_123-9234567914</v>
          </cell>
        </row>
        <row r="26">
          <cell r="A26" t="str">
            <v>Req_123-9234567915</v>
          </cell>
        </row>
        <row r="27">
          <cell r="A27" t="str">
            <v>Req_123-9234567916</v>
          </cell>
        </row>
        <row r="28">
          <cell r="A28" t="str">
            <v>Req_123-9234567917</v>
          </cell>
        </row>
        <row r="29">
          <cell r="A29" t="str">
            <v>Req_123-9234567918</v>
          </cell>
        </row>
        <row r="30">
          <cell r="A30" t="str">
            <v>Req_123-9234567919</v>
          </cell>
        </row>
        <row r="31">
          <cell r="A31" t="str">
            <v>Req_123-9234567920</v>
          </cell>
        </row>
        <row r="32">
          <cell r="A32" t="str">
            <v>Req_123-9234567921</v>
          </cell>
        </row>
        <row r="33">
          <cell r="A33" t="str">
            <v>Req_123-9234567922</v>
          </cell>
        </row>
        <row r="34">
          <cell r="A34" t="str">
            <v>Req_123-9234567923</v>
          </cell>
        </row>
        <row r="35">
          <cell r="A35" t="str">
            <v>Req_123-9234567924</v>
          </cell>
        </row>
        <row r="36">
          <cell r="A36" t="str">
            <v>Req_123-9234567925</v>
          </cell>
        </row>
        <row r="37">
          <cell r="A37" t="str">
            <v>Req_123-9234567926</v>
          </cell>
        </row>
        <row r="38">
          <cell r="A38" t="str">
            <v>Req_123-9234567927</v>
          </cell>
        </row>
        <row r="39">
          <cell r="A39" t="str">
            <v>Req_123-9234567928</v>
          </cell>
        </row>
        <row r="40">
          <cell r="A40" t="str">
            <v>Req_123-9234567929</v>
          </cell>
        </row>
        <row r="41">
          <cell r="A41" t="str">
            <v>Req_123-9234567930</v>
          </cell>
        </row>
        <row r="42">
          <cell r="A42" t="str">
            <v>Req_123-9234567931</v>
          </cell>
        </row>
        <row r="43">
          <cell r="A43" t="str">
            <v>Req_123-9234567932</v>
          </cell>
        </row>
        <row r="44">
          <cell r="A44" t="str">
            <v>Req_123-9234567933</v>
          </cell>
        </row>
        <row r="45">
          <cell r="A45" t="str">
            <v>Req_123-9234567934</v>
          </cell>
        </row>
        <row r="46">
          <cell r="A46" t="str">
            <v>Req_123-9234567935</v>
          </cell>
        </row>
        <row r="47">
          <cell r="A47" t="str">
            <v>Req_123-9234567936</v>
          </cell>
        </row>
        <row r="48">
          <cell r="A48" t="str">
            <v>Req_123-9234567937</v>
          </cell>
        </row>
        <row r="49">
          <cell r="A49" t="str">
            <v>Req_123-9234567938</v>
          </cell>
        </row>
        <row r="50">
          <cell r="A50" t="str">
            <v>Req_123-9234567939</v>
          </cell>
        </row>
        <row r="51">
          <cell r="A51" t="str">
            <v>Req_123-9234567940</v>
          </cell>
        </row>
        <row r="52">
          <cell r="A52" t="str">
            <v>Req_123-9234567941</v>
          </cell>
        </row>
        <row r="53">
          <cell r="A53" t="str">
            <v>Req_123-9234567942</v>
          </cell>
        </row>
        <row r="54">
          <cell r="A54" t="str">
            <v>Req_123-9234567943</v>
          </cell>
        </row>
        <row r="55">
          <cell r="A55" t="str">
            <v>Req_123-9234567944</v>
          </cell>
        </row>
        <row r="56">
          <cell r="A56" t="str">
            <v>Req_123-9234567945</v>
          </cell>
        </row>
        <row r="57">
          <cell r="A57" t="str">
            <v>Req_123-9234567946</v>
          </cell>
        </row>
        <row r="58">
          <cell r="A58" t="str">
            <v>Req_123-9234567947</v>
          </cell>
        </row>
        <row r="59">
          <cell r="A59" t="str">
            <v>Req_123-9234567948</v>
          </cell>
        </row>
        <row r="60">
          <cell r="A60" t="str">
            <v>Req_123-9234567949</v>
          </cell>
        </row>
        <row r="61">
          <cell r="A61" t="str">
            <v>Req_123-9234567950</v>
          </cell>
        </row>
        <row r="62">
          <cell r="A62" t="str">
            <v>Req_123-9234567951</v>
          </cell>
        </row>
        <row r="63">
          <cell r="A63" t="str">
            <v>Req_123-9234567952</v>
          </cell>
        </row>
        <row r="64">
          <cell r="A64" t="str">
            <v>Req_123-9234567953</v>
          </cell>
        </row>
        <row r="65">
          <cell r="A65" t="str">
            <v>Req_123-9234567954</v>
          </cell>
        </row>
        <row r="66">
          <cell r="A66" t="str">
            <v>Req_123-9234567955</v>
          </cell>
        </row>
        <row r="67">
          <cell r="A67" t="str">
            <v>Req_123-9234567956</v>
          </cell>
        </row>
        <row r="68">
          <cell r="A68" t="str">
            <v>Req_123-9234567957</v>
          </cell>
        </row>
        <row r="69">
          <cell r="A69" t="str">
            <v>Req_123-9234567958</v>
          </cell>
        </row>
        <row r="70">
          <cell r="A70" t="str">
            <v>Req_123-9234567959</v>
          </cell>
        </row>
        <row r="71">
          <cell r="A71" t="str">
            <v>Req_123-9234567960</v>
          </cell>
        </row>
        <row r="72">
          <cell r="A72" t="str">
            <v>Req_123-9234567961</v>
          </cell>
        </row>
        <row r="73">
          <cell r="A73" t="str">
            <v>Req_123-9234567962</v>
          </cell>
        </row>
        <row r="74">
          <cell r="A74" t="str">
            <v>Req_123-9234567963</v>
          </cell>
        </row>
        <row r="75">
          <cell r="A75" t="str">
            <v>Req_123-9234567964</v>
          </cell>
        </row>
        <row r="76">
          <cell r="A76" t="str">
            <v>Req_123-9234567965</v>
          </cell>
        </row>
        <row r="77">
          <cell r="A77" t="str">
            <v>Req_123-9234567966</v>
          </cell>
        </row>
        <row r="78">
          <cell r="A78" t="str">
            <v>Req_123-9234567967</v>
          </cell>
        </row>
        <row r="79">
          <cell r="A79" t="str">
            <v>Req_123-9234567968</v>
          </cell>
        </row>
        <row r="80">
          <cell r="A80" t="str">
            <v>Req_123-9234567969</v>
          </cell>
        </row>
        <row r="81">
          <cell r="A81" t="str">
            <v>Req_123-9234567970</v>
          </cell>
        </row>
        <row r="82">
          <cell r="A82" t="str">
            <v>Req_123-9234567971</v>
          </cell>
        </row>
        <row r="83">
          <cell r="A83" t="str">
            <v>Req_123-9234567972</v>
          </cell>
        </row>
        <row r="84">
          <cell r="A84" t="str">
            <v>Req_123-9234567973</v>
          </cell>
        </row>
        <row r="85">
          <cell r="A85" t="str">
            <v>Req_123-9234567974</v>
          </cell>
        </row>
        <row r="86">
          <cell r="A86" t="str">
            <v>Req_123-9234567975</v>
          </cell>
        </row>
        <row r="87">
          <cell r="A87" t="str">
            <v>Req_123-9234567976</v>
          </cell>
        </row>
        <row r="88">
          <cell r="A88" t="str">
            <v>Req_123-9234567977</v>
          </cell>
        </row>
        <row r="89">
          <cell r="A89" t="str">
            <v>Req_123-9234567978</v>
          </cell>
        </row>
        <row r="90">
          <cell r="A90" t="str">
            <v>Req_123-9234567979</v>
          </cell>
        </row>
        <row r="91">
          <cell r="A91" t="str">
            <v>Req_123-9234567980</v>
          </cell>
        </row>
        <row r="92">
          <cell r="A92" t="str">
            <v>Req_123-9234567981</v>
          </cell>
        </row>
        <row r="93">
          <cell r="A93" t="str">
            <v>Req_123-9234567982</v>
          </cell>
        </row>
        <row r="94">
          <cell r="A94" t="str">
            <v>Req_123-9234567983</v>
          </cell>
        </row>
        <row r="95">
          <cell r="A95" t="str">
            <v>Req_123-9234567984</v>
          </cell>
        </row>
        <row r="96">
          <cell r="A96" t="str">
            <v>Req_123-9234567985</v>
          </cell>
        </row>
        <row r="97">
          <cell r="A97" t="str">
            <v>Req_123-9234567986</v>
          </cell>
        </row>
        <row r="98">
          <cell r="A98" t="str">
            <v>Req_123-9234567987</v>
          </cell>
        </row>
        <row r="99">
          <cell r="A99" t="str">
            <v>Req_123-9234567988</v>
          </cell>
        </row>
        <row r="100">
          <cell r="A100" t="str">
            <v>Req_123-9234567989</v>
          </cell>
        </row>
        <row r="101">
          <cell r="A101" t="str">
            <v>Req_123-9234567990</v>
          </cell>
        </row>
      </sheetData>
      <sheetData sheetId="1"/>
      <sheetData sheetId="2">
        <row r="1">
          <cell r="A1" t="str">
            <v>UID</v>
          </cell>
          <cell r="B1" t="str">
            <v>Candidate Name</v>
          </cell>
          <cell r="C1" t="str">
            <v>Phone Number</v>
          </cell>
          <cell r="D1" t="str">
            <v>Candidate Email ID</v>
          </cell>
          <cell r="E1" t="str">
            <v>Native Language</v>
          </cell>
          <cell r="F1" t="str">
            <v>Role ID</v>
          </cell>
          <cell r="G1" t="str">
            <v>Source Name</v>
          </cell>
          <cell r="H1" t="str">
            <v>Source Category</v>
          </cell>
          <cell r="I1" t="str">
            <v>Downloaded date of application</v>
          </cell>
          <cell r="J1" t="str">
            <v>Resume Link</v>
          </cell>
          <cell r="K1" t="str">
            <v>LinkedIN Profile Link</v>
          </cell>
          <cell r="L1" t="str">
            <v>Hiring Cycle</v>
          </cell>
          <cell r="M1" t="str">
            <v>Sourcing done by</v>
          </cell>
          <cell r="N1" t="str">
            <v>Scrrening Interview Status</v>
          </cell>
        </row>
        <row r="2">
          <cell r="A2" t="str">
            <v>Req_123-9234567891</v>
          </cell>
          <cell r="B2" t="str">
            <v>Aarav Sharma</v>
          </cell>
          <cell r="C2">
            <v>9234567891</v>
          </cell>
          <cell r="D2" t="str">
            <v>Aarav891@gmail.com</v>
          </cell>
          <cell r="E2" t="str">
            <v>Malayalam</v>
          </cell>
          <cell r="F2" t="str">
            <v>Req_123</v>
          </cell>
          <cell r="G2" t="str">
            <v>Linkedin</v>
          </cell>
          <cell r="H2" t="str">
            <v>Job Posting</v>
          </cell>
          <cell r="I2">
            <v>45295</v>
          </cell>
          <cell r="J2" t="str">
            <v>https://drive.google.com/file/d/abc123456def</v>
          </cell>
          <cell r="K2" t="str">
            <v>http://linkedinAarav891@gmail.com:linkedin)</v>
          </cell>
          <cell r="L2" t="str">
            <v>Current</v>
          </cell>
          <cell r="M2" t="str">
            <v>Radhika</v>
          </cell>
          <cell r="N2" t="str">
            <v>Shortlisted</v>
          </cell>
        </row>
        <row r="3">
          <cell r="A3" t="str">
            <v>Req_123-9234567893</v>
          </cell>
          <cell r="B3" t="str">
            <v>Arjun Singh</v>
          </cell>
          <cell r="C3">
            <v>9234567893</v>
          </cell>
          <cell r="D3" t="str">
            <v>Arjun893@gmail.com</v>
          </cell>
          <cell r="E3" t="str">
            <v>Telugu</v>
          </cell>
          <cell r="F3" t="str">
            <v>Req_123</v>
          </cell>
          <cell r="G3" t="str">
            <v>Naukri</v>
          </cell>
          <cell r="H3" t="str">
            <v>Head Hunting</v>
          </cell>
          <cell r="I3">
            <v>45313</v>
          </cell>
          <cell r="J3" t="str">
            <v>https://drive.google.com/file/d/mno456789pqr</v>
          </cell>
          <cell r="K3" t="str">
            <v>http://linkedinArjun893@gmail.com:linkedin)</v>
          </cell>
          <cell r="L3" t="str">
            <v>Current</v>
          </cell>
          <cell r="M3" t="str">
            <v>Ranjitha</v>
          </cell>
          <cell r="N3" t="str">
            <v>Shortlisted</v>
          </cell>
        </row>
        <row r="4">
          <cell r="A4" t="str">
            <v>Req_123-9234567894</v>
          </cell>
          <cell r="B4" t="str">
            <v>Nisha Gupta</v>
          </cell>
          <cell r="C4">
            <v>9234567894</v>
          </cell>
          <cell r="D4" t="str">
            <v>Nisha894@gmail.com</v>
          </cell>
          <cell r="E4" t="str">
            <v>Marathi</v>
          </cell>
          <cell r="F4" t="str">
            <v>Req_123</v>
          </cell>
          <cell r="G4" t="str">
            <v>IIMJobs</v>
          </cell>
          <cell r="H4" t="str">
            <v>Head Hunting</v>
          </cell>
          <cell r="I4">
            <v>45319</v>
          </cell>
          <cell r="J4" t="str">
            <v>https://drive.google.com/file/d/abc123456def</v>
          </cell>
          <cell r="K4" t="str">
            <v>http://linkedinNisha894@gmail.com:linkedin)</v>
          </cell>
          <cell r="L4" t="str">
            <v>Current</v>
          </cell>
          <cell r="M4" t="str">
            <v>Ayushi</v>
          </cell>
          <cell r="N4" t="str">
            <v>Shortlisted</v>
          </cell>
        </row>
        <row r="5">
          <cell r="A5" t="str">
            <v>Req_123-9234567895</v>
          </cell>
          <cell r="B5" t="str">
            <v>Rohan Mehta</v>
          </cell>
          <cell r="C5">
            <v>9234567895</v>
          </cell>
          <cell r="D5" t="str">
            <v>Rohan895@gmail.com</v>
          </cell>
          <cell r="E5" t="str">
            <v>Kannada</v>
          </cell>
          <cell r="F5" t="str">
            <v>Req_123</v>
          </cell>
          <cell r="G5" t="str">
            <v>Shine</v>
          </cell>
          <cell r="H5" t="str">
            <v>Head Hunting</v>
          </cell>
          <cell r="I5">
            <v>45324</v>
          </cell>
          <cell r="J5" t="str">
            <v>https://drive.google.com/file/d/xyz987654uvw</v>
          </cell>
          <cell r="K5" t="str">
            <v>http://linkedinRohan895@gmail.com:linkedin)</v>
          </cell>
          <cell r="L5" t="str">
            <v>Current</v>
          </cell>
          <cell r="M5" t="str">
            <v>Kartik</v>
          </cell>
          <cell r="N5" t="str">
            <v>Shortlisted</v>
          </cell>
        </row>
        <row r="6">
          <cell r="A6" t="str">
            <v>Req_123-9234567899</v>
          </cell>
          <cell r="B6" t="str">
            <v>Aditya Khanna</v>
          </cell>
          <cell r="C6">
            <v>9234567899</v>
          </cell>
          <cell r="D6" t="str">
            <v>Adity899@gmail.com</v>
          </cell>
          <cell r="E6" t="str">
            <v>Telugu</v>
          </cell>
          <cell r="F6" t="str">
            <v>Req_123</v>
          </cell>
          <cell r="G6" t="str">
            <v>Shine</v>
          </cell>
          <cell r="H6" t="str">
            <v>Head Hunting</v>
          </cell>
          <cell r="I6">
            <v>45348</v>
          </cell>
          <cell r="J6" t="str">
            <v>https://drive.google.com/file/d/mno456789pqr</v>
          </cell>
          <cell r="K6" t="str">
            <v>http://linkedinAdity899@gmail.com:linkedin)</v>
          </cell>
          <cell r="L6" t="str">
            <v>Current</v>
          </cell>
          <cell r="M6" t="str">
            <v>Ayushi</v>
          </cell>
          <cell r="N6" t="str">
            <v>Shortlisted</v>
          </cell>
        </row>
        <row r="7">
          <cell r="A7" t="str">
            <v>Req_123-9234567901</v>
          </cell>
          <cell r="B7" t="str">
            <v>Rahul Verma</v>
          </cell>
          <cell r="C7">
            <v>9234567901</v>
          </cell>
          <cell r="D7" t="str">
            <v>Rahul901@gmail.com</v>
          </cell>
          <cell r="E7" t="str">
            <v>Marathi</v>
          </cell>
          <cell r="F7" t="str">
            <v>Req_123</v>
          </cell>
          <cell r="G7" t="str">
            <v>Referral</v>
          </cell>
          <cell r="H7" t="str">
            <v>Arvind Sharma</v>
          </cell>
          <cell r="I7">
            <v>45356</v>
          </cell>
          <cell r="J7" t="str">
            <v>https://drive.google.com/file/d/xyz987654uvw</v>
          </cell>
          <cell r="K7" t="str">
            <v>http://linkedinRahul901@gmail.com:linkedin)</v>
          </cell>
          <cell r="L7" t="str">
            <v>Current</v>
          </cell>
          <cell r="M7" t="str">
            <v>Radhika</v>
          </cell>
          <cell r="N7" t="str">
            <v>Shortlisted</v>
          </cell>
        </row>
        <row r="8">
          <cell r="A8" t="str">
            <v>Req_123-9234567902</v>
          </cell>
          <cell r="B8" t="str">
            <v>Ananya Reddy</v>
          </cell>
          <cell r="C8">
            <v>9234567902</v>
          </cell>
          <cell r="D8" t="str">
            <v>Anany902@gmail.com</v>
          </cell>
          <cell r="E8" t="str">
            <v>Hindi</v>
          </cell>
          <cell r="F8" t="str">
            <v>Req_123</v>
          </cell>
          <cell r="G8" t="str">
            <v>Naukri</v>
          </cell>
          <cell r="H8" t="str">
            <v>Head Hunting</v>
          </cell>
          <cell r="I8">
            <v>45360</v>
          </cell>
          <cell r="J8" t="str">
            <v>https://drive.google.com/file/d/mno456789pqr</v>
          </cell>
          <cell r="K8" t="str">
            <v>http://linkedinAnany902@gmail.com:linkedin)</v>
          </cell>
          <cell r="L8" t="str">
            <v>Current</v>
          </cell>
          <cell r="M8" t="str">
            <v>Ayushi</v>
          </cell>
          <cell r="N8" t="str">
            <v>Shortlisted</v>
          </cell>
        </row>
        <row r="9">
          <cell r="A9" t="str">
            <v>Req_123-9234567903</v>
          </cell>
          <cell r="B9" t="str">
            <v>Siddharth Jain</v>
          </cell>
          <cell r="C9">
            <v>9234567903</v>
          </cell>
          <cell r="D9" t="str">
            <v>Siddh903@gmail.com</v>
          </cell>
          <cell r="E9" t="str">
            <v>Kannada</v>
          </cell>
          <cell r="F9" t="str">
            <v>Req_123</v>
          </cell>
          <cell r="G9" t="str">
            <v>Shine</v>
          </cell>
          <cell r="H9" t="str">
            <v>Job Posting</v>
          </cell>
          <cell r="I9">
            <v>45364</v>
          </cell>
          <cell r="J9" t="str">
            <v>https://drive.google.com/file/d/abc123456def</v>
          </cell>
          <cell r="K9" t="str">
            <v>http://linkedinSiddh903@gmail.com:linkedin)</v>
          </cell>
          <cell r="L9" t="str">
            <v>Current</v>
          </cell>
          <cell r="M9" t="str">
            <v>Ranjitha</v>
          </cell>
          <cell r="N9" t="str">
            <v>Shortlisted</v>
          </cell>
        </row>
        <row r="10">
          <cell r="A10" t="str">
            <v>Req_123-9234567907</v>
          </cell>
          <cell r="B10" t="str">
            <v>Karan Kapoor</v>
          </cell>
          <cell r="C10">
            <v>9234567907</v>
          </cell>
          <cell r="D10" t="str">
            <v>Karan907@gmail.com</v>
          </cell>
          <cell r="E10" t="str">
            <v>Hindi</v>
          </cell>
          <cell r="F10" t="str">
            <v>Req_123</v>
          </cell>
          <cell r="G10" t="str">
            <v>Referral</v>
          </cell>
          <cell r="H10" t="str">
            <v>Ananya Nair</v>
          </cell>
          <cell r="I10">
            <v>45309</v>
          </cell>
          <cell r="J10" t="str">
            <v>https://drive.google.com/file/d/xyz987654uvw</v>
          </cell>
          <cell r="K10" t="str">
            <v>http://linkedinKaran907@gmail.com:linkedin)</v>
          </cell>
          <cell r="L10" t="str">
            <v>Current</v>
          </cell>
          <cell r="M10" t="str">
            <v>Ayushi</v>
          </cell>
          <cell r="N10" t="str">
            <v>Shortlisted</v>
          </cell>
        </row>
        <row r="11">
          <cell r="A11" t="str">
            <v>Req_123-9234567909</v>
          </cell>
          <cell r="B11" t="str">
            <v>Sameer Agrawal</v>
          </cell>
          <cell r="C11">
            <v>9234567909</v>
          </cell>
          <cell r="D11" t="str">
            <v>Samee909@gmail.com</v>
          </cell>
          <cell r="E11" t="str">
            <v>Tamil</v>
          </cell>
          <cell r="F11" t="str">
            <v>Req_123</v>
          </cell>
          <cell r="G11" t="str">
            <v>Linkedin</v>
          </cell>
          <cell r="H11" t="str">
            <v>Job Posting</v>
          </cell>
          <cell r="I11">
            <v>45322</v>
          </cell>
          <cell r="J11" t="str">
            <v>https://drive.google.com/file/d/abc123456def</v>
          </cell>
          <cell r="K11" t="str">
            <v>http://linkedinSamee909@gmail.com:linkedin)</v>
          </cell>
          <cell r="L11" t="str">
            <v>Current</v>
          </cell>
          <cell r="M11" t="str">
            <v>Ayushi</v>
          </cell>
          <cell r="N11" t="str">
            <v>Shortlisted</v>
          </cell>
        </row>
        <row r="12">
          <cell r="A12" t="str">
            <v>Req_123-9234567910</v>
          </cell>
          <cell r="B12" t="str">
            <v>Meera Pandey</v>
          </cell>
          <cell r="C12">
            <v>9234567910</v>
          </cell>
          <cell r="D12" t="str">
            <v>Meera910@gmail.com</v>
          </cell>
          <cell r="E12" t="str">
            <v>Malayalam</v>
          </cell>
          <cell r="F12" t="str">
            <v>Req_123</v>
          </cell>
          <cell r="G12" t="str">
            <v>Naukri</v>
          </cell>
          <cell r="H12" t="str">
            <v>Job Posting</v>
          </cell>
          <cell r="I12">
            <v>45327</v>
          </cell>
          <cell r="J12" t="str">
            <v>https://drive.google.com/file/d/xyz987654uvw</v>
          </cell>
          <cell r="K12" t="str">
            <v>http://linkedinMeera910@gmail.com:linkedin)</v>
          </cell>
          <cell r="L12" t="str">
            <v>Current</v>
          </cell>
          <cell r="M12" t="str">
            <v>Kartik</v>
          </cell>
          <cell r="N12" t="str">
            <v>Shortlisted</v>
          </cell>
        </row>
        <row r="13">
          <cell r="A13" t="str">
            <v>Req_123-9234567911</v>
          </cell>
          <cell r="B13" t="str">
            <v>Yuvraj Kapoor</v>
          </cell>
          <cell r="C13">
            <v>9234567911</v>
          </cell>
          <cell r="D13" t="str">
            <v>Yuvra911@gmail.com</v>
          </cell>
          <cell r="E13" t="str">
            <v>Kannada</v>
          </cell>
          <cell r="F13" t="str">
            <v>Req_123</v>
          </cell>
          <cell r="G13" t="str">
            <v>IIMJobs</v>
          </cell>
          <cell r="H13" t="str">
            <v>Job Posting</v>
          </cell>
          <cell r="I13">
            <v>45332</v>
          </cell>
          <cell r="J13" t="str">
            <v>https://drive.google.com/file/d/mno456789pqr</v>
          </cell>
          <cell r="K13" t="str">
            <v>http://linkedinYuvra911@gmail.com:linkedin)</v>
          </cell>
          <cell r="L13" t="str">
            <v>Current</v>
          </cell>
          <cell r="M13" t="str">
            <v>Radhika</v>
          </cell>
          <cell r="N13" t="str">
            <v>Shortlisted</v>
          </cell>
        </row>
        <row r="14">
          <cell r="A14" t="str">
            <v>Req_123-9234567915</v>
          </cell>
          <cell r="B14" t="str">
            <v>Rishi Gupta</v>
          </cell>
          <cell r="C14">
            <v>9234567915</v>
          </cell>
          <cell r="D14" t="str">
            <v>Rishi915@gmail.com</v>
          </cell>
          <cell r="E14" t="str">
            <v>Kannada</v>
          </cell>
          <cell r="F14" t="str">
            <v>Req_123</v>
          </cell>
          <cell r="G14" t="str">
            <v>Shine</v>
          </cell>
          <cell r="H14" t="str">
            <v>Job Posting</v>
          </cell>
          <cell r="I14">
            <v>45354</v>
          </cell>
          <cell r="J14" t="str">
            <v>https://drive.google.com/file/d/abc123456def</v>
          </cell>
          <cell r="K14" t="str">
            <v>http://linkedinRishi915@gmail.com:linkedin)</v>
          </cell>
          <cell r="L14" t="str">
            <v>Current</v>
          </cell>
          <cell r="M14" t="str">
            <v>Kartik</v>
          </cell>
          <cell r="N14" t="str">
            <v>Shortlisted</v>
          </cell>
        </row>
        <row r="15">
          <cell r="A15" t="str">
            <v>Req_123-9234567917</v>
          </cell>
          <cell r="B15" t="str">
            <v>Vikas Sharma</v>
          </cell>
          <cell r="C15">
            <v>9234567917</v>
          </cell>
          <cell r="D15" t="str">
            <v>Vikas917@gmail.com</v>
          </cell>
          <cell r="E15" t="str">
            <v>Malayalam</v>
          </cell>
          <cell r="F15" t="str">
            <v>Req_123</v>
          </cell>
          <cell r="G15" t="str">
            <v>IIMJobs</v>
          </cell>
          <cell r="H15" t="str">
            <v>Job Posting</v>
          </cell>
          <cell r="I15">
            <v>45362</v>
          </cell>
          <cell r="J15" t="str">
            <v>https://drive.google.com/file/d/mno456789pqr</v>
          </cell>
          <cell r="K15" t="str">
            <v>http://linkedinVikas917@gmail.com:linkedin)</v>
          </cell>
          <cell r="L15" t="str">
            <v>Current</v>
          </cell>
          <cell r="M15" t="str">
            <v>Ayushi</v>
          </cell>
          <cell r="N15" t="str">
            <v>Shortlisted</v>
          </cell>
        </row>
        <row r="16">
          <cell r="A16" t="str">
            <v>Req_123-9234567918</v>
          </cell>
          <cell r="B16" t="str">
            <v>Ishita Rao</v>
          </cell>
          <cell r="C16">
            <v>9234567918</v>
          </cell>
          <cell r="D16" t="str">
            <v>Ishit918@gmail.com</v>
          </cell>
          <cell r="E16" t="str">
            <v>Telugu</v>
          </cell>
          <cell r="F16" t="str">
            <v>Req_123</v>
          </cell>
          <cell r="G16" t="str">
            <v>Referral</v>
          </cell>
          <cell r="H16" t="str">
            <v>Nithya Iyer</v>
          </cell>
          <cell r="I16">
            <v>45365</v>
          </cell>
          <cell r="J16" t="str">
            <v>https://drive.google.com/file/d/abc123456def</v>
          </cell>
          <cell r="K16" t="str">
            <v>http://linkedinIshit918@gmail.com:linkedin)</v>
          </cell>
          <cell r="L16" t="str">
            <v>Current</v>
          </cell>
          <cell r="M16" t="str">
            <v>Ranjitha</v>
          </cell>
          <cell r="N16" t="str">
            <v>Shortlisted</v>
          </cell>
        </row>
        <row r="17">
          <cell r="A17" t="str">
            <v>Req_123-9234567919</v>
          </cell>
          <cell r="B17" t="str">
            <v>Aditi Singh</v>
          </cell>
          <cell r="C17">
            <v>9234567919</v>
          </cell>
          <cell r="D17" t="str">
            <v>Aditi919@gmail.com</v>
          </cell>
          <cell r="E17" t="str">
            <v>Marathi</v>
          </cell>
          <cell r="F17" t="str">
            <v>Req_123</v>
          </cell>
          <cell r="G17" t="str">
            <v>Naukri</v>
          </cell>
          <cell r="H17" t="str">
            <v>Job Posting</v>
          </cell>
          <cell r="I17">
            <v>45293</v>
          </cell>
          <cell r="J17" t="str">
            <v>https://drive.google.com/file/d/xyz987654uvw</v>
          </cell>
          <cell r="K17" t="str">
            <v>http://linkedinAditi919@gmail.com:linkedin)</v>
          </cell>
          <cell r="L17" t="str">
            <v>Current</v>
          </cell>
          <cell r="M17" t="str">
            <v>Ayushi</v>
          </cell>
          <cell r="N17" t="str">
            <v>Shortlisted</v>
          </cell>
        </row>
        <row r="18">
          <cell r="A18" t="str">
            <v>Req_123-9234567923</v>
          </cell>
          <cell r="B18" t="str">
            <v>Neha Sharma</v>
          </cell>
          <cell r="C18">
            <v>9234567923</v>
          </cell>
          <cell r="D18" t="str">
            <v>Neha 923@gmail.com</v>
          </cell>
          <cell r="E18" t="str">
            <v>Kannada</v>
          </cell>
          <cell r="F18" t="str">
            <v>Req_123</v>
          </cell>
          <cell r="G18" t="str">
            <v>Shine</v>
          </cell>
          <cell r="H18" t="str">
            <v>Job Posting</v>
          </cell>
          <cell r="I18">
            <v>45317</v>
          </cell>
          <cell r="J18" t="str">
            <v>https://drive.google.com/file/d/mno456789pqr</v>
          </cell>
          <cell r="K18" t="str">
            <v>http://linkedinNeha 923@gmail.com:linkedin)</v>
          </cell>
          <cell r="L18" t="str">
            <v>Current</v>
          </cell>
          <cell r="M18" t="str">
            <v>Ranjitha</v>
          </cell>
          <cell r="N18" t="str">
            <v>Shortlisted</v>
          </cell>
        </row>
        <row r="19">
          <cell r="A19" t="str">
            <v>Req_123-9234567925</v>
          </cell>
          <cell r="B19" t="str">
            <v>Deepika Patel</v>
          </cell>
          <cell r="C19">
            <v>9234567925</v>
          </cell>
          <cell r="D19" t="str">
            <v>Deepi925@gmail.com</v>
          </cell>
          <cell r="E19" t="str">
            <v>Marathi</v>
          </cell>
          <cell r="F19" t="str">
            <v>Req_123</v>
          </cell>
          <cell r="G19" t="str">
            <v>Linkedin</v>
          </cell>
          <cell r="H19" t="str">
            <v>Head Hunting</v>
          </cell>
          <cell r="I19">
            <v>45328</v>
          </cell>
          <cell r="J19" t="str">
            <v>https://drive.google.com/file/d/xyz987654uvw</v>
          </cell>
          <cell r="K19" t="str">
            <v>http://linkedinDeepi925@gmail.com:linkedin)</v>
          </cell>
          <cell r="L19" t="str">
            <v>Current</v>
          </cell>
          <cell r="M19" t="str">
            <v>Kartik</v>
          </cell>
          <cell r="N19" t="str">
            <v>Shortlisted</v>
          </cell>
        </row>
        <row r="20">
          <cell r="A20" t="str">
            <v>Req_123-9234567926</v>
          </cell>
          <cell r="B20" t="str">
            <v>Arush Gupta</v>
          </cell>
          <cell r="C20">
            <v>9234567926</v>
          </cell>
          <cell r="D20" t="str">
            <v>Arush926@gmail.com</v>
          </cell>
          <cell r="E20" t="str">
            <v>Hindi</v>
          </cell>
          <cell r="F20" t="str">
            <v>Req_123</v>
          </cell>
          <cell r="G20" t="str">
            <v>IIMJobs</v>
          </cell>
          <cell r="H20" t="str">
            <v>Head Hunting</v>
          </cell>
          <cell r="I20">
            <v>45334</v>
          </cell>
          <cell r="J20" t="str">
            <v>https://drive.google.com/file/d/mno456789pqr</v>
          </cell>
          <cell r="K20" t="str">
            <v>http://linkedinArush926@gmail.com:linkedin)</v>
          </cell>
          <cell r="L20" t="str">
            <v>Current</v>
          </cell>
          <cell r="M20" t="str">
            <v>Radhika</v>
          </cell>
          <cell r="N20" t="str">
            <v>Shortlisted</v>
          </cell>
        </row>
        <row r="21">
          <cell r="A21" t="str">
            <v>Req_123-9234567927</v>
          </cell>
          <cell r="B21" t="str">
            <v>Shruti Khanna</v>
          </cell>
          <cell r="C21">
            <v>9234567927</v>
          </cell>
          <cell r="D21" t="str">
            <v>Shrut927@gmail.com</v>
          </cell>
          <cell r="E21" t="str">
            <v>Tamil</v>
          </cell>
          <cell r="F21" t="str">
            <v>Req_123</v>
          </cell>
          <cell r="G21" t="str">
            <v>Shine</v>
          </cell>
          <cell r="H21" t="str">
            <v>Head Hunting</v>
          </cell>
          <cell r="I21">
            <v>45339</v>
          </cell>
          <cell r="J21" t="str">
            <v>https://drive.google.com/file/d/abc123456def</v>
          </cell>
          <cell r="K21" t="str">
            <v>http://linkedinShrut927@gmail.com:linkedin)</v>
          </cell>
          <cell r="L21" t="str">
            <v>Current</v>
          </cell>
          <cell r="M21" t="str">
            <v>Ayushi</v>
          </cell>
          <cell r="N21" t="str">
            <v>Shortlisted</v>
          </cell>
        </row>
        <row r="22">
          <cell r="A22" t="str">
            <v>Req_123-9234567931</v>
          </cell>
          <cell r="B22" t="str">
            <v>Kriti Sharma</v>
          </cell>
          <cell r="C22">
            <v>9234567931</v>
          </cell>
          <cell r="D22" t="str">
            <v>Kriti931@gmail.com</v>
          </cell>
          <cell r="E22" t="str">
            <v>Marathi</v>
          </cell>
          <cell r="F22" t="str">
            <v>Req_123</v>
          </cell>
          <cell r="G22" t="str">
            <v>Referral</v>
          </cell>
          <cell r="H22" t="str">
            <v>Aditya Krishnan</v>
          </cell>
          <cell r="I22">
            <v>45361</v>
          </cell>
          <cell r="J22" t="str">
            <v>https://drive.google.com/file/d/xyz987654uvw</v>
          </cell>
          <cell r="K22" t="str">
            <v>http://linkedinKriti931@gmail.com:linkedin)</v>
          </cell>
          <cell r="L22" t="str">
            <v>Current</v>
          </cell>
          <cell r="M22" t="str">
            <v>Radhika</v>
          </cell>
          <cell r="N22" t="str">
            <v>Shortlisted</v>
          </cell>
        </row>
        <row r="23">
          <cell r="A23" t="str">
            <v>Req_123-9234567933</v>
          </cell>
          <cell r="B23" t="str">
            <v>Anushka Patel</v>
          </cell>
          <cell r="C23">
            <v>9234567933</v>
          </cell>
          <cell r="D23" t="str">
            <v>Anush933@gmail.com</v>
          </cell>
          <cell r="E23" t="str">
            <v>Tamil</v>
          </cell>
          <cell r="F23" t="str">
            <v>Req_123</v>
          </cell>
          <cell r="G23" t="str">
            <v>IIMJobs</v>
          </cell>
          <cell r="H23" t="str">
            <v>Job Posting</v>
          </cell>
          <cell r="I23">
            <v>45294</v>
          </cell>
          <cell r="J23" t="str">
            <v>https://drive.google.com/file/d/abc123456def</v>
          </cell>
          <cell r="K23" t="str">
            <v>http://linkedinAnush933@gmail.com:linkedin)</v>
          </cell>
          <cell r="L23" t="str">
            <v>Current</v>
          </cell>
          <cell r="M23" t="str">
            <v>Ranjitha</v>
          </cell>
          <cell r="N23" t="str">
            <v>Shortlisted</v>
          </cell>
        </row>
        <row r="24">
          <cell r="A24" t="str">
            <v>Req_123-9234567934</v>
          </cell>
          <cell r="B24" t="str">
            <v>Sumit Jain</v>
          </cell>
          <cell r="C24">
            <v>9234567934</v>
          </cell>
          <cell r="D24" t="str">
            <v>Sumit934@gmail.com</v>
          </cell>
          <cell r="E24" t="str">
            <v>Kannada</v>
          </cell>
          <cell r="F24" t="str">
            <v>Req_123</v>
          </cell>
          <cell r="G24" t="str">
            <v>Shine</v>
          </cell>
          <cell r="H24" t="str">
            <v>Job Posting</v>
          </cell>
          <cell r="I24">
            <v>45299</v>
          </cell>
          <cell r="J24" t="str">
            <v>https://drive.google.com/file/d/xyz987654uvw</v>
          </cell>
          <cell r="K24" t="str">
            <v>http://linkedinSumit934@gmail.com:linkedin)</v>
          </cell>
          <cell r="L24" t="str">
            <v>Current</v>
          </cell>
          <cell r="M24" t="str">
            <v>Ayushi</v>
          </cell>
          <cell r="N24" t="str">
            <v>Shortlisted</v>
          </cell>
        </row>
        <row r="25">
          <cell r="A25" t="str">
            <v>Req_123-9234567935</v>
          </cell>
          <cell r="B25" t="str">
            <v>Nandini Verma</v>
          </cell>
          <cell r="C25">
            <v>9234567935</v>
          </cell>
          <cell r="D25" t="str">
            <v>Nandi935@gmail.com</v>
          </cell>
          <cell r="E25" t="str">
            <v>Malayalam</v>
          </cell>
          <cell r="F25" t="str">
            <v>Req_123</v>
          </cell>
          <cell r="G25" t="str">
            <v>Naukri</v>
          </cell>
          <cell r="H25" t="str">
            <v>Job Posting</v>
          </cell>
          <cell r="I25">
            <v>45307</v>
          </cell>
          <cell r="J25" t="str">
            <v>https://drive.google.com/file/d/mno456789pqr</v>
          </cell>
          <cell r="K25" t="str">
            <v>http://linkedinNandi935@gmail.com:linkedin)</v>
          </cell>
          <cell r="L25" t="str">
            <v>Current</v>
          </cell>
          <cell r="M25" t="str">
            <v>Kartik</v>
          </cell>
          <cell r="N25" t="str">
            <v>Shortlisted</v>
          </cell>
        </row>
        <row r="26">
          <cell r="A26" t="str">
            <v>Req_123-9234567939</v>
          </cell>
          <cell r="B26" t="str">
            <v>Anika Das</v>
          </cell>
          <cell r="C26">
            <v>9234567939</v>
          </cell>
          <cell r="D26" t="str">
            <v>Anika939@gmail.com</v>
          </cell>
          <cell r="E26" t="str">
            <v>Kannada</v>
          </cell>
          <cell r="F26" t="str">
            <v>Req_123</v>
          </cell>
          <cell r="G26" t="str">
            <v>Shine</v>
          </cell>
          <cell r="H26" t="str">
            <v>Job Posting</v>
          </cell>
          <cell r="I26">
            <v>45331</v>
          </cell>
          <cell r="J26" t="str">
            <v>https://drive.google.com/file/d/abc123456def</v>
          </cell>
          <cell r="K26" t="str">
            <v>http://linkedinAnika939@gmail.com:linkedin)</v>
          </cell>
          <cell r="L26" t="str">
            <v>Current</v>
          </cell>
          <cell r="M26" t="str">
            <v>Ayushi</v>
          </cell>
          <cell r="N26" t="str">
            <v>Shortlisted</v>
          </cell>
        </row>
        <row r="27">
          <cell r="A27" t="str">
            <v>Req_123-9234567941</v>
          </cell>
          <cell r="B27" t="str">
            <v>Komal Shah</v>
          </cell>
          <cell r="C27">
            <v>9234567941</v>
          </cell>
          <cell r="D27" t="str">
            <v>Komal941@gmail.com</v>
          </cell>
          <cell r="E27" t="str">
            <v>Malayalam</v>
          </cell>
          <cell r="F27" t="str">
            <v>Req_123</v>
          </cell>
          <cell r="G27" t="str">
            <v>Referral</v>
          </cell>
          <cell r="H27" t="str">
            <v>Rohan Chatterjee</v>
          </cell>
          <cell r="I27">
            <v>45342</v>
          </cell>
          <cell r="J27" t="str">
            <v>https://drive.google.com/file/d/mno456789pqr</v>
          </cell>
          <cell r="K27" t="str">
            <v>http://linkedinKomal941@gmail.com:linkedin)</v>
          </cell>
          <cell r="L27" t="str">
            <v>Current</v>
          </cell>
          <cell r="M27" t="str">
            <v>Radhika</v>
          </cell>
          <cell r="N27" t="str">
            <v>Shortlisted</v>
          </cell>
        </row>
        <row r="28">
          <cell r="A28" t="str">
            <v>Req_123-9234567942</v>
          </cell>
          <cell r="B28" t="str">
            <v>Pranav Gupta</v>
          </cell>
          <cell r="C28">
            <v>9234567942</v>
          </cell>
          <cell r="D28" t="str">
            <v>Prana942@gmail.com</v>
          </cell>
          <cell r="E28" t="str">
            <v>Telugu</v>
          </cell>
          <cell r="F28" t="str">
            <v>Req_123</v>
          </cell>
          <cell r="G28" t="str">
            <v>IIMJobs</v>
          </cell>
          <cell r="H28" t="str">
            <v>Head Hunting</v>
          </cell>
          <cell r="I28">
            <v>45349</v>
          </cell>
          <cell r="J28" t="str">
            <v>https://drive.google.com/file/d/abc123456def</v>
          </cell>
          <cell r="K28" t="str">
            <v>http://linkedinPrana942@gmail.com:linkedin)</v>
          </cell>
          <cell r="L28" t="str">
            <v>Current</v>
          </cell>
          <cell r="M28" t="str">
            <v>Ayushi</v>
          </cell>
          <cell r="N28" t="str">
            <v>Not Shortlisted</v>
          </cell>
        </row>
        <row r="29">
          <cell r="A29" t="str">
            <v>Req_123-9234567943</v>
          </cell>
          <cell r="B29" t="str">
            <v>Shweta Sharma</v>
          </cell>
          <cell r="C29">
            <v>9234567943</v>
          </cell>
          <cell r="D29" t="str">
            <v>Shwet943@gmail.com</v>
          </cell>
          <cell r="E29" t="str">
            <v>Marathi</v>
          </cell>
          <cell r="F29" t="str">
            <v>Req_123</v>
          </cell>
          <cell r="G29" t="str">
            <v>Shine</v>
          </cell>
          <cell r="H29" t="str">
            <v>Head Hunting</v>
          </cell>
          <cell r="I29">
            <v>45355</v>
          </cell>
          <cell r="J29" t="str">
            <v>https://drive.google.com/file/d/xyz987654uvw</v>
          </cell>
          <cell r="K29" t="str">
            <v>http://linkedinShwet943@gmail.com:linkedin)</v>
          </cell>
          <cell r="L29" t="str">
            <v>Current</v>
          </cell>
          <cell r="M29" t="str">
            <v>Ranjitha</v>
          </cell>
          <cell r="N29" t="str">
            <v>Not Shortlisted</v>
          </cell>
        </row>
        <row r="30">
          <cell r="A30" t="str">
            <v>Req_123-9234567947</v>
          </cell>
          <cell r="B30" t="str">
            <v>Swati Singh</v>
          </cell>
          <cell r="C30">
            <v>9234567947</v>
          </cell>
          <cell r="D30" t="str">
            <v>Swati947@gmail.com</v>
          </cell>
          <cell r="E30" t="str">
            <v>Malayalam</v>
          </cell>
          <cell r="F30" t="str">
            <v>Req_123</v>
          </cell>
          <cell r="G30" t="str">
            <v>IIMJobs</v>
          </cell>
          <cell r="H30" t="str">
            <v>Head Hunting</v>
          </cell>
          <cell r="I30">
            <v>45301</v>
          </cell>
          <cell r="J30" t="str">
            <v>https://drive.google.com/file/d/mno456789pqr</v>
          </cell>
          <cell r="K30" t="str">
            <v>http://linkedinSwati947@gmail.com:linkedin)</v>
          </cell>
          <cell r="L30" t="str">
            <v>Current</v>
          </cell>
          <cell r="M30" t="str">
            <v>Ayushi</v>
          </cell>
          <cell r="N30" t="str">
            <v>Not Shortlisted</v>
          </cell>
        </row>
        <row r="31">
          <cell r="A31" t="str">
            <v>Req_123-9234567949</v>
          </cell>
          <cell r="B31" t="str">
            <v>Natasha Choudhury</v>
          </cell>
          <cell r="C31">
            <v>9234567949</v>
          </cell>
          <cell r="D31" t="str">
            <v>Natas949@gmail.com</v>
          </cell>
          <cell r="E31" t="str">
            <v>Marathi</v>
          </cell>
          <cell r="F31" t="str">
            <v>Req_123</v>
          </cell>
          <cell r="G31" t="str">
            <v>Naukri</v>
          </cell>
          <cell r="H31" t="str">
            <v>Head Hunting</v>
          </cell>
          <cell r="I31">
            <v>45315</v>
          </cell>
          <cell r="J31" t="str">
            <v>https://drive.google.com/file/d/xyz987654uvw</v>
          </cell>
          <cell r="K31" t="str">
            <v>http://linkedinNatas949@gmail.com:linkedin)</v>
          </cell>
          <cell r="L31" t="str">
            <v>Current</v>
          </cell>
          <cell r="M31" t="str">
            <v>Ayushi</v>
          </cell>
          <cell r="N31" t="str">
            <v>Not Shortlisted</v>
          </cell>
        </row>
        <row r="32">
          <cell r="A32" t="str">
            <v>Req_123-9234567950</v>
          </cell>
          <cell r="B32" t="str">
            <v>Pradeep Kumar</v>
          </cell>
          <cell r="C32">
            <v>9234567950</v>
          </cell>
          <cell r="D32" t="str">
            <v>Prade950@gmail.com</v>
          </cell>
          <cell r="E32" t="str">
            <v>Hindi</v>
          </cell>
          <cell r="F32" t="str">
            <v>Req_123</v>
          </cell>
          <cell r="G32" t="str">
            <v>Referral</v>
          </cell>
          <cell r="H32" t="str">
            <v>Anjali Choudhury</v>
          </cell>
          <cell r="I32">
            <v>45321</v>
          </cell>
          <cell r="J32" t="str">
            <v>https://drive.google.com/file/d/mno456789pqr</v>
          </cell>
          <cell r="K32" t="str">
            <v>http://linkedinPrade950@gmail.com:linkedin)</v>
          </cell>
          <cell r="L32" t="str">
            <v>Current</v>
          </cell>
          <cell r="M32" t="str">
            <v>Kartik</v>
          </cell>
          <cell r="N32" t="str">
            <v>Not Shortlisted</v>
          </cell>
        </row>
        <row r="33">
          <cell r="A33" t="str">
            <v>Req_123-9234567951</v>
          </cell>
          <cell r="B33" t="str">
            <v>Nisha Singh</v>
          </cell>
          <cell r="C33">
            <v>9234567951</v>
          </cell>
          <cell r="D33" t="str">
            <v>Nisha951@gmail.com</v>
          </cell>
          <cell r="E33" t="str">
            <v>Tamil</v>
          </cell>
          <cell r="F33" t="str">
            <v>Req_123</v>
          </cell>
          <cell r="G33" t="str">
            <v>IIMJobs</v>
          </cell>
          <cell r="H33" t="str">
            <v>Head Hunting</v>
          </cell>
          <cell r="I33">
            <v>45326</v>
          </cell>
          <cell r="J33" t="str">
            <v>https://drive.google.com/file/d/abc123456def</v>
          </cell>
          <cell r="K33" t="str">
            <v>http://linkedinNisha951@gmail.com:linkedin)</v>
          </cell>
          <cell r="L33" t="str">
            <v>Current</v>
          </cell>
          <cell r="M33" t="str">
            <v>Radhika</v>
          </cell>
          <cell r="N33" t="str">
            <v>Not Shortlisted</v>
          </cell>
        </row>
        <row r="34">
          <cell r="A34" t="str">
            <v>Req_123-9234567955</v>
          </cell>
          <cell r="B34" t="str">
            <v>Juhi Sharma</v>
          </cell>
          <cell r="C34">
            <v>9234567955</v>
          </cell>
          <cell r="D34" t="str">
            <v>Juhi 955@gmail.com</v>
          </cell>
          <cell r="E34" t="str">
            <v>Marathi</v>
          </cell>
          <cell r="F34" t="str">
            <v>Req_123</v>
          </cell>
          <cell r="G34" t="str">
            <v>IIMJobs</v>
          </cell>
          <cell r="H34" t="str">
            <v>Head Hunting</v>
          </cell>
          <cell r="I34">
            <v>45347</v>
          </cell>
          <cell r="J34" t="str">
            <v>https://drive.google.com/file/d/xyz987654uvw</v>
          </cell>
          <cell r="K34" t="str">
            <v>http://linkedinJuhi 955@gmail.com:linkedin)</v>
          </cell>
          <cell r="L34" t="str">
            <v>Current</v>
          </cell>
          <cell r="M34" t="str">
            <v>Kartik</v>
          </cell>
          <cell r="N34" t="str">
            <v>Not Shortlisted</v>
          </cell>
        </row>
        <row r="35">
          <cell r="A35" t="str">
            <v>Req_123-9234567957</v>
          </cell>
          <cell r="B35" t="str">
            <v>Pooja Gupta</v>
          </cell>
          <cell r="C35">
            <v>9234567957</v>
          </cell>
          <cell r="D35" t="str">
            <v>Pooja957@gmail.com</v>
          </cell>
          <cell r="E35" t="str">
            <v>Kannada</v>
          </cell>
          <cell r="F35" t="str">
            <v>Req_123</v>
          </cell>
          <cell r="G35" t="str">
            <v>Linkedin</v>
          </cell>
          <cell r="H35" t="str">
            <v>Head Hunting</v>
          </cell>
          <cell r="I35">
            <v>45367</v>
          </cell>
          <cell r="J35" t="str">
            <v>https://drive.google.com/file/d/abc123456def</v>
          </cell>
          <cell r="K35" t="str">
            <v>http://linkedinPooja957@gmail.com:linkedin)</v>
          </cell>
          <cell r="L35" t="str">
            <v>Current</v>
          </cell>
          <cell r="M35" t="str">
            <v>Ayushi</v>
          </cell>
          <cell r="N35" t="str">
            <v>Not Shortlisted</v>
          </cell>
        </row>
        <row r="36">
          <cell r="A36" t="str">
            <v>Req_123-9234567958</v>
          </cell>
          <cell r="B36" t="str">
            <v>Rohan Kapoor</v>
          </cell>
          <cell r="C36">
            <v>9234567958</v>
          </cell>
          <cell r="D36" t="str">
            <v>Rohan958@gmail.com</v>
          </cell>
          <cell r="E36" t="str">
            <v>Tamil</v>
          </cell>
          <cell r="F36" t="str">
            <v>Req_123</v>
          </cell>
          <cell r="G36" t="str">
            <v>Shine</v>
          </cell>
          <cell r="H36" t="str">
            <v>Head Hunting</v>
          </cell>
          <cell r="I36">
            <v>45292</v>
          </cell>
          <cell r="J36" t="str">
            <v>https://drive.google.com/file/d/xyz987654uvw</v>
          </cell>
          <cell r="K36" t="str">
            <v>http://linkedinRohan958@gmail.com:linkedin)</v>
          </cell>
          <cell r="L36" t="str">
            <v>Current</v>
          </cell>
          <cell r="M36" t="str">
            <v>Ranjitha</v>
          </cell>
          <cell r="N36" t="str">
            <v>Not Shortlisted</v>
          </cell>
        </row>
        <row r="37">
          <cell r="A37" t="str">
            <v>Req_123-9234567959</v>
          </cell>
          <cell r="B37" t="str">
            <v>Vandana Verma</v>
          </cell>
          <cell r="C37">
            <v>9234567959</v>
          </cell>
          <cell r="D37" t="str">
            <v>Vanda959@gmail.com</v>
          </cell>
          <cell r="E37" t="str">
            <v>Malayalam</v>
          </cell>
          <cell r="F37" t="str">
            <v>Req_123</v>
          </cell>
          <cell r="G37" t="str">
            <v>Naukri</v>
          </cell>
          <cell r="H37" t="str">
            <v>Job Posting</v>
          </cell>
          <cell r="I37">
            <v>45297</v>
          </cell>
          <cell r="J37" t="str">
            <v>https://drive.google.com/file/d/mno456789pqr</v>
          </cell>
          <cell r="K37" t="str">
            <v>http://linkedinVanda959@gmail.com:linkedin)</v>
          </cell>
          <cell r="L37" t="str">
            <v>Current</v>
          </cell>
          <cell r="M37" t="str">
            <v>Ayushi</v>
          </cell>
          <cell r="N37" t="str">
            <v>Not Shortlisted</v>
          </cell>
        </row>
        <row r="38">
          <cell r="A38" t="str">
            <v>Req_123-9234567963</v>
          </cell>
          <cell r="B38" t="str">
            <v>Trisha Das</v>
          </cell>
          <cell r="C38">
            <v>9234567963</v>
          </cell>
          <cell r="D38" t="str">
            <v>Trish963@gmail.com</v>
          </cell>
          <cell r="E38" t="str">
            <v>Kannada</v>
          </cell>
          <cell r="F38" t="str">
            <v>Req_123</v>
          </cell>
          <cell r="G38" t="str">
            <v>Naukri</v>
          </cell>
          <cell r="H38" t="str">
            <v>Head Hunting</v>
          </cell>
          <cell r="I38">
            <v>45331</v>
          </cell>
          <cell r="J38" t="str">
            <v>https://drive.google.com/file/d/abc123456def</v>
          </cell>
          <cell r="K38" t="str">
            <v>http://linkedinTrish963@gmail.com:linkedin)</v>
          </cell>
          <cell r="L38" t="str">
            <v>Current</v>
          </cell>
          <cell r="M38" t="str">
            <v>Ranjitha</v>
          </cell>
          <cell r="N38" t="str">
            <v>Not Shortlisted</v>
          </cell>
        </row>
        <row r="39">
          <cell r="A39" t="str">
            <v>Req_123-9234567965</v>
          </cell>
          <cell r="B39" t="str">
            <v>Sangeeta Reddy</v>
          </cell>
          <cell r="C39">
            <v>9234567965</v>
          </cell>
          <cell r="D39" t="str">
            <v>Sange965@gmail.com</v>
          </cell>
          <cell r="E39" t="str">
            <v>Malayalam</v>
          </cell>
          <cell r="F39" t="str">
            <v>Req_123</v>
          </cell>
          <cell r="G39" t="str">
            <v>Linkedin</v>
          </cell>
          <cell r="H39" t="str">
            <v>Head Hunting</v>
          </cell>
          <cell r="I39">
            <v>45344</v>
          </cell>
          <cell r="J39" t="str">
            <v>https://drive.google.com/file/d/mno456789pqr</v>
          </cell>
          <cell r="K39" t="str">
            <v>http://linkedinSange965@gmail.com:linkedin)</v>
          </cell>
          <cell r="L39" t="str">
            <v>Current</v>
          </cell>
          <cell r="M39" t="str">
            <v>Kartik</v>
          </cell>
          <cell r="N39" t="str">
            <v>Not Shortlisted</v>
          </cell>
        </row>
        <row r="40">
          <cell r="A40" t="str">
            <v>Req_123-9234567966</v>
          </cell>
          <cell r="B40" t="str">
            <v>Sujit Gupta</v>
          </cell>
          <cell r="C40">
            <v>9234567966</v>
          </cell>
          <cell r="D40" t="str">
            <v>Sujit966@gmail.com</v>
          </cell>
          <cell r="E40" t="str">
            <v>Telugu</v>
          </cell>
          <cell r="F40" t="str">
            <v>Req_123</v>
          </cell>
          <cell r="G40" t="str">
            <v>Referral</v>
          </cell>
          <cell r="H40" t="str">
            <v>Priya Rajan</v>
          </cell>
          <cell r="I40">
            <v>45368</v>
          </cell>
          <cell r="J40" t="str">
            <v>https://drive.google.com/file/d/abc123456def</v>
          </cell>
          <cell r="K40" t="str">
            <v>http://linkedinSujit966@gmail.com:linkedin)</v>
          </cell>
          <cell r="L40" t="str">
            <v>Current</v>
          </cell>
          <cell r="M40" t="str">
            <v>Radhika</v>
          </cell>
          <cell r="N40" t="str">
            <v>Not Shortlisted</v>
          </cell>
        </row>
        <row r="41">
          <cell r="A41" t="str">
            <v>Req_123-9234567967</v>
          </cell>
          <cell r="B41" t="str">
            <v>Aarti Shah</v>
          </cell>
          <cell r="C41">
            <v>9234567967</v>
          </cell>
          <cell r="D41" t="str">
            <v>Aarti967@gmail.com</v>
          </cell>
          <cell r="E41" t="str">
            <v>Marathi</v>
          </cell>
          <cell r="F41" t="str">
            <v>Req_123</v>
          </cell>
          <cell r="G41" t="str">
            <v>Shine</v>
          </cell>
          <cell r="H41" t="str">
            <v>Head Hunting</v>
          </cell>
          <cell r="I41">
            <v>45369</v>
          </cell>
          <cell r="J41" t="str">
            <v>https://drive.google.com/file/d/xyz987654uvw</v>
          </cell>
          <cell r="K41" t="str">
            <v>http://linkedinAarti967@gmail.com:linkedin)</v>
          </cell>
          <cell r="L41" t="str">
            <v>Current</v>
          </cell>
          <cell r="M41" t="str">
            <v>Ayushi</v>
          </cell>
          <cell r="N41" t="str">
            <v>Not Shortlisted</v>
          </cell>
        </row>
        <row r="42">
          <cell r="A42" t="str">
            <v>Req_123-9234567971</v>
          </cell>
          <cell r="B42" t="str">
            <v>Anjali Patel</v>
          </cell>
          <cell r="C42">
            <v>9234567971</v>
          </cell>
          <cell r="D42" t="str">
            <v>Anjal971@gmail.com</v>
          </cell>
          <cell r="E42" t="str">
            <v>Malayalam</v>
          </cell>
          <cell r="F42" t="str">
            <v>Req_123</v>
          </cell>
          <cell r="G42" t="str">
            <v>Shine</v>
          </cell>
          <cell r="H42" t="str">
            <v>Head Hunting</v>
          </cell>
          <cell r="I42">
            <v>45373</v>
          </cell>
          <cell r="J42" t="str">
            <v>https://drive.google.com/file/d/mno456789pqr</v>
          </cell>
          <cell r="K42" t="str">
            <v>http://linkedinAnjal971@gmail.com:linkedin)</v>
          </cell>
          <cell r="L42" t="str">
            <v>Current</v>
          </cell>
          <cell r="M42" t="str">
            <v>Radhika</v>
          </cell>
          <cell r="N42" t="str">
            <v>Not Shortlisted</v>
          </cell>
        </row>
        <row r="43">
          <cell r="A43" t="str">
            <v>Req_123-9234567973</v>
          </cell>
          <cell r="B43" t="str">
            <v>Neha Malhotra</v>
          </cell>
          <cell r="C43">
            <v>9234567973</v>
          </cell>
          <cell r="D43" t="str">
            <v>Neha 973@gmail.com</v>
          </cell>
          <cell r="E43" t="str">
            <v>Marathi</v>
          </cell>
          <cell r="F43" t="str">
            <v>Req_123</v>
          </cell>
          <cell r="G43" t="str">
            <v>Naukri</v>
          </cell>
          <cell r="H43" t="str">
            <v>Head Hunting</v>
          </cell>
          <cell r="I43">
            <v>45375</v>
          </cell>
          <cell r="J43" t="str">
            <v>https://drive.google.com/file/d/xyz987654uvw</v>
          </cell>
          <cell r="K43" t="str">
            <v>http://linkedinNeha 973@gmail.com:linkedin)</v>
          </cell>
          <cell r="L43" t="str">
            <v>Current</v>
          </cell>
          <cell r="M43" t="str">
            <v>Ranjitha</v>
          </cell>
          <cell r="N43" t="str">
            <v>Not Shortlisted</v>
          </cell>
        </row>
        <row r="44">
          <cell r="A44" t="str">
            <v>Req_123-9234567974</v>
          </cell>
          <cell r="B44" t="str">
            <v>Akshay Singh</v>
          </cell>
          <cell r="C44">
            <v>9234567974</v>
          </cell>
          <cell r="D44" t="str">
            <v>Aksha974@gmail.com</v>
          </cell>
          <cell r="E44" t="str">
            <v>Hindi</v>
          </cell>
          <cell r="F44" t="str">
            <v>Req_123</v>
          </cell>
          <cell r="G44" t="str">
            <v>IIMJobs</v>
          </cell>
          <cell r="H44" t="str">
            <v>Head Hunting</v>
          </cell>
          <cell r="I44">
            <v>45376</v>
          </cell>
          <cell r="J44" t="str">
            <v>https://drive.google.com/file/d/mno456789pqr</v>
          </cell>
          <cell r="K44" t="str">
            <v>http://linkedinAksha974@gmail.com:linkedin)</v>
          </cell>
          <cell r="L44" t="str">
            <v>Current</v>
          </cell>
          <cell r="M44" t="str">
            <v>Ayushi</v>
          </cell>
          <cell r="N44" t="str">
            <v>Not Shortlisted</v>
          </cell>
        </row>
        <row r="45">
          <cell r="A45" t="str">
            <v>Req_123-9234567975</v>
          </cell>
          <cell r="B45" t="str">
            <v>Radhika Sharma</v>
          </cell>
          <cell r="C45">
            <v>9234567975</v>
          </cell>
          <cell r="D45" t="str">
            <v>Radhi975@gmail.com</v>
          </cell>
          <cell r="E45" t="str">
            <v>Tamil</v>
          </cell>
          <cell r="F45" t="str">
            <v>Req_123</v>
          </cell>
          <cell r="G45" t="str">
            <v>Referral</v>
          </cell>
          <cell r="H45" t="str">
            <v>Shalini Nair</v>
          </cell>
          <cell r="I45">
            <v>45377</v>
          </cell>
          <cell r="J45" t="str">
            <v>https://drive.google.com/file/d/abc123456def</v>
          </cell>
          <cell r="K45" t="str">
            <v>http://linkedinRadhi975@gmail.com:linkedin)</v>
          </cell>
          <cell r="L45" t="str">
            <v>Current</v>
          </cell>
          <cell r="M45" t="str">
            <v>Kartik</v>
          </cell>
          <cell r="N45" t="str">
            <v>Not Shortlisted</v>
          </cell>
        </row>
        <row r="46">
          <cell r="A46" t="str">
            <v>Req_123-9234567979</v>
          </cell>
          <cell r="B46" t="str">
            <v>Tanuja Singh</v>
          </cell>
          <cell r="C46">
            <v>9234567979</v>
          </cell>
          <cell r="D46" t="str">
            <v>Tanuj979@gmail.com</v>
          </cell>
          <cell r="E46" t="str">
            <v>Marathi</v>
          </cell>
          <cell r="F46" t="str">
            <v>Req_123</v>
          </cell>
          <cell r="G46" t="str">
            <v>Linkedin</v>
          </cell>
          <cell r="H46" t="str">
            <v>Job Posting</v>
          </cell>
          <cell r="I46">
            <v>45381</v>
          </cell>
          <cell r="J46" t="str">
            <v>https://drive.google.com/file/d/xyz987654uvw</v>
          </cell>
          <cell r="K46" t="str">
            <v>http://linkedinTanuj979@gmail.com:linkedin)</v>
          </cell>
          <cell r="L46" t="str">
            <v>Current</v>
          </cell>
          <cell r="M46" t="str">
            <v>Ayushi</v>
          </cell>
          <cell r="N46" t="str">
            <v>Not Shortlisted</v>
          </cell>
        </row>
        <row r="47">
          <cell r="A47" t="str">
            <v>Req_123-9234567981</v>
          </cell>
          <cell r="B47" t="str">
            <v>Meenakshi Gupta</v>
          </cell>
          <cell r="C47">
            <v>9234567981</v>
          </cell>
          <cell r="D47" t="str">
            <v>Meena981@gmail.com</v>
          </cell>
          <cell r="E47" t="str">
            <v>Kannada</v>
          </cell>
          <cell r="F47" t="str">
            <v>Req_123</v>
          </cell>
          <cell r="G47" t="str">
            <v>Shine</v>
          </cell>
          <cell r="H47" t="str">
            <v>Job Posting</v>
          </cell>
          <cell r="I47">
            <v>45349</v>
          </cell>
          <cell r="J47" t="str">
            <v>https://drive.google.com/file/d/abc123456def</v>
          </cell>
          <cell r="K47" t="str">
            <v>http://linkedinMeena981@gmail.com:linkedin)</v>
          </cell>
          <cell r="L47" t="str">
            <v>Current</v>
          </cell>
          <cell r="M47" t="str">
            <v>Radhika</v>
          </cell>
          <cell r="N47" t="str">
            <v>Not Shortlisted</v>
          </cell>
        </row>
        <row r="48">
          <cell r="A48" t="str">
            <v>Req_123-9234567982</v>
          </cell>
          <cell r="B48" t="str">
            <v>Rakesh Patel</v>
          </cell>
          <cell r="C48">
            <v>9234567982</v>
          </cell>
          <cell r="D48" t="str">
            <v>Rakes982@gmail.com</v>
          </cell>
          <cell r="E48" t="str">
            <v>Tamil</v>
          </cell>
          <cell r="F48" t="str">
            <v>Req_123</v>
          </cell>
          <cell r="G48" t="str">
            <v>Naukri</v>
          </cell>
          <cell r="H48" t="str">
            <v>Job Posting</v>
          </cell>
          <cell r="I48">
            <v>45350</v>
          </cell>
          <cell r="J48" t="str">
            <v>https://drive.google.com/file/d/xyz987654uvw</v>
          </cell>
          <cell r="K48" t="str">
            <v>http://linkedinRakes982@gmail.com:linkedin)</v>
          </cell>
          <cell r="L48" t="str">
            <v>Current</v>
          </cell>
          <cell r="M48" t="str">
            <v>Ayushi</v>
          </cell>
          <cell r="N48" t="str">
            <v>Not Shortlisted</v>
          </cell>
        </row>
        <row r="49">
          <cell r="A49" t="str">
            <v>Req_123-9234567983</v>
          </cell>
          <cell r="B49" t="str">
            <v>Priyanka Sharma</v>
          </cell>
          <cell r="C49">
            <v>9234567983</v>
          </cell>
          <cell r="D49" t="str">
            <v>Priya983@gmail.com</v>
          </cell>
          <cell r="E49" t="str">
            <v>Malayalam</v>
          </cell>
          <cell r="F49" t="str">
            <v>Req_123</v>
          </cell>
          <cell r="G49" t="str">
            <v>IIMJobs</v>
          </cell>
          <cell r="H49" t="str">
            <v>Job Posting</v>
          </cell>
          <cell r="I49">
            <v>45351</v>
          </cell>
          <cell r="J49" t="str">
            <v>https://drive.google.com/file/d/mno456789pqr</v>
          </cell>
          <cell r="K49" t="str">
            <v>http://linkedinPriya983@gmail.com:linkedin)</v>
          </cell>
          <cell r="L49" t="str">
            <v>Current</v>
          </cell>
          <cell r="M49" t="str">
            <v>Ranjitha</v>
          </cell>
          <cell r="N49" t="str">
            <v>Not Shortlisted</v>
          </cell>
        </row>
        <row r="50">
          <cell r="A50" t="str">
            <v>Req_123-9234567987</v>
          </cell>
          <cell r="B50" t="str">
            <v>Bhavna Mehta</v>
          </cell>
          <cell r="C50">
            <v>9234567987</v>
          </cell>
          <cell r="D50" t="str">
            <v>Bhavn987@gmail.com</v>
          </cell>
          <cell r="E50" t="str">
            <v>Tamil</v>
          </cell>
          <cell r="F50" t="str">
            <v>Req_123</v>
          </cell>
          <cell r="G50" t="str">
            <v>Naukri</v>
          </cell>
          <cell r="H50" t="str">
            <v>Head Hunting</v>
          </cell>
          <cell r="I50">
            <v>45355</v>
          </cell>
          <cell r="J50" t="str">
            <v>https://drive.google.com/file/d/abc123456def</v>
          </cell>
          <cell r="K50" t="str">
            <v>http://linkedinBhavn987@gmail.com:linkedin)</v>
          </cell>
          <cell r="L50" t="str">
            <v>Current</v>
          </cell>
          <cell r="M50" t="str">
            <v>Ayushi</v>
          </cell>
          <cell r="N50" t="str">
            <v>Not Shortlisted</v>
          </cell>
        </row>
        <row r="51">
          <cell r="A51" t="str">
            <v>Req_123-9234567989</v>
          </cell>
          <cell r="B51" t="str">
            <v>Sonal Kapoor</v>
          </cell>
          <cell r="C51">
            <v>9234567989</v>
          </cell>
          <cell r="D51" t="str">
            <v>Sonal989@gmail.com</v>
          </cell>
          <cell r="E51" t="str">
            <v>Malayalam</v>
          </cell>
          <cell r="F51" t="str">
            <v>Req_123</v>
          </cell>
          <cell r="G51" t="str">
            <v>Referral</v>
          </cell>
          <cell r="H51" t="str">
            <v>Rajesh Kumar</v>
          </cell>
          <cell r="I51">
            <v>45357</v>
          </cell>
          <cell r="J51" t="str">
            <v>https://drive.google.com/file/d/mno456789pqr</v>
          </cell>
          <cell r="K51" t="str">
            <v>http://linkedinSonal989@gmail.com:linkedin)</v>
          </cell>
          <cell r="L51" t="str">
            <v>Current</v>
          </cell>
          <cell r="M51" t="str">
            <v>Ayushi</v>
          </cell>
          <cell r="N51" t="str">
            <v>Not Shortlisted</v>
          </cell>
        </row>
        <row r="52">
          <cell r="A52" t="str">
            <v>Req_123-9234567990</v>
          </cell>
          <cell r="B52" t="str">
            <v>Vikrant Singh</v>
          </cell>
          <cell r="C52">
            <v>9234567990</v>
          </cell>
          <cell r="D52" t="str">
            <v>Vikra990@gmail.com</v>
          </cell>
          <cell r="E52" t="str">
            <v>Telugu</v>
          </cell>
          <cell r="F52" t="str">
            <v>Req_123</v>
          </cell>
          <cell r="G52" t="str">
            <v>Linkedin</v>
          </cell>
          <cell r="H52" t="str">
            <v>Head Hunting</v>
          </cell>
          <cell r="I52">
            <v>45358</v>
          </cell>
          <cell r="J52" t="str">
            <v>https://drive.google.com/file/d/abc123456def</v>
          </cell>
          <cell r="K52" t="str">
            <v>http://linkedinVikra990@gmail.com:linkedin)</v>
          </cell>
          <cell r="L52" t="str">
            <v>Current</v>
          </cell>
          <cell r="M52" t="str">
            <v>Kartik</v>
          </cell>
          <cell r="N52" t="str">
            <v>Not Shortlisted</v>
          </cell>
        </row>
        <row r="53">
          <cell r="I53"/>
        </row>
        <row r="54">
          <cell r="I54"/>
        </row>
        <row r="55">
          <cell r="I55"/>
        </row>
        <row r="56">
          <cell r="I56"/>
        </row>
        <row r="57">
          <cell r="I57"/>
        </row>
        <row r="58">
          <cell r="I58"/>
        </row>
        <row r="59">
          <cell r="I59"/>
        </row>
        <row r="60">
          <cell r="I60"/>
        </row>
        <row r="61">
          <cell r="I61"/>
        </row>
        <row r="62">
          <cell r="I62"/>
        </row>
        <row r="63">
          <cell r="I63"/>
        </row>
        <row r="64">
          <cell r="I64"/>
        </row>
        <row r="65">
          <cell r="I65"/>
        </row>
        <row r="66">
          <cell r="I66"/>
        </row>
        <row r="67">
          <cell r="I67"/>
        </row>
        <row r="68">
          <cell r="I68"/>
        </row>
        <row r="69">
          <cell r="I69"/>
        </row>
        <row r="70">
          <cell r="I70"/>
        </row>
        <row r="71">
          <cell r="I71"/>
        </row>
        <row r="72">
          <cell r="I72"/>
        </row>
        <row r="73">
          <cell r="I73"/>
        </row>
        <row r="74">
          <cell r="I74"/>
        </row>
        <row r="75">
          <cell r="I75"/>
        </row>
        <row r="76">
          <cell r="I76"/>
        </row>
        <row r="77">
          <cell r="I77"/>
        </row>
        <row r="78">
          <cell r="I78"/>
        </row>
        <row r="79">
          <cell r="I79"/>
        </row>
        <row r="80">
          <cell r="I80"/>
        </row>
        <row r="81">
          <cell r="I81"/>
        </row>
        <row r="82">
          <cell r="I82"/>
        </row>
        <row r="83">
          <cell r="I83"/>
        </row>
        <row r="84">
          <cell r="I84"/>
        </row>
        <row r="85">
          <cell r="I85"/>
        </row>
        <row r="86">
          <cell r="I86"/>
        </row>
        <row r="87">
          <cell r="I87"/>
        </row>
        <row r="88">
          <cell r="I88"/>
        </row>
        <row r="89">
          <cell r="I89"/>
        </row>
        <row r="90">
          <cell r="I90"/>
        </row>
        <row r="91">
          <cell r="I91"/>
        </row>
        <row r="92">
          <cell r="I92"/>
        </row>
        <row r="93">
          <cell r="I93"/>
        </row>
        <row r="94">
          <cell r="I94"/>
        </row>
        <row r="95">
          <cell r="I95"/>
        </row>
        <row r="96">
          <cell r="I96"/>
        </row>
        <row r="97">
          <cell r="I97"/>
        </row>
        <row r="98">
          <cell r="I98"/>
        </row>
        <row r="99">
          <cell r="I99"/>
        </row>
        <row r="100">
          <cell r="I100"/>
        </row>
        <row r="101">
          <cell r="I101"/>
        </row>
      </sheetData>
      <sheetData sheetId="3">
        <row r="1">
          <cell r="A1" t="str">
            <v>UID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Data"/>
      <sheetName val="Raw Data"/>
      <sheetName val="Screening Interviews"/>
      <sheetName val="Round 1"/>
      <sheetName val="HR Round"/>
      <sheetName val="Offer"/>
      <sheetName val="Onboarding"/>
      <sheetName val="Report"/>
      <sheetName val="HR sheet"/>
    </sheetNames>
    <sheetDataSet>
      <sheetData sheetId="0"/>
      <sheetData sheetId="1"/>
      <sheetData sheetId="2"/>
      <sheetData sheetId="3"/>
      <sheetData sheetId="4">
        <row r="2">
          <cell r="B2" t="str">
            <v>Aarav Sharma</v>
          </cell>
          <cell r="C2">
            <v>9234567891</v>
          </cell>
          <cell r="D2" t="str">
            <v>Aarav891@gmail.com</v>
          </cell>
          <cell r="E2" t="str">
            <v>Malayalam</v>
          </cell>
          <cell r="F2" t="str">
            <v>Req_123</v>
          </cell>
          <cell r="G2" t="str">
            <v>Linkedin</v>
          </cell>
          <cell r="H2" t="str">
            <v>Job Posting</v>
          </cell>
          <cell r="I2" t="str">
            <v>04 January 2024</v>
          </cell>
          <cell r="J2" t="str">
            <v>https://drive.google.com/file/d/abc123456def</v>
          </cell>
          <cell r="K2" t="str">
            <v>http://linkedinAarav891@gmail.com:linkedin)</v>
          </cell>
          <cell r="L2" t="str">
            <v>Current</v>
          </cell>
          <cell r="M2" t="str">
            <v>Radhika</v>
          </cell>
          <cell r="O2" t="str">
            <v>Select</v>
          </cell>
          <cell r="P2" t="str">
            <v>Select</v>
          </cell>
        </row>
        <row r="3">
          <cell r="B3" t="str">
            <v>Arjun Singh</v>
          </cell>
          <cell r="C3">
            <v>9234567893</v>
          </cell>
          <cell r="D3" t="str">
            <v>Arjun893@gmail.com</v>
          </cell>
          <cell r="E3" t="str">
            <v>Telugu</v>
          </cell>
          <cell r="F3" t="str">
            <v>Req_123</v>
          </cell>
          <cell r="G3" t="str">
            <v>Naukri</v>
          </cell>
          <cell r="H3" t="str">
            <v>Head Hunting</v>
          </cell>
          <cell r="I3" t="str">
            <v>22 January 2024</v>
          </cell>
          <cell r="J3" t="str">
            <v>https://drive.google.com/file/d/mno456789pqr</v>
          </cell>
          <cell r="K3" t="str">
            <v>http://linkedinArjun893@gmail.com:linkedin)</v>
          </cell>
          <cell r="L3" t="str">
            <v>Current</v>
          </cell>
          <cell r="M3" t="str">
            <v>Ranjitha</v>
          </cell>
          <cell r="O3" t="str">
            <v>Reject</v>
          </cell>
          <cell r="P3" t="str">
            <v>Select</v>
          </cell>
        </row>
        <row r="4">
          <cell r="B4" t="str">
            <v>Nisha Gupta</v>
          </cell>
          <cell r="C4">
            <v>9234567894</v>
          </cell>
          <cell r="D4" t="str">
            <v>Nisha894@gmail.com</v>
          </cell>
          <cell r="E4" t="str">
            <v>Marathi</v>
          </cell>
          <cell r="F4" t="str">
            <v>Req_123</v>
          </cell>
          <cell r="G4" t="str">
            <v>IIMJobs</v>
          </cell>
          <cell r="H4" t="str">
            <v>Head Hunting</v>
          </cell>
          <cell r="I4" t="str">
            <v>28 January 2024</v>
          </cell>
          <cell r="J4" t="str">
            <v>https://drive.google.com/file/d/abc123456def</v>
          </cell>
          <cell r="K4" t="str">
            <v>http://linkedinNisha894@gmail.com:linkedin)</v>
          </cell>
          <cell r="L4" t="str">
            <v>Current</v>
          </cell>
          <cell r="M4" t="str">
            <v>Ayushi</v>
          </cell>
          <cell r="O4" t="str">
            <v>Select</v>
          </cell>
          <cell r="P4" t="str">
            <v>Select</v>
          </cell>
        </row>
        <row r="5">
          <cell r="B5" t="str">
            <v>Rohan Mehta</v>
          </cell>
          <cell r="C5">
            <v>9234567895</v>
          </cell>
          <cell r="D5" t="str">
            <v>Rohan895@gmail.com</v>
          </cell>
          <cell r="E5" t="str">
            <v>Kannada</v>
          </cell>
          <cell r="F5" t="str">
            <v>Req_123</v>
          </cell>
          <cell r="G5" t="str">
            <v>Shine</v>
          </cell>
          <cell r="H5" t="str">
            <v>Head Hunting</v>
          </cell>
          <cell r="I5" t="str">
            <v>02 February 2024</v>
          </cell>
          <cell r="J5" t="str">
            <v>https://drive.google.com/file/d/xyz987654uvw</v>
          </cell>
          <cell r="K5" t="str">
            <v>http://linkedinRohan895@gmail.com:linkedin)</v>
          </cell>
          <cell r="L5" t="str">
            <v>Current</v>
          </cell>
          <cell r="M5" t="str">
            <v>Kartik</v>
          </cell>
          <cell r="O5" t="str">
            <v>Select</v>
          </cell>
          <cell r="P5" t="str">
            <v>Select</v>
          </cell>
        </row>
        <row r="6">
          <cell r="B6" t="str">
            <v>Aditya Khanna</v>
          </cell>
          <cell r="C6">
            <v>9234567899</v>
          </cell>
          <cell r="D6" t="str">
            <v>Adity899@gmail.com</v>
          </cell>
          <cell r="E6" t="str">
            <v>Telugu</v>
          </cell>
          <cell r="F6" t="str">
            <v>Req_123</v>
          </cell>
          <cell r="G6" t="str">
            <v>Shine</v>
          </cell>
          <cell r="H6" t="str">
            <v>Head Hunting</v>
          </cell>
          <cell r="I6" t="str">
            <v>26 February 2024</v>
          </cell>
          <cell r="J6" t="str">
            <v>https://drive.google.com/file/d/mno456789pqr</v>
          </cell>
          <cell r="K6" t="str">
            <v>http://linkedinAdity899@gmail.com:linkedin)</v>
          </cell>
          <cell r="L6" t="str">
            <v>Current</v>
          </cell>
          <cell r="M6" t="str">
            <v>Ayushi</v>
          </cell>
          <cell r="O6" t="str">
            <v>Reject</v>
          </cell>
          <cell r="P6" t="str">
            <v>Select</v>
          </cell>
        </row>
      </sheetData>
      <sheetData sheetId="5">
        <row r="2">
          <cell r="A2" t="str">
            <v>Req_123-9234567901</v>
          </cell>
          <cell r="B2" t="str">
            <v>Aarav Sharma</v>
          </cell>
          <cell r="C2">
            <v>9234567891</v>
          </cell>
          <cell r="D2" t="str">
            <v>Aarav891@gmail.com</v>
          </cell>
          <cell r="E2" t="str">
            <v>Malayalam</v>
          </cell>
          <cell r="F2" t="str">
            <v>Req_123</v>
          </cell>
          <cell r="G2" t="str">
            <v>Linkedin</v>
          </cell>
          <cell r="H2" t="str">
            <v>Job Posting</v>
          </cell>
          <cell r="I2" t="str">
            <v>04 January 2024</v>
          </cell>
          <cell r="J2" t="str">
            <v>https://drive.google.com/file/d/abc123456def</v>
          </cell>
          <cell r="K2" t="str">
            <v>http://linkedinAarav891@gmail.com:linkedin)</v>
          </cell>
          <cell r="L2" t="str">
            <v>Current</v>
          </cell>
          <cell r="M2" t="str">
            <v>Radhika</v>
          </cell>
          <cell r="N2" t="str">
            <v>Select</v>
          </cell>
          <cell r="O2" t="str">
            <v>Select</v>
          </cell>
          <cell r="P2" t="str">
            <v>Select</v>
          </cell>
          <cell r="Q2" t="str">
            <v>Offered</v>
          </cell>
          <cell r="R2" t="str">
            <v>Offer Accepted</v>
          </cell>
        </row>
        <row r="3">
          <cell r="A3" t="str">
            <v>Req_123-9234567894</v>
          </cell>
          <cell r="B3" t="str">
            <v>Arjun Singh</v>
          </cell>
          <cell r="C3">
            <v>9234567893</v>
          </cell>
          <cell r="D3" t="str">
            <v>Arjun893@gmail.com</v>
          </cell>
          <cell r="E3" t="str">
            <v>Telugu</v>
          </cell>
          <cell r="F3" t="str">
            <v>Req_123</v>
          </cell>
          <cell r="G3" t="str">
            <v>Naukri</v>
          </cell>
          <cell r="H3" t="str">
            <v>Head Hunting</v>
          </cell>
          <cell r="I3" t="str">
            <v>22 January 2024</v>
          </cell>
          <cell r="J3" t="str">
            <v>https://drive.google.com/file/d/mno456789pqr</v>
          </cell>
          <cell r="K3" t="str">
            <v>http://linkedinArjun893@gmail.com:linkedin)</v>
          </cell>
          <cell r="L3" t="str">
            <v>Current</v>
          </cell>
          <cell r="M3" t="str">
            <v>Ranjitha</v>
          </cell>
          <cell r="N3" t="str">
            <v>Reject</v>
          </cell>
          <cell r="O3" t="str">
            <v>Reject</v>
          </cell>
          <cell r="P3" t="str">
            <v>Select</v>
          </cell>
          <cell r="Q3" t="str">
            <v>Offered</v>
          </cell>
          <cell r="R3" t="str">
            <v>Offer Accepted</v>
          </cell>
        </row>
        <row r="4">
          <cell r="A4" t="str">
            <v>Req_123-9234567895</v>
          </cell>
          <cell r="B4" t="str">
            <v>Nisha Gupta</v>
          </cell>
          <cell r="C4">
            <v>9234567894</v>
          </cell>
          <cell r="D4" t="str">
            <v>Nisha894@gmail.com</v>
          </cell>
          <cell r="E4" t="str">
            <v>Marathi</v>
          </cell>
          <cell r="F4" t="str">
            <v>Req_123</v>
          </cell>
          <cell r="G4" t="str">
            <v>IIMJobs</v>
          </cell>
          <cell r="H4" t="str">
            <v>Head Hunting</v>
          </cell>
          <cell r="I4" t="str">
            <v>28 January 2024</v>
          </cell>
          <cell r="J4" t="str">
            <v>https://drive.google.com/file/d/abc123456def</v>
          </cell>
          <cell r="K4" t="str">
            <v>http://linkedinNisha894@gmail.com:linkedin)</v>
          </cell>
          <cell r="L4" t="str">
            <v>Current</v>
          </cell>
          <cell r="M4" t="str">
            <v>Ayushi</v>
          </cell>
          <cell r="N4" t="str">
            <v>Select</v>
          </cell>
          <cell r="O4" t="str">
            <v>Select</v>
          </cell>
          <cell r="P4" t="str">
            <v>Select</v>
          </cell>
          <cell r="Q4" t="str">
            <v>Offered</v>
          </cell>
          <cell r="R4" t="str">
            <v>Offer Accepted</v>
          </cell>
        </row>
        <row r="5">
          <cell r="C5">
            <v>9234567895</v>
          </cell>
          <cell r="D5" t="str">
            <v>Rohan895@gmail.com</v>
          </cell>
          <cell r="E5" t="str">
            <v>Kannada</v>
          </cell>
          <cell r="F5" t="str">
            <v>Req_123</v>
          </cell>
          <cell r="G5" t="str">
            <v>Shine</v>
          </cell>
          <cell r="H5" t="str">
            <v>Head Hunting</v>
          </cell>
          <cell r="I5" t="str">
            <v>02 February 2024</v>
          </cell>
          <cell r="J5" t="str">
            <v>https://drive.google.com/file/d/xyz987654uvw</v>
          </cell>
          <cell r="K5" t="str">
            <v>http://linkedinRohan895@gmail.com:linkedin)</v>
          </cell>
          <cell r="L5" t="str">
            <v>Current</v>
          </cell>
          <cell r="M5" t="str">
            <v>Kartik</v>
          </cell>
          <cell r="N5" t="str">
            <v>Select</v>
          </cell>
          <cell r="O5" t="str">
            <v>Select</v>
          </cell>
          <cell r="P5" t="str">
            <v>Select</v>
          </cell>
          <cell r="Q5" t="str">
            <v>Offered</v>
          </cell>
          <cell r="R5" t="str">
            <v>Offer Denied</v>
          </cell>
        </row>
        <row r="6">
          <cell r="C6">
            <v>9234567899</v>
          </cell>
          <cell r="D6" t="str">
            <v>Adity899@gmail.com</v>
          </cell>
          <cell r="E6" t="str">
            <v>Telugu</v>
          </cell>
          <cell r="F6" t="str">
            <v>Req_123</v>
          </cell>
          <cell r="G6" t="str">
            <v>Shine</v>
          </cell>
          <cell r="H6" t="str">
            <v>Head Hunting</v>
          </cell>
          <cell r="I6" t="str">
            <v>26 February 2024</v>
          </cell>
          <cell r="J6" t="str">
            <v>https://drive.google.com/file/d/mno456789pqr</v>
          </cell>
          <cell r="K6" t="str">
            <v>http://linkedinAdity899@gmail.com:linkedin)</v>
          </cell>
          <cell r="L6" t="str">
            <v>Current</v>
          </cell>
          <cell r="M6" t="str">
            <v>Ayushi</v>
          </cell>
          <cell r="N6" t="str">
            <v>Reject</v>
          </cell>
          <cell r="O6" t="str">
            <v>Reject</v>
          </cell>
          <cell r="P6" t="str">
            <v>Select</v>
          </cell>
          <cell r="Q6" t="str">
            <v>Approval Pending</v>
          </cell>
        </row>
      </sheetData>
      <sheetData sheetId="6"/>
      <sheetData sheetId="7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Data"/>
      <sheetName val="Raw Data"/>
      <sheetName val="Screening Interviews"/>
      <sheetName val="Round 1"/>
      <sheetName val="HR Round"/>
      <sheetName val="Offer"/>
      <sheetName val="Onboarding"/>
      <sheetName val="Report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Req_123-9234567901</v>
          </cell>
          <cell r="C2">
            <v>9234567891</v>
          </cell>
          <cell r="D2" t="str">
            <v>Aarav891@gmail.com</v>
          </cell>
          <cell r="E2" t="str">
            <v>Malayalam</v>
          </cell>
          <cell r="F2" t="str">
            <v>Req_123</v>
          </cell>
          <cell r="G2" t="str">
            <v>Linkedin</v>
          </cell>
          <cell r="H2" t="str">
            <v>Job Posting</v>
          </cell>
          <cell r="I2" t="str">
            <v>04 January 2024</v>
          </cell>
          <cell r="J2" t="str">
            <v>https://drive.google.com/file/d/abc123456def</v>
          </cell>
          <cell r="K2" t="str">
            <v>http://linkedinAarav891@gmail.com:linkedin)</v>
          </cell>
          <cell r="L2" t="str">
            <v>Current</v>
          </cell>
          <cell r="M2" t="str">
            <v>Radhika</v>
          </cell>
          <cell r="N2" t="str">
            <v>Select</v>
          </cell>
          <cell r="O2" t="str">
            <v>Select</v>
          </cell>
          <cell r="P2" t="str">
            <v>Select</v>
          </cell>
          <cell r="Q2" t="str">
            <v>Offered</v>
          </cell>
          <cell r="R2" t="str">
            <v>Offer Accepted</v>
          </cell>
          <cell r="S2" t="str">
            <v>Onboarded</v>
          </cell>
        </row>
        <row r="3">
          <cell r="A3" t="str">
            <v>Req_123-9234567894</v>
          </cell>
          <cell r="C3">
            <v>9234567893</v>
          </cell>
          <cell r="D3" t="str">
            <v>Arjun893@gmail.com</v>
          </cell>
          <cell r="E3" t="str">
            <v>Telugu</v>
          </cell>
          <cell r="F3" t="str">
            <v>Req_123</v>
          </cell>
          <cell r="G3" t="str">
            <v>Naukri</v>
          </cell>
          <cell r="H3" t="str">
            <v>Head Hunting</v>
          </cell>
          <cell r="I3" t="str">
            <v>22 January 2024</v>
          </cell>
          <cell r="J3" t="str">
            <v>https://drive.google.com/file/d/mno456789pqr</v>
          </cell>
          <cell r="K3" t="str">
            <v>http://linkedinArjun893@gmail.com:linkedin)</v>
          </cell>
          <cell r="L3" t="str">
            <v>Current</v>
          </cell>
          <cell r="M3" t="str">
            <v>Ranjitha</v>
          </cell>
          <cell r="N3" t="str">
            <v>Reject</v>
          </cell>
          <cell r="O3" t="str">
            <v>Reject</v>
          </cell>
          <cell r="P3" t="str">
            <v>Select</v>
          </cell>
          <cell r="Q3" t="str">
            <v>Offered</v>
          </cell>
          <cell r="R3" t="str">
            <v>Offer Accepted</v>
          </cell>
          <cell r="S3" t="str">
            <v>Onboarded</v>
          </cell>
        </row>
        <row r="4">
          <cell r="A4" t="str">
            <v>Req_123-9234567895</v>
          </cell>
          <cell r="C4">
            <v>9234567894</v>
          </cell>
          <cell r="D4" t="str">
            <v>Nisha894@gmail.com</v>
          </cell>
          <cell r="E4" t="str">
            <v>Marathi</v>
          </cell>
          <cell r="F4" t="str">
            <v>Req_123</v>
          </cell>
          <cell r="G4" t="str">
            <v>IIMJobs</v>
          </cell>
          <cell r="H4" t="str">
            <v>Head Hunting</v>
          </cell>
          <cell r="I4" t="str">
            <v>28 January 2024</v>
          </cell>
          <cell r="J4" t="str">
            <v>https://drive.google.com/file/d/abc123456def</v>
          </cell>
          <cell r="K4" t="str">
            <v>http://linkedinNisha894@gmail.com:linkedin)</v>
          </cell>
          <cell r="L4" t="str">
            <v>Current</v>
          </cell>
          <cell r="M4" t="str">
            <v>Ayushi</v>
          </cell>
          <cell r="N4" t="str">
            <v>Select</v>
          </cell>
          <cell r="O4" t="str">
            <v>Select</v>
          </cell>
          <cell r="P4" t="str">
            <v>Select</v>
          </cell>
          <cell r="Q4" t="str">
            <v>Offered</v>
          </cell>
          <cell r="R4" t="str">
            <v>Offer Accepted</v>
          </cell>
          <cell r="S4" t="str">
            <v>Onboarding Extended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M1" workbookViewId="0">
      <selection activeCell="Q19" sqref="Q19"/>
    </sheetView>
  </sheetViews>
  <sheetFormatPr defaultColWidth="12.6640625" defaultRowHeight="15.75" customHeight="1" x14ac:dyDescent="0.25"/>
  <cols>
    <col min="1" max="1" width="19.109375" style="3" bestFit="1" customWidth="1"/>
    <col min="2" max="2" width="17.33203125" style="3" bestFit="1" customWidth="1"/>
    <col min="3" max="3" width="13.21875" style="3" bestFit="1" customWidth="1"/>
    <col min="4" max="4" width="20" style="3" bestFit="1" customWidth="1"/>
    <col min="5" max="5" width="14.5546875" style="3" bestFit="1" customWidth="1"/>
    <col min="6" max="6" width="8.21875" style="3" bestFit="1" customWidth="1"/>
    <col min="7" max="7" width="12.109375" style="3" bestFit="1" customWidth="1"/>
    <col min="8" max="8" width="15.109375" style="3" bestFit="1" customWidth="1"/>
    <col min="9" max="9" width="26.6640625" style="3" bestFit="1" customWidth="1"/>
    <col min="10" max="10" width="38.109375" style="3" bestFit="1" customWidth="1"/>
    <col min="11" max="11" width="38.5546875" style="3" bestFit="1" customWidth="1"/>
    <col min="12" max="12" width="11" style="3" bestFit="1" customWidth="1"/>
    <col min="13" max="19" width="23.77734375" style="3" bestFit="1" customWidth="1"/>
    <col min="20" max="20" width="48.33203125" style="3" bestFit="1" customWidth="1"/>
    <col min="21" max="21" width="37.33203125" style="3" bestFit="1" customWidth="1"/>
    <col min="22" max="16384" width="12.6640625" style="3"/>
  </cols>
  <sheetData>
    <row r="1" spans="1:27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492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8" t="s">
        <v>19</v>
      </c>
      <c r="U1" s="8" t="s">
        <v>20</v>
      </c>
      <c r="V1" s="2"/>
      <c r="W1" s="2"/>
      <c r="X1" s="2"/>
      <c r="Y1" s="2"/>
      <c r="Z1" s="2"/>
      <c r="AA1" s="2"/>
    </row>
    <row r="2" spans="1:27" x14ac:dyDescent="0.25">
      <c r="A2" s="2" t="str">
        <f>CONCATENATE(F2, "-", C2)</f>
        <v>Req_123-9234567891</v>
      </c>
      <c r="B2" s="2" t="s">
        <v>21</v>
      </c>
      <c r="C2" s="2">
        <v>9234567891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9">
        <v>45295</v>
      </c>
      <c r="J2" s="2" t="s">
        <v>27</v>
      </c>
      <c r="K2" s="2" t="s">
        <v>28</v>
      </c>
      <c r="L2" s="2" t="s">
        <v>29</v>
      </c>
      <c r="M2" s="2" t="str">
        <f>VLOOKUP(A2, 'Raw Data'!A:S, 13, FALSE)</f>
        <v>Radhika</v>
      </c>
      <c r="N2" s="2" t="str">
        <f>IFERROR(VLOOKUP(A2, '[1]Screening Interviews'!A:N, 14, FALSE), "No Data")</f>
        <v>Shortlisted</v>
      </c>
      <c r="O2" s="2" t="str">
        <f>IFERROR(INDEX([2]Offer!C3:S3, 1, 14), "No Data")</f>
        <v>Select</v>
      </c>
      <c r="P2" s="2" t="str">
        <f>IFERROR(INDEX([2]Offer!C3:S3, 1, 15), "No Data")</f>
        <v>Offered</v>
      </c>
      <c r="Q2" s="2" t="str">
        <f>IFERROR(INDEX([2]Offer!C3:S3, 1, 16), "No Data")</f>
        <v>Offer Accepted</v>
      </c>
      <c r="R2" s="2" t="str">
        <f>IFERROR(INDEX([2]Offer!C3:S3, 1, 16), "No Data")</f>
        <v>Offer Accepted</v>
      </c>
      <c r="S2" s="2" t="str">
        <f>IFERROR(INDEX(Onboarding!C2:C100, MATCH(A2, Onboarding!A2:A100, 0)), "No Data")</f>
        <v>No Data</v>
      </c>
      <c r="T2" s="2" t="str">
        <f>IF(ISNUMBER(MATCH("Rejected", N2:S2, 0)), "Rejected",
    IF(ISNUMBER(MATCH("Hired", N2:S2, 0)), "Hired",
        IF(ISNUMBER(MATCH("In Process", N2:S2, 0)), "In Process",
            IF(ISNUMBER(MATCH("Stage of Rejection", N2:S2, 0)), "Stage of Rejection", "Not Started")
        )
    )
)</f>
        <v>Not Started</v>
      </c>
      <c r="U2" s="2" t="s">
        <v>30</v>
      </c>
      <c r="V2" s="2"/>
      <c r="W2" s="2"/>
      <c r="X2" s="2"/>
      <c r="Y2" s="2"/>
      <c r="Z2" s="2"/>
      <c r="AA2" s="2"/>
    </row>
    <row r="3" spans="1:27" x14ac:dyDescent="0.25">
      <c r="A3" s="2" t="str">
        <f t="shared" ref="A3:A66" si="0">CONCATENATE(F3, "-", C3)</f>
        <v>Req_123-9234567892</v>
      </c>
      <c r="B3" s="2" t="s">
        <v>31</v>
      </c>
      <c r="C3" s="2">
        <v>9234567892</v>
      </c>
      <c r="D3" s="2" t="s">
        <v>32</v>
      </c>
      <c r="E3" s="2" t="s">
        <v>33</v>
      </c>
      <c r="F3" s="2" t="s">
        <v>24</v>
      </c>
      <c r="G3" s="2" t="s">
        <v>34</v>
      </c>
      <c r="H3" s="2" t="s">
        <v>35</v>
      </c>
      <c r="I3" s="9">
        <v>45216</v>
      </c>
      <c r="J3" s="2" t="s">
        <v>36</v>
      </c>
      <c r="K3" s="2" t="s">
        <v>37</v>
      </c>
      <c r="L3" s="2" t="s">
        <v>38</v>
      </c>
      <c r="M3" s="2" t="str">
        <f>VLOOKUP(A3, 'Raw Data'!A:S, 13, FALSE)</f>
        <v>Ayushi</v>
      </c>
      <c r="N3" s="2" t="str">
        <f>IFERROR(VLOOKUP(A3, '[1]Screening Interviews'!A:N, 14, FALSE), "No Data")</f>
        <v>No Data</v>
      </c>
      <c r="O3" s="2" t="str">
        <f>IFERROR(VLOOKUP(A3, 'Round 1'!A:N, 14, FALSE), "No Data")</f>
        <v>No Data</v>
      </c>
      <c r="P3" s="2" t="str">
        <f>IFERROR(INDEX([2]Offer!C4:S4, 1, 15), "No Data")</f>
        <v>Offered</v>
      </c>
      <c r="Q3" s="2" t="str">
        <f>IFERROR(INDEX([2]Offer!C4:S4, 1, 16), "No Data")</f>
        <v>Offer Accepted</v>
      </c>
      <c r="R3" s="2" t="str">
        <f>IFERROR(INDEX([2]Offer!C4:S4, 1, 16), "No Data")</f>
        <v>Offer Accepted</v>
      </c>
      <c r="S3" s="2" t="str">
        <f>IFERROR(VLOOKUP(A3, Onboarding!A:S, 19, FALSE), "No Data")</f>
        <v>No Data</v>
      </c>
      <c r="T3" s="2" t="str">
        <f t="shared" ref="T3:T66" si="1">IF(ISNUMBER(MATCH("Rejected", M3:S3, 0)), "Rejected",
    IF(ISNUMBER(MATCH("Hired", M3:S3, 0)), "Hired",
        IF(ISNUMBER(MATCH("In Process", M3:S3, 0)), "In Process", "Not Started")
    )
)</f>
        <v>Not Started</v>
      </c>
      <c r="U3" s="2" t="s">
        <v>30</v>
      </c>
      <c r="V3" s="2"/>
      <c r="W3" s="2"/>
      <c r="X3" s="2"/>
      <c r="Y3" s="2"/>
      <c r="Z3" s="2"/>
      <c r="AA3" s="2"/>
    </row>
    <row r="4" spans="1:27" x14ac:dyDescent="0.25">
      <c r="A4" s="2" t="str">
        <f t="shared" si="0"/>
        <v>Req_123-9234567893</v>
      </c>
      <c r="B4" s="2" t="s">
        <v>39</v>
      </c>
      <c r="C4" s="2">
        <v>9234567893</v>
      </c>
      <c r="D4" s="2" t="s">
        <v>40</v>
      </c>
      <c r="E4" s="2" t="s">
        <v>41</v>
      </c>
      <c r="F4" s="2" t="s">
        <v>24</v>
      </c>
      <c r="G4" s="2" t="s">
        <v>42</v>
      </c>
      <c r="H4" s="2" t="s">
        <v>43</v>
      </c>
      <c r="I4" s="9">
        <v>45313</v>
      </c>
      <c r="J4" s="2" t="s">
        <v>44</v>
      </c>
      <c r="K4" s="2" t="s">
        <v>45</v>
      </c>
      <c r="L4" s="2" t="s">
        <v>29</v>
      </c>
      <c r="M4" s="2" t="str">
        <f>VLOOKUP(A4, 'Raw Data'!A:S, 13, FALSE)</f>
        <v>Ranjitha</v>
      </c>
      <c r="N4" s="2" t="str">
        <f>IFERROR(VLOOKUP(A4, '[1]Screening Interviews'!A:N, 14, FALSE), "No Data")</f>
        <v>Shortlisted</v>
      </c>
      <c r="O4" s="2" t="str">
        <f>IFERROR(VLOOKUP(A4, 'Round 1'!A:N, 14, FALSE), "No Data")</f>
        <v>Reject</v>
      </c>
      <c r="P4" s="2" t="str">
        <f>IFERROR(INDEX([2]Offer!C5:S5, 1, 15), "No Data")</f>
        <v>Offered</v>
      </c>
      <c r="Q4" s="2" t="str">
        <f>IFERROR(INDEX([2]Offer!C5:S5, 1, 16), "No Data")</f>
        <v>Offer Denied</v>
      </c>
      <c r="R4" s="2" t="str">
        <f>IFERROR(INDEX([2]Offer!C5:S5, 1, 16), "No Data")</f>
        <v>Offer Denied</v>
      </c>
      <c r="S4" s="2" t="str">
        <f>IFERROR(VLOOKUP(A4, Onboarding!A:S, 19, FALSE), "No Data")</f>
        <v>No Data</v>
      </c>
      <c r="T4" s="2" t="str">
        <f t="shared" si="1"/>
        <v>Not Started</v>
      </c>
      <c r="U4" s="2" t="s">
        <v>30</v>
      </c>
      <c r="V4" s="2"/>
      <c r="W4" s="2"/>
      <c r="X4" s="2"/>
      <c r="Y4" s="2"/>
      <c r="Z4" s="2"/>
      <c r="AA4" s="2"/>
    </row>
    <row r="5" spans="1:27" x14ac:dyDescent="0.25">
      <c r="A5" s="2" t="str">
        <f t="shared" si="0"/>
        <v>Req_123-9234567894</v>
      </c>
      <c r="B5" s="2" t="s">
        <v>46</v>
      </c>
      <c r="C5" s="2">
        <v>9234567894</v>
      </c>
      <c r="D5" s="2" t="s">
        <v>47</v>
      </c>
      <c r="E5" s="2" t="s">
        <v>48</v>
      </c>
      <c r="F5" s="2" t="s">
        <v>24</v>
      </c>
      <c r="G5" s="2" t="s">
        <v>49</v>
      </c>
      <c r="H5" s="2" t="s">
        <v>43</v>
      </c>
      <c r="I5" s="9">
        <v>45319</v>
      </c>
      <c r="J5" s="2" t="s">
        <v>27</v>
      </c>
      <c r="K5" s="2" t="s">
        <v>50</v>
      </c>
      <c r="L5" s="2" t="s">
        <v>29</v>
      </c>
      <c r="M5" s="2" t="str">
        <f>VLOOKUP(A5, 'Raw Data'!A:S, 13, FALSE)</f>
        <v>Ayushi</v>
      </c>
      <c r="N5" s="2" t="str">
        <f>IFERROR(VLOOKUP(A5, '[1]Screening Interviews'!A:N, 14, FALSE), "No Data")</f>
        <v>Shortlisted</v>
      </c>
      <c r="O5" s="2" t="str">
        <f>IFERROR(VLOOKUP(A5, 'Round 1'!A:N, 14, FALSE), "No Data")</f>
        <v>Select</v>
      </c>
      <c r="P5" s="2" t="str">
        <f>IFERROR(INDEX([2]Offer!C6:S6, 1, 15), "No Data")</f>
        <v>Approval Pending</v>
      </c>
      <c r="Q5" s="2" t="str">
        <f>IFERROR(INDEX([3]Onboarding!C2:S1000, MATCH(A2, [3]Onboarding!A2:A1000, 0), 18), "No Data")</f>
        <v>No Data</v>
      </c>
      <c r="R5" s="2">
        <f>IFERROR(INDEX([2]Offer!C6:S6, 1, 16), "No Data")</f>
        <v>0</v>
      </c>
      <c r="S5" s="2" t="str">
        <f>IFERROR(VLOOKUP(A5, Onboarding!A:S, 19, FALSE), "No Data")</f>
        <v>Onboarded</v>
      </c>
      <c r="T5" s="2" t="str">
        <f t="shared" si="1"/>
        <v>Not Started</v>
      </c>
      <c r="U5" s="2" t="s">
        <v>30</v>
      </c>
      <c r="V5" s="2"/>
      <c r="W5" s="2"/>
      <c r="X5" s="2"/>
      <c r="Y5" s="2"/>
      <c r="Z5" s="2"/>
      <c r="AA5" s="2"/>
    </row>
    <row r="6" spans="1:27" x14ac:dyDescent="0.25">
      <c r="A6" s="2" t="str">
        <f t="shared" si="0"/>
        <v>Req_123-9234567895</v>
      </c>
      <c r="B6" s="2" t="s">
        <v>51</v>
      </c>
      <c r="C6" s="2">
        <v>9234567895</v>
      </c>
      <c r="D6" s="2" t="s">
        <v>52</v>
      </c>
      <c r="E6" s="2" t="s">
        <v>53</v>
      </c>
      <c r="F6" s="2" t="s">
        <v>24</v>
      </c>
      <c r="G6" s="2" t="s">
        <v>54</v>
      </c>
      <c r="H6" s="2" t="s">
        <v>43</v>
      </c>
      <c r="I6" s="9">
        <v>45324</v>
      </c>
      <c r="J6" s="2" t="s">
        <v>36</v>
      </c>
      <c r="K6" s="2" t="s">
        <v>55</v>
      </c>
      <c r="L6" s="2" t="s">
        <v>29</v>
      </c>
      <c r="M6" s="2" t="str">
        <f>VLOOKUP(A6, 'Raw Data'!A:S, 13, FALSE)</f>
        <v>Kartik</v>
      </c>
      <c r="N6" s="2" t="str">
        <f>IFERROR(VLOOKUP(A6, '[1]Screening Interviews'!A:N, 14, FALSE), "No Data")</f>
        <v>Shortlisted</v>
      </c>
      <c r="O6" s="2" t="str">
        <f>IFERROR(VLOOKUP(A6, 'Round 1'!A:N, 14, FALSE), "No Data")</f>
        <v>Select</v>
      </c>
      <c r="P6" s="2">
        <f>IFERROR(INDEX([2]Offer!C7:S7, 1, 15), "No Data")</f>
        <v>0</v>
      </c>
      <c r="Q6" s="2" t="str">
        <f>IFERROR(VLOOKUP(A3, Onboarding!A:S, 17, FALSE), "No Data")</f>
        <v>No Data</v>
      </c>
      <c r="R6" s="2">
        <f>IFERROR(INDEX([2]Offer!C7:S7, 1, 16), "No Data")</f>
        <v>0</v>
      </c>
      <c r="S6" s="2" t="str">
        <f>IFERROR(VLOOKUP(A6, Onboarding!A:S, 19, FALSE), "No Data")</f>
        <v>Onboarding Extended</v>
      </c>
      <c r="T6" s="2" t="str">
        <f t="shared" si="1"/>
        <v>Not Started</v>
      </c>
      <c r="U6" s="2" t="s">
        <v>30</v>
      </c>
      <c r="V6" s="2"/>
      <c r="W6" s="2"/>
      <c r="X6" s="2"/>
      <c r="Y6" s="2"/>
      <c r="Z6" s="2"/>
      <c r="AA6" s="2"/>
    </row>
    <row r="7" spans="1:27" x14ac:dyDescent="0.25">
      <c r="A7" s="2" t="str">
        <f t="shared" si="0"/>
        <v>Req_123-9234567896</v>
      </c>
      <c r="B7" s="2" t="s">
        <v>56</v>
      </c>
      <c r="C7" s="2">
        <v>9234567896</v>
      </c>
      <c r="D7" s="2" t="s">
        <v>57</v>
      </c>
      <c r="E7" s="2" t="s">
        <v>58</v>
      </c>
      <c r="F7" s="2" t="s">
        <v>24</v>
      </c>
      <c r="G7" s="2" t="s">
        <v>42</v>
      </c>
      <c r="H7" s="2" t="s">
        <v>43</v>
      </c>
      <c r="I7" s="9">
        <v>45167</v>
      </c>
      <c r="J7" s="2" t="s">
        <v>44</v>
      </c>
      <c r="K7" s="2" t="s">
        <v>59</v>
      </c>
      <c r="L7" s="2" t="s">
        <v>38</v>
      </c>
      <c r="M7" s="2" t="str">
        <f>VLOOKUP(A7, 'Raw Data'!A:S, 13, FALSE)</f>
        <v>Radhika</v>
      </c>
      <c r="N7" s="2" t="str">
        <f>IFERROR(VLOOKUP(A7, '[1]Screening Interviews'!A:N, 14, FALSE), "No Data")</f>
        <v>No Data</v>
      </c>
      <c r="O7" s="2" t="str">
        <f>IFERROR(VLOOKUP(A7, 'Round 1'!A:N, 14, FALSE), "No Data")</f>
        <v>No Data</v>
      </c>
      <c r="P7" s="2">
        <f>IFERROR(INDEX([2]Offer!C8:S8, 1, 15), "No Data")</f>
        <v>0</v>
      </c>
      <c r="Q7" s="2" t="str">
        <f>IFERROR(VLOOKUP(A4, Onboarding!A:S, 17, FALSE), "No Data")</f>
        <v>No Data</v>
      </c>
      <c r="R7" s="2">
        <f>IFERROR(INDEX([2]Offer!C8:S8, 1, 16), "No Data")</f>
        <v>0</v>
      </c>
      <c r="S7" s="2" t="str">
        <f>IFERROR(VLOOKUP(A7, Onboarding!A:S, 19, FALSE), "No Data")</f>
        <v>No Data</v>
      </c>
      <c r="T7" s="2" t="str">
        <f t="shared" si="1"/>
        <v>Not Started</v>
      </c>
      <c r="U7" s="2" t="s">
        <v>30</v>
      </c>
      <c r="V7" s="2"/>
      <c r="W7" s="2"/>
      <c r="X7" s="2"/>
      <c r="Y7" s="2"/>
      <c r="Z7" s="2"/>
      <c r="AA7" s="2"/>
    </row>
    <row r="8" spans="1:27" x14ac:dyDescent="0.25">
      <c r="A8" s="2" t="str">
        <f t="shared" si="0"/>
        <v>Req_123-9234567897</v>
      </c>
      <c r="B8" s="2" t="s">
        <v>60</v>
      </c>
      <c r="C8" s="2">
        <v>9234567897</v>
      </c>
      <c r="D8" s="2" t="s">
        <v>61</v>
      </c>
      <c r="E8" s="2" t="s">
        <v>33</v>
      </c>
      <c r="F8" s="2" t="s">
        <v>24</v>
      </c>
      <c r="G8" s="2" t="s">
        <v>34</v>
      </c>
      <c r="H8" s="2" t="s">
        <v>62</v>
      </c>
      <c r="I8" s="9">
        <v>44960</v>
      </c>
      <c r="J8" s="2" t="s">
        <v>27</v>
      </c>
      <c r="K8" s="2" t="s">
        <v>63</v>
      </c>
      <c r="L8" s="2" t="s">
        <v>38</v>
      </c>
      <c r="M8" s="2" t="str">
        <f>VLOOKUP(A8, 'Raw Data'!A:S, 13, FALSE)</f>
        <v>Ayushi</v>
      </c>
      <c r="N8" s="2" t="str">
        <f>IFERROR(VLOOKUP(A8, '[1]Screening Interviews'!A:N, 14, FALSE), "No Data")</f>
        <v>No Data</v>
      </c>
      <c r="O8" s="2" t="str">
        <f>IFERROR(VLOOKUP(A8, 'Round 1'!A:N, 14, FALSE), "No Data")</f>
        <v>No Data</v>
      </c>
      <c r="P8" s="2">
        <f>IFERROR(INDEX([2]Offer!C9:S9, 1, 15), "No Data")</f>
        <v>0</v>
      </c>
      <c r="Q8" s="2" t="str">
        <f>IFERROR(VLOOKUP(A5, Onboarding!A:S, 17, FALSE), "No Data")</f>
        <v>Offered</v>
      </c>
      <c r="R8" s="2">
        <f>IFERROR(INDEX([2]Offer!C9:S9, 1, 16), "No Data")</f>
        <v>0</v>
      </c>
      <c r="S8" s="2" t="str">
        <f>IFERROR(VLOOKUP(A8, Onboarding!A:S, 19, FALSE), "No Data")</f>
        <v>No Data</v>
      </c>
      <c r="T8" s="2" t="str">
        <f t="shared" si="1"/>
        <v>Not Started</v>
      </c>
      <c r="U8" s="2" t="s">
        <v>30</v>
      </c>
      <c r="V8" s="2"/>
      <c r="W8" s="2"/>
      <c r="X8" s="2"/>
      <c r="Y8" s="2"/>
      <c r="Z8" s="2"/>
      <c r="AA8" s="2"/>
    </row>
    <row r="9" spans="1:27" x14ac:dyDescent="0.25">
      <c r="A9" s="2" t="str">
        <f t="shared" si="0"/>
        <v>Req_123-9234567898</v>
      </c>
      <c r="B9" s="2" t="s">
        <v>64</v>
      </c>
      <c r="C9" s="2">
        <v>9234567898</v>
      </c>
      <c r="D9" s="2" t="s">
        <v>65</v>
      </c>
      <c r="E9" s="2" t="s">
        <v>53</v>
      </c>
      <c r="F9" s="2" t="s">
        <v>24</v>
      </c>
      <c r="G9" s="2" t="s">
        <v>49</v>
      </c>
      <c r="H9" s="2" t="s">
        <v>43</v>
      </c>
      <c r="I9" s="9">
        <v>45007</v>
      </c>
      <c r="J9" s="2" t="s">
        <v>36</v>
      </c>
      <c r="K9" s="2" t="s">
        <v>66</v>
      </c>
      <c r="L9" s="2" t="s">
        <v>38</v>
      </c>
      <c r="M9" s="2" t="str">
        <f>VLOOKUP(A9, 'Raw Data'!A:S, 13, FALSE)</f>
        <v>Ranjitha</v>
      </c>
      <c r="N9" s="2" t="str">
        <f>IFERROR(VLOOKUP(A9, '[1]Screening Interviews'!A:N, 14, FALSE), "No Data")</f>
        <v>No Data</v>
      </c>
      <c r="O9" s="2" t="str">
        <f>IFERROR(VLOOKUP(A9, 'Round 1'!A:N, 14, FALSE), "No Data")</f>
        <v>No Data</v>
      </c>
      <c r="P9" s="2">
        <f>IFERROR(INDEX([2]Offer!C10:S10, 1, 15), "No Data")</f>
        <v>0</v>
      </c>
      <c r="Q9" s="2" t="str">
        <f>IFERROR(VLOOKUP(A6, Onboarding!A:S, 17, FALSE), "No Data")</f>
        <v>Offered</v>
      </c>
      <c r="R9" s="2">
        <f>IFERROR(INDEX([2]Offer!C10:S10, 1, 16), "No Data")</f>
        <v>0</v>
      </c>
      <c r="S9" s="2" t="str">
        <f>IFERROR(VLOOKUP(A9, Onboarding!A:S, 19, FALSE), "No Data")</f>
        <v>No Data</v>
      </c>
      <c r="T9" s="2" t="str">
        <f t="shared" si="1"/>
        <v>Not Started</v>
      </c>
      <c r="U9" s="2" t="s">
        <v>30</v>
      </c>
      <c r="V9" s="2"/>
      <c r="W9" s="2"/>
      <c r="X9" s="2"/>
      <c r="Y9" s="2"/>
      <c r="Z9" s="2"/>
      <c r="AA9" s="2"/>
    </row>
    <row r="10" spans="1:27" x14ac:dyDescent="0.25">
      <c r="A10" s="2" t="str">
        <f t="shared" si="0"/>
        <v>Req_123-9234567899</v>
      </c>
      <c r="B10" s="2" t="s">
        <v>67</v>
      </c>
      <c r="C10" s="2">
        <v>9234567899</v>
      </c>
      <c r="D10" s="2" t="s">
        <v>68</v>
      </c>
      <c r="E10" s="2" t="s">
        <v>41</v>
      </c>
      <c r="F10" s="2" t="s">
        <v>24</v>
      </c>
      <c r="G10" s="2" t="s">
        <v>54</v>
      </c>
      <c r="H10" s="2" t="s">
        <v>43</v>
      </c>
      <c r="I10" s="9">
        <v>45348</v>
      </c>
      <c r="J10" s="2" t="s">
        <v>44</v>
      </c>
      <c r="K10" s="2" t="s">
        <v>69</v>
      </c>
      <c r="L10" s="2" t="s">
        <v>29</v>
      </c>
      <c r="M10" s="2" t="str">
        <f>VLOOKUP(A10, 'Raw Data'!A:S, 13, FALSE)</f>
        <v>Ayushi</v>
      </c>
      <c r="N10" s="2" t="str">
        <f>IFERROR(VLOOKUP(A10, '[1]Screening Interviews'!A:N, 14, FALSE), "No Data")</f>
        <v>Shortlisted</v>
      </c>
      <c r="O10" s="2" t="str">
        <f>IFERROR(VLOOKUP(A10, 'Round 1'!A:N, 14, FALSE), "No Data")</f>
        <v>Reject</v>
      </c>
      <c r="P10" s="2">
        <f>IFERROR(INDEX([2]Offer!C11:S11, 1, 15), "No Data")</f>
        <v>0</v>
      </c>
      <c r="Q10" s="2" t="str">
        <f>IFERROR(VLOOKUP(A7, Onboarding!A:S, 17, FALSE), "No Data")</f>
        <v>No Data</v>
      </c>
      <c r="R10" s="2">
        <f>IFERROR(INDEX([2]Offer!C11:S11, 1, 16), "No Data")</f>
        <v>0</v>
      </c>
      <c r="S10" s="2" t="str">
        <f>IFERROR(VLOOKUP(A10, Onboarding!A:S, 19, FALSE), "No Data")</f>
        <v>No Data</v>
      </c>
      <c r="T10" s="2" t="str">
        <f t="shared" si="1"/>
        <v>Not Started</v>
      </c>
      <c r="U10" s="2" t="s">
        <v>30</v>
      </c>
      <c r="V10" s="2"/>
      <c r="W10" s="2"/>
      <c r="X10" s="2"/>
      <c r="Y10" s="2"/>
      <c r="Z10" s="2"/>
      <c r="AA10" s="2"/>
    </row>
    <row r="11" spans="1:27" x14ac:dyDescent="0.25">
      <c r="A11" s="2" t="str">
        <f t="shared" si="0"/>
        <v>Req_123-9234567900</v>
      </c>
      <c r="B11" s="2" t="s">
        <v>70</v>
      </c>
      <c r="C11" s="2">
        <v>9234567900</v>
      </c>
      <c r="D11" s="2" t="s">
        <v>71</v>
      </c>
      <c r="E11" s="2" t="s">
        <v>23</v>
      </c>
      <c r="F11" s="2" t="s">
        <v>24</v>
      </c>
      <c r="G11" s="2" t="s">
        <v>25</v>
      </c>
      <c r="H11" s="2" t="s">
        <v>43</v>
      </c>
      <c r="I11" s="9">
        <v>45046</v>
      </c>
      <c r="J11" s="2" t="s">
        <v>27</v>
      </c>
      <c r="K11" s="2" t="s">
        <v>72</v>
      </c>
      <c r="L11" s="2" t="s">
        <v>38</v>
      </c>
      <c r="M11" s="2" t="str">
        <f>VLOOKUP(A11, 'Raw Data'!A:S, 13, FALSE)</f>
        <v>Kartik</v>
      </c>
      <c r="N11" s="2" t="str">
        <f>IFERROR(VLOOKUP(A11, '[1]Screening Interviews'!A:N, 14, FALSE), "No Data")</f>
        <v>No Data</v>
      </c>
      <c r="O11" s="2" t="str">
        <f>IFERROR(VLOOKUP(A11, 'Round 1'!A:N, 14, FALSE), "No Data")</f>
        <v>No Data</v>
      </c>
      <c r="P11" s="2">
        <f>IFERROR(INDEX([2]Offer!C12:S12, 1, 15), "No Data")</f>
        <v>0</v>
      </c>
      <c r="Q11" s="2" t="str">
        <f>IFERROR(VLOOKUP(A8, Onboarding!A:S, 17, FALSE), "No Data")</f>
        <v>No Data</v>
      </c>
      <c r="R11" s="2">
        <f>IFERROR(INDEX([2]Offer!C12:S12, 1, 16), "No Data")</f>
        <v>0</v>
      </c>
      <c r="S11" s="2" t="str">
        <f>IFERROR(VLOOKUP(A11, Onboarding!A:S, 19, FALSE), "No Data")</f>
        <v>No Data</v>
      </c>
      <c r="T11" s="2" t="str">
        <f t="shared" si="1"/>
        <v>Not Started</v>
      </c>
      <c r="U11" s="2" t="s">
        <v>30</v>
      </c>
      <c r="V11" s="2"/>
      <c r="W11" s="2"/>
      <c r="X11" s="2"/>
      <c r="Y11" s="2"/>
      <c r="Z11" s="2"/>
      <c r="AA11" s="2"/>
    </row>
    <row r="12" spans="1:27" x14ac:dyDescent="0.25">
      <c r="A12" s="2" t="str">
        <f t="shared" si="0"/>
        <v>Req_123-9234567901</v>
      </c>
      <c r="B12" s="2" t="s">
        <v>73</v>
      </c>
      <c r="C12" s="2">
        <v>9234567901</v>
      </c>
      <c r="D12" s="2" t="s">
        <v>74</v>
      </c>
      <c r="E12" s="2" t="s">
        <v>48</v>
      </c>
      <c r="F12" s="2" t="s">
        <v>24</v>
      </c>
      <c r="G12" s="2" t="s">
        <v>34</v>
      </c>
      <c r="H12" s="2" t="s">
        <v>75</v>
      </c>
      <c r="I12" s="9">
        <v>45356</v>
      </c>
      <c r="J12" s="2" t="s">
        <v>36</v>
      </c>
      <c r="K12" s="2" t="s">
        <v>76</v>
      </c>
      <c r="L12" s="2" t="s">
        <v>29</v>
      </c>
      <c r="M12" s="2" t="str">
        <f>VLOOKUP(A12, 'Raw Data'!A:S, 13, FALSE)</f>
        <v>Radhika</v>
      </c>
      <c r="N12" s="2" t="str">
        <f>IFERROR(VLOOKUP(A12, '[1]Screening Interviews'!A:N, 14, FALSE), "No Data")</f>
        <v>Shortlisted</v>
      </c>
      <c r="O12" s="2" t="str">
        <f>IFERROR(VLOOKUP(A12, 'Round 1'!A:N, 14, FALSE), "No Data")</f>
        <v>Reject</v>
      </c>
      <c r="P12" s="2">
        <f>IFERROR(INDEX([2]Offer!C13:S13, 1, 15), "No Data")</f>
        <v>0</v>
      </c>
      <c r="Q12" s="2" t="str">
        <f>IFERROR(VLOOKUP(A9, Onboarding!A:S, 17, FALSE), "No Data")</f>
        <v>No Data</v>
      </c>
      <c r="R12" s="2">
        <f>IFERROR(INDEX([2]Offer!C13:S13, 1, 16), "No Data")</f>
        <v>0</v>
      </c>
      <c r="S12" s="2" t="str">
        <f>IFERROR(VLOOKUP(A12, Onboarding!A:S, 19, FALSE), "No Data")</f>
        <v>Onboarded</v>
      </c>
      <c r="T12" s="2" t="str">
        <f t="shared" si="1"/>
        <v>Not Started</v>
      </c>
      <c r="U12" s="2" t="s">
        <v>30</v>
      </c>
      <c r="V12" s="2"/>
      <c r="W12" s="2"/>
      <c r="X12" s="2"/>
      <c r="Y12" s="2"/>
      <c r="Z12" s="2"/>
      <c r="AA12" s="2"/>
    </row>
    <row r="13" spans="1:27" x14ac:dyDescent="0.25">
      <c r="A13" s="2" t="str">
        <f t="shared" si="0"/>
        <v>Req_123-9234567902</v>
      </c>
      <c r="B13" s="2" t="s">
        <v>77</v>
      </c>
      <c r="C13" s="2">
        <v>9234567902</v>
      </c>
      <c r="D13" s="2" t="s">
        <v>78</v>
      </c>
      <c r="E13" s="2" t="s">
        <v>58</v>
      </c>
      <c r="F13" s="2" t="s">
        <v>24</v>
      </c>
      <c r="G13" s="2" t="s">
        <v>42</v>
      </c>
      <c r="H13" s="2" t="s">
        <v>43</v>
      </c>
      <c r="I13" s="9">
        <v>45360</v>
      </c>
      <c r="J13" s="2" t="s">
        <v>44</v>
      </c>
      <c r="K13" s="2" t="s">
        <v>79</v>
      </c>
      <c r="L13" s="2" t="s">
        <v>29</v>
      </c>
      <c r="M13" s="2" t="str">
        <f>VLOOKUP(A13, 'Raw Data'!A:S, 13, FALSE)</f>
        <v>Ayushi</v>
      </c>
      <c r="N13" s="2" t="str">
        <f>IFERROR(VLOOKUP(A13, '[1]Screening Interviews'!A:N, 14, FALSE), "No Data")</f>
        <v>Shortlisted</v>
      </c>
      <c r="O13" s="2" t="str">
        <f>IFERROR(VLOOKUP(A13, 'Round 1'!A:N, 14, FALSE), "No Data")</f>
        <v>Select</v>
      </c>
      <c r="P13" s="2">
        <f>IFERROR(INDEX([2]Offer!C14:S14, 1, 15), "No Data")</f>
        <v>0</v>
      </c>
      <c r="Q13" s="2" t="str">
        <f>IFERROR(VLOOKUP(A10, Onboarding!A:S, 17, FALSE), "No Data")</f>
        <v>No Data</v>
      </c>
      <c r="R13" s="2">
        <f>IFERROR(INDEX([2]Offer!C14:S14, 1, 16), "No Data")</f>
        <v>0</v>
      </c>
      <c r="S13" s="2" t="str">
        <f>IFERROR(VLOOKUP(A13, Onboarding!A:S, 19, FALSE), "No Data")</f>
        <v>No Data</v>
      </c>
      <c r="T13" s="2" t="str">
        <f t="shared" si="1"/>
        <v>Not Started</v>
      </c>
      <c r="U13" s="2" t="s">
        <v>30</v>
      </c>
      <c r="V13" s="2"/>
      <c r="W13" s="2"/>
      <c r="X13" s="2"/>
      <c r="Y13" s="2"/>
      <c r="Z13" s="2"/>
      <c r="AA13" s="2"/>
    </row>
    <row r="14" spans="1:27" x14ac:dyDescent="0.25">
      <c r="A14" s="2" t="str">
        <f t="shared" si="0"/>
        <v>Req_123-9234567903</v>
      </c>
      <c r="B14" s="2" t="s">
        <v>80</v>
      </c>
      <c r="C14" s="2">
        <v>9234567903</v>
      </c>
      <c r="D14" s="2" t="s">
        <v>81</v>
      </c>
      <c r="E14" s="2" t="s">
        <v>53</v>
      </c>
      <c r="F14" s="2" t="s">
        <v>24</v>
      </c>
      <c r="G14" s="2" t="s">
        <v>54</v>
      </c>
      <c r="H14" s="2" t="s">
        <v>26</v>
      </c>
      <c r="I14" s="9">
        <v>45364</v>
      </c>
      <c r="J14" s="2" t="s">
        <v>27</v>
      </c>
      <c r="K14" s="2" t="s">
        <v>82</v>
      </c>
      <c r="L14" s="2" t="s">
        <v>29</v>
      </c>
      <c r="M14" s="2" t="str">
        <f>VLOOKUP(A14, 'Raw Data'!A:S, 13, FALSE)</f>
        <v>Ranjitha</v>
      </c>
      <c r="N14" s="2" t="str">
        <f>IFERROR(VLOOKUP(A14, '[1]Screening Interviews'!A:N, 14, FALSE), "No Data")</f>
        <v>Shortlisted</v>
      </c>
      <c r="O14" s="2" t="str">
        <f>IFERROR(VLOOKUP(A14, 'Round 1'!A:N, 14, FALSE), "No Data")</f>
        <v>Reject</v>
      </c>
      <c r="P14" s="2">
        <f>IFERROR(INDEX([2]Offer!C15:S15, 1, 15), "No Data")</f>
        <v>0</v>
      </c>
      <c r="Q14" s="2" t="str">
        <f>IFERROR(VLOOKUP(A11, Onboarding!A:S, 17, FALSE), "No Data")</f>
        <v>No Data</v>
      </c>
      <c r="R14" s="2">
        <f>IFERROR(INDEX([2]Offer!C15:S15, 1, 16), "No Data")</f>
        <v>0</v>
      </c>
      <c r="S14" s="2" t="str">
        <f>IFERROR(VLOOKUP(A14, Onboarding!A:S, 19, FALSE), "No Data")</f>
        <v>No Data</v>
      </c>
      <c r="T14" s="2" t="str">
        <f t="shared" si="1"/>
        <v>Not Started</v>
      </c>
      <c r="U14" s="2" t="s">
        <v>30</v>
      </c>
      <c r="V14" s="2"/>
      <c r="W14" s="2"/>
      <c r="X14" s="2"/>
      <c r="Y14" s="2"/>
      <c r="Z14" s="2"/>
      <c r="AA14" s="2"/>
    </row>
    <row r="15" spans="1:27" x14ac:dyDescent="0.25">
      <c r="A15" s="2" t="str">
        <f t="shared" si="0"/>
        <v>Req_123-9234567904</v>
      </c>
      <c r="B15" s="2" t="s">
        <v>83</v>
      </c>
      <c r="C15" s="2">
        <v>9234567904</v>
      </c>
      <c r="D15" s="2" t="s">
        <v>84</v>
      </c>
      <c r="E15" s="2" t="s">
        <v>23</v>
      </c>
      <c r="F15" s="2" t="s">
        <v>24</v>
      </c>
      <c r="G15" s="2" t="s">
        <v>49</v>
      </c>
      <c r="H15" s="2" t="s">
        <v>26</v>
      </c>
      <c r="I15" s="9">
        <v>45116</v>
      </c>
      <c r="J15" s="2" t="s">
        <v>36</v>
      </c>
      <c r="K15" s="2" t="s">
        <v>85</v>
      </c>
      <c r="L15" s="2" t="s">
        <v>38</v>
      </c>
      <c r="M15" s="2" t="str">
        <f>VLOOKUP(A15, 'Raw Data'!A:S, 13, FALSE)</f>
        <v>Ayushi</v>
      </c>
      <c r="N15" s="2" t="str">
        <f>IFERROR(VLOOKUP(A15, '[1]Screening Interviews'!A:N, 14, FALSE), "No Data")</f>
        <v>No Data</v>
      </c>
      <c r="O15" s="2" t="str">
        <f>IFERROR(VLOOKUP(A15, 'Round 1'!A:N, 14, FALSE), "No Data")</f>
        <v>No Data</v>
      </c>
      <c r="P15" s="2">
        <f>IFERROR(INDEX([2]Offer!C16:S16, 1, 15), "No Data")</f>
        <v>0</v>
      </c>
      <c r="Q15" s="2" t="str">
        <f>IFERROR(VLOOKUP(A12, Onboarding!A:S, 17, FALSE), "No Data")</f>
        <v>Offered</v>
      </c>
      <c r="R15" s="2">
        <f>IFERROR(INDEX([2]Offer!C16:S16, 1, 16), "No Data")</f>
        <v>0</v>
      </c>
      <c r="S15" s="2" t="str">
        <f>IFERROR(VLOOKUP(A15, Onboarding!A:S, 19, FALSE), "No Data")</f>
        <v>No Data</v>
      </c>
      <c r="T15" s="2" t="str">
        <f t="shared" si="1"/>
        <v>Not Started</v>
      </c>
      <c r="U15" s="2" t="s">
        <v>30</v>
      </c>
      <c r="V15" s="2"/>
      <c r="W15" s="2"/>
      <c r="X15" s="2"/>
      <c r="Y15" s="2"/>
      <c r="Z15" s="2"/>
      <c r="AA15" s="2"/>
    </row>
    <row r="16" spans="1:27" x14ac:dyDescent="0.25">
      <c r="A16" s="2" t="str">
        <f t="shared" si="0"/>
        <v>Req_123-9234567905</v>
      </c>
      <c r="B16" s="2" t="s">
        <v>86</v>
      </c>
      <c r="C16" s="2">
        <v>9234567905</v>
      </c>
      <c r="D16" s="2" t="s">
        <v>87</v>
      </c>
      <c r="E16" s="2" t="s">
        <v>33</v>
      </c>
      <c r="F16" s="2" t="s">
        <v>24</v>
      </c>
      <c r="G16" s="2" t="s">
        <v>49</v>
      </c>
      <c r="H16" s="2" t="s">
        <v>43</v>
      </c>
      <c r="I16" s="9">
        <v>45272</v>
      </c>
      <c r="J16" s="2" t="s">
        <v>44</v>
      </c>
      <c r="K16" s="2" t="s">
        <v>88</v>
      </c>
      <c r="L16" s="2" t="s">
        <v>38</v>
      </c>
      <c r="M16" s="2" t="str">
        <f>VLOOKUP(A16, 'Raw Data'!A:S, 13, FALSE)</f>
        <v>Kartik</v>
      </c>
      <c r="N16" s="2" t="str">
        <f>IFERROR(VLOOKUP(A16, '[1]Screening Interviews'!A:N, 14, FALSE), "No Data")</f>
        <v>No Data</v>
      </c>
      <c r="O16" s="2" t="str">
        <f>IFERROR(VLOOKUP(A16, 'Round 1'!A:N, 14, FALSE), "No Data")</f>
        <v>No Data</v>
      </c>
      <c r="P16" s="2">
        <f>IFERROR(INDEX([2]Offer!C17:S17, 1, 15), "No Data")</f>
        <v>0</v>
      </c>
      <c r="Q16" s="2" t="str">
        <f>IFERROR(VLOOKUP(A13, Onboarding!A:S, 17, FALSE), "No Data")</f>
        <v>No Data</v>
      </c>
      <c r="R16" s="2">
        <f>IFERROR(INDEX([2]Offer!C17:S17, 1, 16), "No Data")</f>
        <v>0</v>
      </c>
      <c r="S16" s="2" t="str">
        <f>IFERROR(VLOOKUP(A16, Onboarding!A:S, 19, FALSE), "No Data")</f>
        <v>No Data</v>
      </c>
      <c r="T16" s="2" t="str">
        <f t="shared" si="1"/>
        <v>Not Started</v>
      </c>
      <c r="U16" s="2" t="s">
        <v>30</v>
      </c>
      <c r="V16" s="2"/>
      <c r="W16" s="2"/>
      <c r="X16" s="2"/>
      <c r="Y16" s="2"/>
      <c r="Z16" s="2"/>
      <c r="AA16" s="2"/>
    </row>
    <row r="17" spans="1:27" x14ac:dyDescent="0.25">
      <c r="A17" s="2" t="str">
        <f t="shared" si="0"/>
        <v>Req_123-9234567906</v>
      </c>
      <c r="B17" s="2" t="s">
        <v>89</v>
      </c>
      <c r="C17" s="2">
        <v>9234567906</v>
      </c>
      <c r="D17" s="2" t="s">
        <v>90</v>
      </c>
      <c r="E17" s="2" t="s">
        <v>41</v>
      </c>
      <c r="F17" s="2" t="s">
        <v>24</v>
      </c>
      <c r="G17" s="2" t="s">
        <v>54</v>
      </c>
      <c r="H17" s="2" t="s">
        <v>26</v>
      </c>
      <c r="I17" s="9">
        <v>45091</v>
      </c>
      <c r="J17" s="2" t="s">
        <v>27</v>
      </c>
      <c r="K17" s="2" t="s">
        <v>91</v>
      </c>
      <c r="L17" s="2" t="s">
        <v>38</v>
      </c>
      <c r="M17" s="2" t="str">
        <f>VLOOKUP(A17, 'Raw Data'!A:S, 13, FALSE)</f>
        <v>Radhika</v>
      </c>
      <c r="N17" s="2" t="str">
        <f>IFERROR(VLOOKUP(A17, '[1]Screening Interviews'!A:N, 14, FALSE), "No Data")</f>
        <v>No Data</v>
      </c>
      <c r="O17" s="2" t="str">
        <f>IFERROR(VLOOKUP(A17, 'Round 1'!A:N, 14, FALSE), "No Data")</f>
        <v>No Data</v>
      </c>
      <c r="P17" s="2">
        <f>IFERROR(INDEX([2]Offer!C18:S18, 1, 15), "No Data")</f>
        <v>0</v>
      </c>
      <c r="Q17" s="2" t="str">
        <f>IFERROR(VLOOKUP(A14, Onboarding!A:S, 17, FALSE), "No Data")</f>
        <v>No Data</v>
      </c>
      <c r="R17" s="2">
        <f>IFERROR(INDEX([2]Offer!C18:S18, 1, 16), "No Data")</f>
        <v>0</v>
      </c>
      <c r="S17" s="2" t="str">
        <f>IFERROR(VLOOKUP(A17, Onboarding!A:S, 19, FALSE), "No Data")</f>
        <v>No Data</v>
      </c>
      <c r="T17" s="2" t="str">
        <f t="shared" si="1"/>
        <v>Not Started</v>
      </c>
      <c r="U17" s="2" t="s">
        <v>30</v>
      </c>
      <c r="V17" s="2"/>
      <c r="W17" s="2"/>
      <c r="X17" s="2"/>
      <c r="Y17" s="2"/>
      <c r="Z17" s="2"/>
      <c r="AA17" s="2"/>
    </row>
    <row r="18" spans="1:27" x14ac:dyDescent="0.25">
      <c r="A18" s="2" t="str">
        <f t="shared" si="0"/>
        <v>Req_123-9234567907</v>
      </c>
      <c r="B18" s="2" t="s">
        <v>92</v>
      </c>
      <c r="C18" s="2">
        <v>9234567907</v>
      </c>
      <c r="D18" s="2" t="s">
        <v>93</v>
      </c>
      <c r="E18" s="2" t="s">
        <v>58</v>
      </c>
      <c r="F18" s="2" t="s">
        <v>24</v>
      </c>
      <c r="G18" s="2" t="s">
        <v>34</v>
      </c>
      <c r="H18" s="2" t="s">
        <v>94</v>
      </c>
      <c r="I18" s="9">
        <v>45309</v>
      </c>
      <c r="J18" s="2" t="s">
        <v>36</v>
      </c>
      <c r="K18" s="2" t="s">
        <v>95</v>
      </c>
      <c r="L18" s="2" t="s">
        <v>29</v>
      </c>
      <c r="M18" s="2" t="str">
        <f>VLOOKUP(A18, 'Raw Data'!A:S, 13, FALSE)</f>
        <v>Ayushi</v>
      </c>
      <c r="N18" s="2" t="str">
        <f>IFERROR(VLOOKUP(A18, '[1]Screening Interviews'!A:N, 14, FALSE), "No Data")</f>
        <v>Shortlisted</v>
      </c>
      <c r="O18" s="2" t="str">
        <f>IFERROR(VLOOKUP(A18, 'Round 1'!A:N, 14, FALSE), "No Data")</f>
        <v>Reject</v>
      </c>
      <c r="P18" s="2">
        <f>IFERROR(INDEX([2]Offer!C19:S19, 1, 15), "No Data")</f>
        <v>0</v>
      </c>
      <c r="Q18" s="2" t="str">
        <f>IFERROR(VLOOKUP(A15, Onboarding!A:S, 17, FALSE), "No Data")</f>
        <v>No Data</v>
      </c>
      <c r="R18" s="2">
        <f>IFERROR(INDEX([2]Offer!C19:S19, 1, 16), "No Data")</f>
        <v>0</v>
      </c>
      <c r="S18" s="2" t="str">
        <f>IFERROR(VLOOKUP(A18, Onboarding!A:S, 19, FALSE), "No Data")</f>
        <v>No Data</v>
      </c>
      <c r="T18" s="2" t="str">
        <f t="shared" si="1"/>
        <v>Not Started</v>
      </c>
      <c r="U18" s="2" t="s">
        <v>30</v>
      </c>
      <c r="V18" s="2"/>
      <c r="W18" s="2"/>
      <c r="X18" s="2"/>
      <c r="Y18" s="2"/>
      <c r="Z18" s="2"/>
      <c r="AA18" s="2"/>
    </row>
    <row r="19" spans="1:27" x14ac:dyDescent="0.25">
      <c r="A19" s="2" t="str">
        <f t="shared" si="0"/>
        <v>Req_123-9234567908</v>
      </c>
      <c r="B19" s="2" t="s">
        <v>96</v>
      </c>
      <c r="C19" s="2">
        <v>9234567908</v>
      </c>
      <c r="D19" s="2" t="s">
        <v>97</v>
      </c>
      <c r="E19" s="2" t="s">
        <v>48</v>
      </c>
      <c r="F19" s="2" t="s">
        <v>24</v>
      </c>
      <c r="G19" s="2" t="s">
        <v>42</v>
      </c>
      <c r="H19" s="2" t="s">
        <v>26</v>
      </c>
      <c r="I19" s="9">
        <v>45251</v>
      </c>
      <c r="J19" s="2" t="s">
        <v>44</v>
      </c>
      <c r="K19" s="2" t="s">
        <v>98</v>
      </c>
      <c r="L19" s="2" t="s">
        <v>38</v>
      </c>
      <c r="M19" s="2" t="str">
        <f>VLOOKUP(A19, 'Raw Data'!A:S, 13, FALSE)</f>
        <v>Ranjitha</v>
      </c>
      <c r="N19" s="2" t="str">
        <f>IFERROR(VLOOKUP(A19, '[1]Screening Interviews'!A:N, 14, FALSE), "No Data")</f>
        <v>No Data</v>
      </c>
      <c r="O19" s="2" t="str">
        <f>IFERROR(VLOOKUP(A19, 'Round 1'!A:N, 14, FALSE), "No Data")</f>
        <v>No Data</v>
      </c>
      <c r="P19" s="2">
        <f>IFERROR(INDEX([2]Offer!C20:S20, 1, 15), "No Data")</f>
        <v>0</v>
      </c>
      <c r="Q19" s="2" t="str">
        <f>IFERROR(VLOOKUP(A16, Onboarding!A:S, 17, FALSE), "No Data")</f>
        <v>No Data</v>
      </c>
      <c r="R19" s="2">
        <f>IFERROR(INDEX([2]Offer!C20:S20, 1, 16), "No Data")</f>
        <v>0</v>
      </c>
      <c r="S19" s="2" t="str">
        <f>IFERROR(VLOOKUP(A19, Onboarding!A:S, 19, FALSE), "No Data")</f>
        <v>No Data</v>
      </c>
      <c r="T19" s="2" t="str">
        <f t="shared" si="1"/>
        <v>Not Started</v>
      </c>
      <c r="U19" s="2" t="s">
        <v>30</v>
      </c>
      <c r="V19" s="2"/>
      <c r="W19" s="2"/>
      <c r="X19" s="2"/>
      <c r="Y19" s="2"/>
      <c r="Z19" s="2"/>
      <c r="AA19" s="2"/>
    </row>
    <row r="20" spans="1:27" x14ac:dyDescent="0.25">
      <c r="A20" s="2" t="str">
        <f t="shared" si="0"/>
        <v>Req_123-9234567909</v>
      </c>
      <c r="B20" s="2" t="s">
        <v>99</v>
      </c>
      <c r="C20" s="2">
        <v>9234567909</v>
      </c>
      <c r="D20" s="2" t="s">
        <v>100</v>
      </c>
      <c r="E20" s="2" t="s">
        <v>33</v>
      </c>
      <c r="F20" s="2" t="s">
        <v>24</v>
      </c>
      <c r="G20" s="2" t="s">
        <v>25</v>
      </c>
      <c r="H20" s="2" t="s">
        <v>26</v>
      </c>
      <c r="I20" s="9">
        <v>45322</v>
      </c>
      <c r="J20" s="2" t="s">
        <v>27</v>
      </c>
      <c r="K20" s="2" t="s">
        <v>101</v>
      </c>
      <c r="L20" s="2" t="s">
        <v>29</v>
      </c>
      <c r="M20" s="2" t="str">
        <f>VLOOKUP(A20, 'Raw Data'!A:S, 13, FALSE)</f>
        <v>Ayushi</v>
      </c>
      <c r="N20" s="2" t="str">
        <f>IFERROR(VLOOKUP(A20, '[1]Screening Interviews'!A:N, 14, FALSE), "No Data")</f>
        <v>Shortlisted</v>
      </c>
      <c r="O20" s="2" t="str">
        <f>IFERROR(VLOOKUP(A20, 'Round 1'!A:N, 14, FALSE), "No Data")</f>
        <v>Reject</v>
      </c>
      <c r="P20" s="2">
        <f>IFERROR(INDEX([2]Offer!C21:S21, 1, 15), "No Data")</f>
        <v>0</v>
      </c>
      <c r="Q20" s="2" t="str">
        <f>IFERROR(VLOOKUP(A17, Onboarding!A:S, 17, FALSE), "No Data")</f>
        <v>No Data</v>
      </c>
      <c r="R20" s="2">
        <f>IFERROR(INDEX([2]Offer!C21:S21, 1, 16), "No Data")</f>
        <v>0</v>
      </c>
      <c r="S20" s="2" t="str">
        <f>IFERROR(VLOOKUP(A20, Onboarding!A:S, 19, FALSE), "No Data")</f>
        <v>No Data</v>
      </c>
      <c r="T20" s="2" t="str">
        <f t="shared" si="1"/>
        <v>Not Started</v>
      </c>
      <c r="U20" s="2" t="s">
        <v>30</v>
      </c>
      <c r="V20" s="2"/>
      <c r="W20" s="2"/>
      <c r="X20" s="2"/>
      <c r="Y20" s="2"/>
      <c r="Z20" s="2"/>
      <c r="AA20" s="2"/>
    </row>
    <row r="21" spans="1:27" x14ac:dyDescent="0.25">
      <c r="A21" s="2" t="str">
        <f t="shared" si="0"/>
        <v>Req_123-9234567910</v>
      </c>
      <c r="B21" s="2" t="s">
        <v>102</v>
      </c>
      <c r="C21" s="2">
        <v>9234567910</v>
      </c>
      <c r="D21" s="2" t="s">
        <v>103</v>
      </c>
      <c r="E21" s="2" t="s">
        <v>23</v>
      </c>
      <c r="F21" s="2" t="s">
        <v>24</v>
      </c>
      <c r="G21" s="2" t="s">
        <v>42</v>
      </c>
      <c r="H21" s="2" t="s">
        <v>26</v>
      </c>
      <c r="I21" s="9">
        <v>45327</v>
      </c>
      <c r="J21" s="2" t="s">
        <v>36</v>
      </c>
      <c r="K21" s="2" t="s">
        <v>104</v>
      </c>
      <c r="L21" s="2" t="s">
        <v>29</v>
      </c>
      <c r="M21" s="2" t="str">
        <f>VLOOKUP(A21, 'Raw Data'!A:S, 13, FALSE)</f>
        <v>Kartik</v>
      </c>
      <c r="N21" s="2" t="str">
        <f>IFERROR(VLOOKUP(A21, '[1]Screening Interviews'!A:N, 14, FALSE), "No Data")</f>
        <v>Shortlisted</v>
      </c>
      <c r="O21" s="2" t="str">
        <f>IFERROR(VLOOKUP(A21, 'Round 1'!A:N, 14, FALSE), "No Data")</f>
        <v>Select</v>
      </c>
      <c r="P21" s="2">
        <f>IFERROR(INDEX([2]Offer!C22:S22, 1, 15), "No Data")</f>
        <v>0</v>
      </c>
      <c r="Q21" s="2" t="str">
        <f>IFERROR(VLOOKUP(A18, Onboarding!A:S, 17, FALSE), "No Data")</f>
        <v>No Data</v>
      </c>
      <c r="R21" s="2">
        <f>IFERROR(INDEX([2]Offer!C22:S22, 1, 16), "No Data")</f>
        <v>0</v>
      </c>
      <c r="S21" s="2" t="str">
        <f>IFERROR(VLOOKUP(A21, Onboarding!A:S, 19, FALSE), "No Data")</f>
        <v>No Data</v>
      </c>
      <c r="T21" s="2" t="str">
        <f t="shared" si="1"/>
        <v>Not Started</v>
      </c>
      <c r="U21" s="2" t="s">
        <v>30</v>
      </c>
      <c r="V21" s="2"/>
      <c r="W21" s="2"/>
      <c r="X21" s="2"/>
      <c r="Y21" s="2"/>
      <c r="Z21" s="2"/>
      <c r="AA21" s="2"/>
    </row>
    <row r="22" spans="1:27" x14ac:dyDescent="0.25">
      <c r="A22" s="2" t="str">
        <f t="shared" si="0"/>
        <v>Req_123-9234567911</v>
      </c>
      <c r="B22" s="2" t="s">
        <v>105</v>
      </c>
      <c r="C22" s="2">
        <v>9234567911</v>
      </c>
      <c r="D22" s="2" t="s">
        <v>106</v>
      </c>
      <c r="E22" s="2" t="s">
        <v>53</v>
      </c>
      <c r="F22" s="2" t="s">
        <v>24</v>
      </c>
      <c r="G22" s="2" t="s">
        <v>49</v>
      </c>
      <c r="H22" s="2" t="s">
        <v>26</v>
      </c>
      <c r="I22" s="9">
        <v>45332</v>
      </c>
      <c r="J22" s="2" t="s">
        <v>44</v>
      </c>
      <c r="K22" s="2" t="s">
        <v>107</v>
      </c>
      <c r="L22" s="2" t="s">
        <v>29</v>
      </c>
      <c r="M22" s="2" t="str">
        <f>VLOOKUP(A22, 'Raw Data'!A:S, 13, FALSE)</f>
        <v>Radhika</v>
      </c>
      <c r="N22" s="2" t="str">
        <f>IFERROR(VLOOKUP(A22, '[1]Screening Interviews'!A:N, 14, FALSE), "No Data")</f>
        <v>Shortlisted</v>
      </c>
      <c r="O22" s="2" t="str">
        <f>IFERROR(VLOOKUP(A22, 'Round 1'!A:N, 14, FALSE), "No Data")</f>
        <v>Select</v>
      </c>
      <c r="P22" s="2">
        <f>IFERROR(INDEX([2]Offer!C23:S23, 1, 15), "No Data")</f>
        <v>0</v>
      </c>
      <c r="Q22" s="2" t="str">
        <f>IFERROR(VLOOKUP(A19, Onboarding!A:S, 17, FALSE), "No Data")</f>
        <v>No Data</v>
      </c>
      <c r="R22" s="2">
        <f>IFERROR(INDEX([2]Offer!C23:S23, 1, 16), "No Data")</f>
        <v>0</v>
      </c>
      <c r="S22" s="2" t="str">
        <f>IFERROR(VLOOKUP(A22, Onboarding!A:S, 19, FALSE), "No Data")</f>
        <v>No Data</v>
      </c>
      <c r="T22" s="2" t="str">
        <f t="shared" si="1"/>
        <v>Not Started</v>
      </c>
      <c r="U22" s="2" t="s">
        <v>30</v>
      </c>
      <c r="V22" s="2"/>
      <c r="W22" s="2"/>
      <c r="X22" s="2"/>
      <c r="Y22" s="2"/>
      <c r="Z22" s="2"/>
      <c r="AA22" s="2"/>
    </row>
    <row r="23" spans="1:27" x14ac:dyDescent="0.25">
      <c r="A23" s="2" t="str">
        <f t="shared" si="0"/>
        <v>Req_123-9234567912</v>
      </c>
      <c r="B23" s="2" t="s">
        <v>108</v>
      </c>
      <c r="C23" s="2">
        <v>9234567912</v>
      </c>
      <c r="D23" s="2" t="s">
        <v>109</v>
      </c>
      <c r="E23" s="2" t="s">
        <v>41</v>
      </c>
      <c r="F23" s="2" t="s">
        <v>24</v>
      </c>
      <c r="G23" s="2" t="s">
        <v>34</v>
      </c>
      <c r="H23" s="2" t="s">
        <v>110</v>
      </c>
      <c r="I23" s="9">
        <v>45197</v>
      </c>
      <c r="J23" s="2" t="s">
        <v>27</v>
      </c>
      <c r="K23" s="2" t="s">
        <v>111</v>
      </c>
      <c r="L23" s="2" t="s">
        <v>38</v>
      </c>
      <c r="M23" s="2" t="str">
        <f>VLOOKUP(A23, 'Raw Data'!A:S, 13, FALSE)</f>
        <v>Ayushi</v>
      </c>
      <c r="N23" s="2" t="str">
        <f>IFERROR(VLOOKUP(A23, '[1]Screening Interviews'!A:N, 14, FALSE), "No Data")</f>
        <v>No Data</v>
      </c>
      <c r="O23" s="2" t="str">
        <f>IFERROR(VLOOKUP(A23, 'Round 1'!A:N, 14, FALSE), "No Data")</f>
        <v>No Data</v>
      </c>
      <c r="P23" s="2">
        <f>IFERROR(INDEX([2]Offer!C24:S24, 1, 15), "No Data")</f>
        <v>0</v>
      </c>
      <c r="Q23" s="2" t="str">
        <f>IFERROR(VLOOKUP(A20, Onboarding!A:S, 17, FALSE), "No Data")</f>
        <v>No Data</v>
      </c>
      <c r="R23" s="2">
        <f>IFERROR(INDEX([2]Offer!C24:S24, 1, 16), "No Data")</f>
        <v>0</v>
      </c>
      <c r="S23" s="2" t="str">
        <f>IFERROR(VLOOKUP(A23, Onboarding!A:S, 19, FALSE), "No Data")</f>
        <v>No Data</v>
      </c>
      <c r="T23" s="2" t="str">
        <f t="shared" si="1"/>
        <v>Not Started</v>
      </c>
      <c r="U23" s="2" t="s">
        <v>30</v>
      </c>
      <c r="V23" s="2"/>
      <c r="W23" s="2"/>
      <c r="X23" s="2"/>
      <c r="Y23" s="2"/>
      <c r="Z23" s="2"/>
      <c r="AA23" s="2"/>
    </row>
    <row r="24" spans="1:27" x14ac:dyDescent="0.25">
      <c r="A24" s="2" t="str">
        <f t="shared" si="0"/>
        <v>Req_123-9234567913</v>
      </c>
      <c r="B24" s="2" t="s">
        <v>112</v>
      </c>
      <c r="C24" s="2">
        <v>9234567913</v>
      </c>
      <c r="D24" s="2" t="s">
        <v>113</v>
      </c>
      <c r="E24" s="2" t="s">
        <v>48</v>
      </c>
      <c r="F24" s="2" t="s">
        <v>24</v>
      </c>
      <c r="G24" s="2" t="s">
        <v>54</v>
      </c>
      <c r="H24" s="2" t="s">
        <v>26</v>
      </c>
      <c r="I24" s="9">
        <v>45056</v>
      </c>
      <c r="J24" s="2" t="s">
        <v>36</v>
      </c>
      <c r="K24" s="2" t="s">
        <v>114</v>
      </c>
      <c r="L24" s="2" t="s">
        <v>38</v>
      </c>
      <c r="M24" s="2" t="str">
        <f>VLOOKUP(A24, 'Raw Data'!A:S, 13, FALSE)</f>
        <v>Ranjitha</v>
      </c>
      <c r="N24" s="2" t="str">
        <f>IFERROR(VLOOKUP(A24, '[1]Screening Interviews'!A:N, 14, FALSE), "No Data")</f>
        <v>No Data</v>
      </c>
      <c r="O24" s="2" t="str">
        <f>IFERROR(VLOOKUP(A24, 'Round 1'!A:N, 14, FALSE), "No Data")</f>
        <v>No Data</v>
      </c>
      <c r="P24" s="2">
        <f>IFERROR(INDEX([2]Offer!C25:S25, 1, 15), "No Data")</f>
        <v>0</v>
      </c>
      <c r="Q24" s="2" t="str">
        <f>IFERROR(VLOOKUP(A21, Onboarding!A:S, 17, FALSE), "No Data")</f>
        <v>No Data</v>
      </c>
      <c r="R24" s="2">
        <f>IFERROR(INDEX([2]Offer!C25:S25, 1, 16), "No Data")</f>
        <v>0</v>
      </c>
      <c r="S24" s="2" t="str">
        <f>IFERROR(VLOOKUP(A24, Onboarding!A:S, 19, FALSE), "No Data")</f>
        <v>No Data</v>
      </c>
      <c r="T24" s="2" t="str">
        <f t="shared" si="1"/>
        <v>Not Started</v>
      </c>
      <c r="U24" s="2" t="s">
        <v>30</v>
      </c>
      <c r="V24" s="2"/>
      <c r="W24" s="2"/>
      <c r="X24" s="2"/>
      <c r="Y24" s="2"/>
      <c r="Z24" s="2"/>
      <c r="AA24" s="2"/>
    </row>
    <row r="25" spans="1:27" x14ac:dyDescent="0.25">
      <c r="A25" s="2" t="str">
        <f t="shared" si="0"/>
        <v>Req_123-9234567914</v>
      </c>
      <c r="B25" s="2" t="s">
        <v>115</v>
      </c>
      <c r="C25" s="2">
        <v>9234567914</v>
      </c>
      <c r="D25" s="2" t="s">
        <v>116</v>
      </c>
      <c r="E25" s="2" t="s">
        <v>58</v>
      </c>
      <c r="F25" s="2" t="s">
        <v>24</v>
      </c>
      <c r="G25" s="2" t="s">
        <v>25</v>
      </c>
      <c r="H25" s="2" t="s">
        <v>26</v>
      </c>
      <c r="I25" s="9">
        <v>44930</v>
      </c>
      <c r="J25" s="2" t="s">
        <v>44</v>
      </c>
      <c r="K25" s="2" t="s">
        <v>117</v>
      </c>
      <c r="L25" s="2" t="s">
        <v>38</v>
      </c>
      <c r="M25" s="2" t="str">
        <f>VLOOKUP(A25, 'Raw Data'!A:S, 13, FALSE)</f>
        <v>Ayushi</v>
      </c>
      <c r="N25" s="2" t="str">
        <f>IFERROR(VLOOKUP(A25, '[1]Screening Interviews'!A:N, 14, FALSE), "No Data")</f>
        <v>No Data</v>
      </c>
      <c r="O25" s="2" t="str">
        <f>IFERROR(VLOOKUP(A25, 'Round 1'!A:N, 14, FALSE), "No Data")</f>
        <v>No Data</v>
      </c>
      <c r="P25" s="2">
        <f>IFERROR(INDEX([2]Offer!C26:S26, 1, 15), "No Data")</f>
        <v>0</v>
      </c>
      <c r="Q25" s="2" t="str">
        <f>IFERROR(VLOOKUP(A22, Onboarding!A:S, 17, FALSE), "No Data")</f>
        <v>No Data</v>
      </c>
      <c r="R25" s="2">
        <f>IFERROR(INDEX([2]Offer!C26:S26, 1, 16), "No Data")</f>
        <v>0</v>
      </c>
      <c r="S25" s="2" t="str">
        <f>IFERROR(VLOOKUP(A25, Onboarding!A:S, 19, FALSE), "No Data")</f>
        <v>No Data</v>
      </c>
      <c r="T25" s="2" t="str">
        <f t="shared" si="1"/>
        <v>Not Started</v>
      </c>
      <c r="U25" s="2" t="s">
        <v>30</v>
      </c>
      <c r="V25" s="2"/>
      <c r="W25" s="2"/>
      <c r="X25" s="2"/>
      <c r="Y25" s="2"/>
      <c r="Z25" s="2"/>
      <c r="AA25" s="2"/>
    </row>
    <row r="26" spans="1:27" x14ac:dyDescent="0.25">
      <c r="A26" s="2" t="str">
        <f t="shared" si="0"/>
        <v>Req_123-9234567915</v>
      </c>
      <c r="B26" s="2" t="s">
        <v>118</v>
      </c>
      <c r="C26" s="2">
        <v>9234567915</v>
      </c>
      <c r="D26" s="2" t="s">
        <v>119</v>
      </c>
      <c r="E26" s="2" t="s">
        <v>53</v>
      </c>
      <c r="F26" s="2" t="s">
        <v>24</v>
      </c>
      <c r="G26" s="2" t="s">
        <v>54</v>
      </c>
      <c r="H26" s="2" t="s">
        <v>26</v>
      </c>
      <c r="I26" s="9">
        <v>45354</v>
      </c>
      <c r="J26" s="2" t="s">
        <v>27</v>
      </c>
      <c r="K26" s="2" t="s">
        <v>120</v>
      </c>
      <c r="L26" s="2" t="s">
        <v>29</v>
      </c>
      <c r="M26" s="2" t="str">
        <f>VLOOKUP(A26, 'Raw Data'!A:S, 13, FALSE)</f>
        <v>Kartik</v>
      </c>
      <c r="N26" s="2" t="str">
        <f>IFERROR(VLOOKUP(A26, '[1]Screening Interviews'!A:N, 14, FALSE), "No Data")</f>
        <v>Shortlisted</v>
      </c>
      <c r="O26" s="2" t="str">
        <f>IFERROR(VLOOKUP(A26, 'Round 1'!A:N, 14, FALSE), "No Data")</f>
        <v>Reject</v>
      </c>
      <c r="P26" s="2">
        <f>IFERROR(INDEX([2]Offer!C27:S27, 1, 15), "No Data")</f>
        <v>0</v>
      </c>
      <c r="Q26" s="2" t="str">
        <f>IFERROR(VLOOKUP(A23, Onboarding!A:S, 17, FALSE), "No Data")</f>
        <v>No Data</v>
      </c>
      <c r="R26" s="2">
        <f>IFERROR(INDEX([2]Offer!C27:S27, 1, 16), "No Data")</f>
        <v>0</v>
      </c>
      <c r="S26" s="2" t="str">
        <f>IFERROR(VLOOKUP(A26, Onboarding!A:S, 19, FALSE), "No Data")</f>
        <v>No Data</v>
      </c>
      <c r="T26" s="2" t="str">
        <f t="shared" si="1"/>
        <v>Not Started</v>
      </c>
      <c r="U26" s="2" t="s">
        <v>30</v>
      </c>
      <c r="V26" s="2"/>
      <c r="W26" s="2"/>
      <c r="X26" s="2"/>
      <c r="Y26" s="2"/>
      <c r="Z26" s="2"/>
      <c r="AA26" s="2"/>
    </row>
    <row r="27" spans="1:27" x14ac:dyDescent="0.25">
      <c r="A27" s="2" t="str">
        <f t="shared" si="0"/>
        <v>Req_123-9234567916</v>
      </c>
      <c r="B27" s="2" t="s">
        <v>121</v>
      </c>
      <c r="C27" s="2">
        <v>9234567916</v>
      </c>
      <c r="D27" s="2" t="s">
        <v>122</v>
      </c>
      <c r="E27" s="2" t="s">
        <v>33</v>
      </c>
      <c r="F27" s="2" t="s">
        <v>24</v>
      </c>
      <c r="G27" s="2" t="s">
        <v>42</v>
      </c>
      <c r="H27" s="2" t="s">
        <v>26</v>
      </c>
      <c r="I27" s="9">
        <v>45024</v>
      </c>
      <c r="J27" s="2" t="s">
        <v>36</v>
      </c>
      <c r="K27" s="2" t="s">
        <v>123</v>
      </c>
      <c r="L27" s="2" t="s">
        <v>38</v>
      </c>
      <c r="M27" s="2" t="str">
        <f>VLOOKUP(A27, 'Raw Data'!A:S, 13, FALSE)</f>
        <v>Radhika</v>
      </c>
      <c r="N27" s="2" t="str">
        <f>IFERROR(VLOOKUP(A27, '[1]Screening Interviews'!A:N, 14, FALSE), "No Data")</f>
        <v>No Data</v>
      </c>
      <c r="O27" s="2" t="str">
        <f>IFERROR(VLOOKUP(A27, 'Round 1'!A:N, 14, FALSE), "No Data")</f>
        <v>No Data</v>
      </c>
      <c r="P27" s="2">
        <f>IFERROR(INDEX([2]Offer!C28:S28, 1, 15), "No Data")</f>
        <v>0</v>
      </c>
      <c r="Q27" s="2" t="str">
        <f>IFERROR(VLOOKUP(A24, Onboarding!A:S, 17, FALSE), "No Data")</f>
        <v>No Data</v>
      </c>
      <c r="R27" s="2">
        <f>IFERROR(INDEX([2]Offer!C28:S28, 1, 16), "No Data")</f>
        <v>0</v>
      </c>
      <c r="S27" s="2" t="str">
        <f>IFERROR(VLOOKUP(A27, Onboarding!A:S, 19, FALSE), "No Data")</f>
        <v>No Data</v>
      </c>
      <c r="T27" s="2" t="str">
        <f t="shared" si="1"/>
        <v>Not Started</v>
      </c>
      <c r="U27" s="2" t="s">
        <v>30</v>
      </c>
      <c r="V27" s="2"/>
      <c r="W27" s="2"/>
      <c r="X27" s="2"/>
      <c r="Y27" s="2"/>
      <c r="Z27" s="2"/>
      <c r="AA27" s="2"/>
    </row>
    <row r="28" spans="1:27" x14ac:dyDescent="0.25">
      <c r="A28" s="2" t="str">
        <f t="shared" si="0"/>
        <v>Req_123-9234567917</v>
      </c>
      <c r="B28" s="2" t="s">
        <v>124</v>
      </c>
      <c r="C28" s="2">
        <v>9234567917</v>
      </c>
      <c r="D28" s="2" t="s">
        <v>125</v>
      </c>
      <c r="E28" s="2" t="s">
        <v>23</v>
      </c>
      <c r="F28" s="2" t="s">
        <v>24</v>
      </c>
      <c r="G28" s="2" t="s">
        <v>49</v>
      </c>
      <c r="H28" s="2" t="s">
        <v>26</v>
      </c>
      <c r="I28" s="9">
        <v>45362</v>
      </c>
      <c r="J28" s="2" t="s">
        <v>44</v>
      </c>
      <c r="K28" s="2" t="s">
        <v>126</v>
      </c>
      <c r="L28" s="2" t="s">
        <v>29</v>
      </c>
      <c r="M28" s="2" t="str">
        <f>VLOOKUP(A28, 'Raw Data'!A:S, 13, FALSE)</f>
        <v>Ayushi</v>
      </c>
      <c r="N28" s="2" t="str">
        <f>IFERROR(VLOOKUP(A28, '[1]Screening Interviews'!A:N, 14, FALSE), "No Data")</f>
        <v>Shortlisted</v>
      </c>
      <c r="O28" s="2" t="str">
        <f>IFERROR(VLOOKUP(A28, 'Round 1'!A:N, 14, FALSE), "No Data")</f>
        <v>Select</v>
      </c>
      <c r="P28" s="2">
        <f>IFERROR(INDEX([2]Offer!C29:S29, 1, 15), "No Data")</f>
        <v>0</v>
      </c>
      <c r="Q28" s="2" t="str">
        <f>IFERROR(VLOOKUP(A25, Onboarding!A:S, 17, FALSE), "No Data")</f>
        <v>No Data</v>
      </c>
      <c r="R28" s="2">
        <f>IFERROR(INDEX([2]Offer!C29:S29, 1, 16), "No Data")</f>
        <v>0</v>
      </c>
      <c r="S28" s="2" t="str">
        <f>IFERROR(VLOOKUP(A28, Onboarding!A:S, 19, FALSE), "No Data")</f>
        <v>No Data</v>
      </c>
      <c r="T28" s="2" t="str">
        <f t="shared" si="1"/>
        <v>Not Started</v>
      </c>
      <c r="U28" s="2" t="s">
        <v>30</v>
      </c>
      <c r="V28" s="2"/>
      <c r="W28" s="2"/>
      <c r="X28" s="2"/>
      <c r="Y28" s="2"/>
      <c r="Z28" s="2"/>
      <c r="AA28" s="2"/>
    </row>
    <row r="29" spans="1:27" x14ac:dyDescent="0.25">
      <c r="A29" s="2" t="str">
        <f t="shared" si="0"/>
        <v>Req_123-9234567918</v>
      </c>
      <c r="B29" s="2" t="s">
        <v>127</v>
      </c>
      <c r="C29" s="2">
        <v>9234567918</v>
      </c>
      <c r="D29" s="2" t="s">
        <v>128</v>
      </c>
      <c r="E29" s="2" t="s">
        <v>41</v>
      </c>
      <c r="F29" s="2" t="s">
        <v>24</v>
      </c>
      <c r="G29" s="2" t="s">
        <v>34</v>
      </c>
      <c r="H29" s="2" t="s">
        <v>129</v>
      </c>
      <c r="I29" s="9">
        <v>45365</v>
      </c>
      <c r="J29" s="2" t="s">
        <v>27</v>
      </c>
      <c r="K29" s="2" t="s">
        <v>130</v>
      </c>
      <c r="L29" s="2" t="s">
        <v>29</v>
      </c>
      <c r="M29" s="2" t="str">
        <f>VLOOKUP(A29, 'Raw Data'!A:S, 13, FALSE)</f>
        <v>Ranjitha</v>
      </c>
      <c r="N29" s="2" t="str">
        <f>IFERROR(VLOOKUP(A29, '[1]Screening Interviews'!A:N, 14, FALSE), "No Data")</f>
        <v>Shortlisted</v>
      </c>
      <c r="O29" s="2" t="str">
        <f>IFERROR(VLOOKUP(A29, 'Round 1'!A:N, 14, FALSE), "No Data")</f>
        <v>Select</v>
      </c>
      <c r="P29" s="2">
        <f>IFERROR(INDEX([2]Offer!C30:S30, 1, 15), "No Data")</f>
        <v>0</v>
      </c>
      <c r="Q29" s="2" t="str">
        <f>IFERROR(VLOOKUP(A26, Onboarding!A:S, 17, FALSE), "No Data")</f>
        <v>No Data</v>
      </c>
      <c r="R29" s="2">
        <f>IFERROR(INDEX([2]Offer!C30:S30, 1, 16), "No Data")</f>
        <v>0</v>
      </c>
      <c r="S29" s="2" t="str">
        <f>IFERROR(VLOOKUP(A29, Onboarding!A:S, 19, FALSE), "No Data")</f>
        <v>No Data</v>
      </c>
      <c r="T29" s="2" t="str">
        <f t="shared" si="1"/>
        <v>Not Started</v>
      </c>
      <c r="U29" s="2" t="s">
        <v>30</v>
      </c>
      <c r="V29" s="2"/>
      <c r="W29" s="2"/>
      <c r="X29" s="2"/>
      <c r="Y29" s="2"/>
      <c r="Z29" s="2"/>
      <c r="AA29" s="2"/>
    </row>
    <row r="30" spans="1:27" x14ac:dyDescent="0.25">
      <c r="A30" s="2" t="str">
        <f t="shared" si="0"/>
        <v>Req_123-9234567919</v>
      </c>
      <c r="B30" s="2" t="s">
        <v>131</v>
      </c>
      <c r="C30" s="2">
        <v>9234567919</v>
      </c>
      <c r="D30" s="2" t="s">
        <v>132</v>
      </c>
      <c r="E30" s="2" t="s">
        <v>48</v>
      </c>
      <c r="F30" s="2" t="s">
        <v>24</v>
      </c>
      <c r="G30" s="2" t="s">
        <v>42</v>
      </c>
      <c r="H30" s="2" t="s">
        <v>26</v>
      </c>
      <c r="I30" s="9">
        <v>45293</v>
      </c>
      <c r="J30" s="2" t="s">
        <v>36</v>
      </c>
      <c r="K30" s="2" t="s">
        <v>133</v>
      </c>
      <c r="L30" s="2" t="s">
        <v>29</v>
      </c>
      <c r="M30" s="2" t="str">
        <f>VLOOKUP(A30, 'Raw Data'!A:S, 13, FALSE)</f>
        <v>Ayushi</v>
      </c>
      <c r="N30" s="2" t="str">
        <f>IFERROR(VLOOKUP(A30, '[1]Screening Interviews'!A:N, 14, FALSE), "No Data")</f>
        <v>Shortlisted</v>
      </c>
      <c r="O30" s="2" t="str">
        <f>IFERROR(VLOOKUP(A30, 'Round 1'!A:N, 14, FALSE), "No Data")</f>
        <v>Reject</v>
      </c>
      <c r="P30" s="2">
        <f>IFERROR(INDEX([2]Offer!C31:S31, 1, 15), "No Data")</f>
        <v>0</v>
      </c>
      <c r="Q30" s="2" t="str">
        <f>IFERROR(VLOOKUP(A27, Onboarding!A:S, 17, FALSE), "No Data")</f>
        <v>No Data</v>
      </c>
      <c r="R30" s="2">
        <f>IFERROR(INDEX([2]Offer!C31:S31, 1, 16), "No Data")</f>
        <v>0</v>
      </c>
      <c r="S30" s="2" t="str">
        <f>IFERROR(VLOOKUP(A30, Onboarding!A:S, 19, FALSE), "No Data")</f>
        <v>No Data</v>
      </c>
      <c r="T30" s="2" t="str">
        <f t="shared" si="1"/>
        <v>Not Started</v>
      </c>
      <c r="U30" s="2" t="s">
        <v>30</v>
      </c>
      <c r="V30" s="2"/>
      <c r="W30" s="2"/>
      <c r="X30" s="2"/>
      <c r="Y30" s="2"/>
      <c r="Z30" s="2"/>
      <c r="AA30" s="2"/>
    </row>
    <row r="31" spans="1:27" x14ac:dyDescent="0.25">
      <c r="A31" s="2" t="str">
        <f t="shared" si="0"/>
        <v>Req_123-9234567920</v>
      </c>
      <c r="B31" s="2" t="s">
        <v>134</v>
      </c>
      <c r="C31" s="2">
        <v>9234567920</v>
      </c>
      <c r="D31" s="2" t="s">
        <v>135</v>
      </c>
      <c r="E31" s="2" t="s">
        <v>58</v>
      </c>
      <c r="F31" s="2" t="s">
        <v>24</v>
      </c>
      <c r="G31" s="2" t="s">
        <v>49</v>
      </c>
      <c r="H31" s="2" t="s">
        <v>26</v>
      </c>
      <c r="I31" s="9">
        <v>44968</v>
      </c>
      <c r="J31" s="2" t="s">
        <v>44</v>
      </c>
      <c r="K31" s="2" t="s">
        <v>136</v>
      </c>
      <c r="L31" s="2" t="s">
        <v>38</v>
      </c>
      <c r="M31" s="2" t="str">
        <f>VLOOKUP(A31, 'Raw Data'!A:S, 13, FALSE)</f>
        <v>Kartik</v>
      </c>
      <c r="N31" s="2" t="str">
        <f>IFERROR(VLOOKUP(A31, '[1]Screening Interviews'!A:N, 14, FALSE), "No Data")</f>
        <v>No Data</v>
      </c>
      <c r="O31" s="2" t="str">
        <f>IFERROR(VLOOKUP(A31, 'Round 1'!A:N, 14, FALSE), "No Data")</f>
        <v>No Data</v>
      </c>
      <c r="P31" s="2">
        <f>IFERROR(INDEX([2]Offer!C32:S32, 1, 15), "No Data")</f>
        <v>0</v>
      </c>
      <c r="Q31" s="2" t="str">
        <f>IFERROR(VLOOKUP(A28, Onboarding!A:S, 17, FALSE), "No Data")</f>
        <v>No Data</v>
      </c>
      <c r="R31" s="2">
        <f>IFERROR(INDEX([2]Offer!C32:S32, 1, 16), "No Data")</f>
        <v>0</v>
      </c>
      <c r="S31" s="2" t="str">
        <f>IFERROR(VLOOKUP(A31, Onboarding!A:S, 19, FALSE), "No Data")</f>
        <v>No Data</v>
      </c>
      <c r="T31" s="2" t="str">
        <f t="shared" si="1"/>
        <v>Not Started</v>
      </c>
      <c r="U31" s="2" t="s">
        <v>30</v>
      </c>
      <c r="V31" s="2"/>
      <c r="W31" s="2"/>
      <c r="X31" s="2"/>
      <c r="Y31" s="2"/>
      <c r="Z31" s="2"/>
      <c r="AA31" s="2"/>
    </row>
    <row r="32" spans="1:27" x14ac:dyDescent="0.25">
      <c r="A32" s="2" t="str">
        <f t="shared" si="0"/>
        <v>Req_123-9234567921</v>
      </c>
      <c r="B32" s="2" t="s">
        <v>137</v>
      </c>
      <c r="C32" s="2">
        <v>9234567921</v>
      </c>
      <c r="D32" s="2" t="s">
        <v>138</v>
      </c>
      <c r="E32" s="2" t="s">
        <v>23</v>
      </c>
      <c r="F32" s="2" t="s">
        <v>24</v>
      </c>
      <c r="G32" s="2" t="s">
        <v>25</v>
      </c>
      <c r="H32" s="2" t="s">
        <v>26</v>
      </c>
      <c r="I32" s="9">
        <v>45133</v>
      </c>
      <c r="J32" s="2" t="s">
        <v>27</v>
      </c>
      <c r="K32" s="2" t="s">
        <v>139</v>
      </c>
      <c r="L32" s="2" t="s">
        <v>38</v>
      </c>
      <c r="M32" s="2" t="str">
        <f>VLOOKUP(A32, 'Raw Data'!A:S, 13, FALSE)</f>
        <v>Radhika</v>
      </c>
      <c r="N32" s="2" t="str">
        <f>IFERROR(VLOOKUP(A32, '[1]Screening Interviews'!A:N, 14, FALSE), "No Data")</f>
        <v>No Data</v>
      </c>
      <c r="O32" s="2" t="str">
        <f>IFERROR(VLOOKUP(A32, 'Round 1'!A:N, 14, FALSE), "No Data")</f>
        <v>No Data</v>
      </c>
      <c r="P32" s="2">
        <f>IFERROR(INDEX([2]Offer!C33:S33, 1, 15), "No Data")</f>
        <v>0</v>
      </c>
      <c r="Q32" s="2" t="str">
        <f>IFERROR(VLOOKUP(A29, Onboarding!A:S, 17, FALSE), "No Data")</f>
        <v>No Data</v>
      </c>
      <c r="R32" s="2">
        <f>IFERROR(INDEX([2]Offer!C33:S33, 1, 16), "No Data")</f>
        <v>0</v>
      </c>
      <c r="S32" s="2" t="str">
        <f>IFERROR(VLOOKUP(A32, Onboarding!A:S, 19, FALSE), "No Data")</f>
        <v>No Data</v>
      </c>
      <c r="T32" s="2" t="str">
        <f t="shared" si="1"/>
        <v>Not Started</v>
      </c>
      <c r="U32" s="2" t="s">
        <v>30</v>
      </c>
      <c r="V32" s="2"/>
      <c r="W32" s="2"/>
      <c r="X32" s="2"/>
      <c r="Y32" s="2"/>
      <c r="Z32" s="2"/>
      <c r="AA32" s="2"/>
    </row>
    <row r="33" spans="1:27" x14ac:dyDescent="0.25">
      <c r="A33" s="2" t="str">
        <f t="shared" si="0"/>
        <v>Req_123-9234567922</v>
      </c>
      <c r="B33" s="2" t="s">
        <v>140</v>
      </c>
      <c r="C33" s="2">
        <v>9234567922</v>
      </c>
      <c r="D33" s="2" t="s">
        <v>141</v>
      </c>
      <c r="E33" s="2" t="s">
        <v>33</v>
      </c>
      <c r="F33" s="2" t="s">
        <v>24</v>
      </c>
      <c r="G33" s="2" t="s">
        <v>34</v>
      </c>
      <c r="H33" s="2" t="s">
        <v>142</v>
      </c>
      <c r="I33" s="9">
        <v>45204</v>
      </c>
      <c r="J33" s="2" t="s">
        <v>36</v>
      </c>
      <c r="K33" s="2" t="s">
        <v>143</v>
      </c>
      <c r="L33" s="2" t="s">
        <v>38</v>
      </c>
      <c r="M33" s="2" t="str">
        <f>VLOOKUP(A33, 'Raw Data'!A:S, 13, FALSE)</f>
        <v>Ayushi</v>
      </c>
      <c r="N33" s="2" t="str">
        <f>IFERROR(VLOOKUP(A33, '[1]Screening Interviews'!A:N, 14, FALSE), "No Data")</f>
        <v>No Data</v>
      </c>
      <c r="O33" s="2" t="str">
        <f>IFERROR(VLOOKUP(A33, 'Round 1'!A:N, 14, FALSE), "No Data")</f>
        <v>No Data</v>
      </c>
      <c r="P33" s="2">
        <f>IFERROR(INDEX([2]Offer!C34:S34, 1, 15), "No Data")</f>
        <v>0</v>
      </c>
      <c r="Q33" s="2" t="str">
        <f>IFERROR(VLOOKUP(A30, Onboarding!A:S, 17, FALSE), "No Data")</f>
        <v>No Data</v>
      </c>
      <c r="R33" s="2">
        <f>IFERROR(INDEX([2]Offer!C34:S34, 1, 16), "No Data")</f>
        <v>0</v>
      </c>
      <c r="S33" s="2" t="str">
        <f>IFERROR(VLOOKUP(A33, Onboarding!A:S, 19, FALSE), "No Data")</f>
        <v>No Data</v>
      </c>
      <c r="T33" s="2" t="str">
        <f t="shared" si="1"/>
        <v>Not Started</v>
      </c>
      <c r="U33" s="2" t="s">
        <v>30</v>
      </c>
      <c r="V33" s="2"/>
      <c r="W33" s="2"/>
      <c r="X33" s="2"/>
      <c r="Y33" s="2"/>
      <c r="Z33" s="2"/>
      <c r="AA33" s="2"/>
    </row>
    <row r="34" spans="1:27" x14ac:dyDescent="0.25">
      <c r="A34" s="2" t="str">
        <f t="shared" si="0"/>
        <v>Req_123-9234567923</v>
      </c>
      <c r="B34" s="2" t="s">
        <v>144</v>
      </c>
      <c r="C34" s="2">
        <v>9234567923</v>
      </c>
      <c r="D34" s="2" t="s">
        <v>145</v>
      </c>
      <c r="E34" s="2" t="s">
        <v>53</v>
      </c>
      <c r="F34" s="2" t="s">
        <v>24</v>
      </c>
      <c r="G34" s="2" t="s">
        <v>54</v>
      </c>
      <c r="H34" s="2" t="s">
        <v>26</v>
      </c>
      <c r="I34" s="9">
        <v>45317</v>
      </c>
      <c r="J34" s="2" t="s">
        <v>44</v>
      </c>
      <c r="K34" s="2" t="s">
        <v>146</v>
      </c>
      <c r="L34" s="2" t="s">
        <v>29</v>
      </c>
      <c r="M34" s="2" t="str">
        <f>VLOOKUP(A34, 'Raw Data'!A:S, 13, FALSE)</f>
        <v>Ranjitha</v>
      </c>
      <c r="N34" s="2" t="str">
        <f>IFERROR(VLOOKUP(A34, '[1]Screening Interviews'!A:N, 14, FALSE), "No Data")</f>
        <v>Shortlisted</v>
      </c>
      <c r="O34" s="2" t="str">
        <f>IFERROR(VLOOKUP(A34, 'Round 1'!A:N, 14, FALSE), "No Data")</f>
        <v>Reject</v>
      </c>
      <c r="P34" s="2">
        <f>IFERROR(INDEX([2]Offer!C35:S35, 1, 15), "No Data")</f>
        <v>0</v>
      </c>
      <c r="Q34" s="2" t="str">
        <f>IFERROR(VLOOKUP(A31, Onboarding!A:S, 17, FALSE), "No Data")</f>
        <v>No Data</v>
      </c>
      <c r="R34" s="2">
        <f>IFERROR(INDEX([2]Offer!C35:S35, 1, 16), "No Data")</f>
        <v>0</v>
      </c>
      <c r="S34" s="2" t="str">
        <f>IFERROR(VLOOKUP(A34, Onboarding!A:S, 19, FALSE), "No Data")</f>
        <v>No Data</v>
      </c>
      <c r="T34" s="2" t="str">
        <f t="shared" si="1"/>
        <v>Not Started</v>
      </c>
      <c r="U34" s="2" t="s">
        <v>30</v>
      </c>
      <c r="V34" s="2"/>
      <c r="W34" s="2"/>
      <c r="X34" s="2"/>
      <c r="Y34" s="2"/>
      <c r="Z34" s="2"/>
      <c r="AA34" s="2"/>
    </row>
    <row r="35" spans="1:27" x14ac:dyDescent="0.25">
      <c r="A35" s="2" t="str">
        <f t="shared" si="0"/>
        <v>Req_123-9234567924</v>
      </c>
      <c r="B35" s="2" t="s">
        <v>147</v>
      </c>
      <c r="C35" s="2">
        <v>9234567924</v>
      </c>
      <c r="D35" s="2" t="s">
        <v>148</v>
      </c>
      <c r="E35" s="2" t="s">
        <v>41</v>
      </c>
      <c r="F35" s="2" t="s">
        <v>24</v>
      </c>
      <c r="G35" s="2" t="s">
        <v>42</v>
      </c>
      <c r="H35" s="2" t="s">
        <v>43</v>
      </c>
      <c r="I35" s="9">
        <v>45283</v>
      </c>
      <c r="J35" s="2" t="s">
        <v>27</v>
      </c>
      <c r="K35" s="2" t="s">
        <v>149</v>
      </c>
      <c r="L35" s="2" t="s">
        <v>38</v>
      </c>
      <c r="M35" s="2" t="str">
        <f>VLOOKUP(A35, 'Raw Data'!A:S, 13, FALSE)</f>
        <v>Ayushi</v>
      </c>
      <c r="N35" s="2" t="str">
        <f>IFERROR(VLOOKUP(A35, '[1]Screening Interviews'!A:N, 14, FALSE), "No Data")</f>
        <v>No Data</v>
      </c>
      <c r="O35" s="2" t="str">
        <f>IFERROR(VLOOKUP(A35, 'Round 1'!A:N, 14, FALSE), "No Data")</f>
        <v>No Data</v>
      </c>
      <c r="P35" s="2">
        <f>IFERROR(INDEX([2]Offer!C36:S36, 1, 15), "No Data")</f>
        <v>0</v>
      </c>
      <c r="Q35" s="2" t="str">
        <f>IFERROR(VLOOKUP(A32, Onboarding!A:S, 17, FALSE), "No Data")</f>
        <v>No Data</v>
      </c>
      <c r="R35" s="2">
        <f>IFERROR(INDEX([2]Offer!C36:S36, 1, 16), "No Data")</f>
        <v>0</v>
      </c>
      <c r="S35" s="2" t="str">
        <f>IFERROR(VLOOKUP(A35, Onboarding!A:S, 19, FALSE), "No Data")</f>
        <v>No Data</v>
      </c>
      <c r="T35" s="2" t="str">
        <f t="shared" si="1"/>
        <v>Not Started</v>
      </c>
      <c r="U35" s="2" t="s">
        <v>30</v>
      </c>
      <c r="V35" s="2"/>
      <c r="W35" s="2"/>
      <c r="X35" s="2"/>
      <c r="Y35" s="2"/>
      <c r="Z35" s="2"/>
      <c r="AA35" s="2"/>
    </row>
    <row r="36" spans="1:27" x14ac:dyDescent="0.25">
      <c r="A36" s="2" t="str">
        <f t="shared" si="0"/>
        <v>Req_123-9234567925</v>
      </c>
      <c r="B36" s="2" t="s">
        <v>150</v>
      </c>
      <c r="C36" s="2">
        <v>9234567925</v>
      </c>
      <c r="D36" s="2" t="s">
        <v>151</v>
      </c>
      <c r="E36" s="2" t="s">
        <v>48</v>
      </c>
      <c r="F36" s="2" t="s">
        <v>24</v>
      </c>
      <c r="G36" s="2" t="s">
        <v>25</v>
      </c>
      <c r="H36" s="2" t="s">
        <v>43</v>
      </c>
      <c r="I36" s="9">
        <v>45328</v>
      </c>
      <c r="J36" s="2" t="s">
        <v>36</v>
      </c>
      <c r="K36" s="2" t="s">
        <v>152</v>
      </c>
      <c r="L36" s="2" t="s">
        <v>29</v>
      </c>
      <c r="M36" s="2" t="str">
        <f>VLOOKUP(A36, 'Raw Data'!A:S, 13, FALSE)</f>
        <v>Kartik</v>
      </c>
      <c r="N36" s="2" t="str">
        <f>IFERROR(VLOOKUP(A36, '[1]Screening Interviews'!A:N, 14, FALSE), "No Data")</f>
        <v>Shortlisted</v>
      </c>
      <c r="O36" s="2" t="str">
        <f>IFERROR(VLOOKUP(A36, 'Round 1'!A:N, 14, FALSE), "No Data")</f>
        <v>Select</v>
      </c>
      <c r="P36" s="2">
        <f>IFERROR(INDEX([2]Offer!C37:S37, 1, 15), "No Data")</f>
        <v>0</v>
      </c>
      <c r="Q36" s="2" t="str">
        <f>IFERROR(VLOOKUP(A33, Onboarding!A:S, 17, FALSE), "No Data")</f>
        <v>No Data</v>
      </c>
      <c r="R36" s="2">
        <f>IFERROR(INDEX([2]Offer!C37:S37, 1, 16), "No Data")</f>
        <v>0</v>
      </c>
      <c r="S36" s="2" t="str">
        <f>IFERROR(VLOOKUP(A36, Onboarding!A:S, 19, FALSE), "No Data")</f>
        <v>No Data</v>
      </c>
      <c r="T36" s="2" t="str">
        <f t="shared" si="1"/>
        <v>Not Started</v>
      </c>
      <c r="U36" s="2" t="s">
        <v>30</v>
      </c>
      <c r="V36" s="2"/>
      <c r="W36" s="2"/>
      <c r="X36" s="2"/>
      <c r="Y36" s="2"/>
      <c r="Z36" s="2"/>
      <c r="AA36" s="2"/>
    </row>
    <row r="37" spans="1:27" x14ac:dyDescent="0.25">
      <c r="A37" s="2" t="str">
        <f t="shared" si="0"/>
        <v>Req_123-9234567926</v>
      </c>
      <c r="B37" s="2" t="s">
        <v>153</v>
      </c>
      <c r="C37" s="2">
        <v>9234567926</v>
      </c>
      <c r="D37" s="2" t="s">
        <v>154</v>
      </c>
      <c r="E37" s="2" t="s">
        <v>58</v>
      </c>
      <c r="F37" s="2" t="s">
        <v>24</v>
      </c>
      <c r="G37" s="2" t="s">
        <v>49</v>
      </c>
      <c r="H37" s="2" t="s">
        <v>43</v>
      </c>
      <c r="I37" s="9">
        <v>45334</v>
      </c>
      <c r="J37" s="2" t="s">
        <v>44</v>
      </c>
      <c r="K37" s="2" t="s">
        <v>155</v>
      </c>
      <c r="L37" s="2" t="s">
        <v>29</v>
      </c>
      <c r="M37" s="2" t="str">
        <f>VLOOKUP(A37, 'Raw Data'!A:S, 13, FALSE)</f>
        <v>Radhika</v>
      </c>
      <c r="N37" s="2" t="str">
        <f>IFERROR(VLOOKUP(A37, '[1]Screening Interviews'!A:N, 14, FALSE), "No Data")</f>
        <v>Shortlisted</v>
      </c>
      <c r="O37" s="2" t="str">
        <f>IFERROR(VLOOKUP(A37, 'Round 1'!A:N, 14, FALSE), "No Data")</f>
        <v>Reject</v>
      </c>
      <c r="P37" s="2">
        <f>IFERROR(INDEX([2]Offer!C38:S38, 1, 15), "No Data")</f>
        <v>0</v>
      </c>
      <c r="Q37" s="2" t="str">
        <f>IFERROR(VLOOKUP(A34, Onboarding!A:S, 17, FALSE), "No Data")</f>
        <v>No Data</v>
      </c>
      <c r="R37" s="2">
        <f>IFERROR(INDEX([2]Offer!C38:S38, 1, 16), "No Data")</f>
        <v>0</v>
      </c>
      <c r="S37" s="2" t="str">
        <f>IFERROR(VLOOKUP(A37, Onboarding!A:S, 19, FALSE), "No Data")</f>
        <v>No Data</v>
      </c>
      <c r="T37" s="2" t="str">
        <f t="shared" si="1"/>
        <v>Not Started</v>
      </c>
      <c r="U37" s="2" t="s">
        <v>30</v>
      </c>
      <c r="V37" s="2"/>
      <c r="W37" s="2"/>
      <c r="X37" s="2"/>
      <c r="Y37" s="2"/>
      <c r="Z37" s="2"/>
      <c r="AA37" s="2"/>
    </row>
    <row r="38" spans="1:27" x14ac:dyDescent="0.25">
      <c r="A38" s="2" t="str">
        <f t="shared" si="0"/>
        <v>Req_123-9234567927</v>
      </c>
      <c r="B38" s="2" t="s">
        <v>156</v>
      </c>
      <c r="C38" s="2">
        <v>9234567927</v>
      </c>
      <c r="D38" s="2" t="s">
        <v>157</v>
      </c>
      <c r="E38" s="2" t="s">
        <v>33</v>
      </c>
      <c r="F38" s="2" t="s">
        <v>24</v>
      </c>
      <c r="G38" s="2" t="s">
        <v>54</v>
      </c>
      <c r="H38" s="2" t="s">
        <v>43</v>
      </c>
      <c r="I38" s="9">
        <v>45339</v>
      </c>
      <c r="J38" s="2" t="s">
        <v>27</v>
      </c>
      <c r="K38" s="2" t="s">
        <v>158</v>
      </c>
      <c r="L38" s="2" t="s">
        <v>29</v>
      </c>
      <c r="M38" s="2" t="str">
        <f>VLOOKUP(A38, 'Raw Data'!A:S, 13, FALSE)</f>
        <v>Ayushi</v>
      </c>
      <c r="N38" s="2" t="str">
        <f>IFERROR(VLOOKUP(A38, '[1]Screening Interviews'!A:N, 14, FALSE), "No Data")</f>
        <v>Shortlisted</v>
      </c>
      <c r="O38" s="2" t="str">
        <f>IFERROR(VLOOKUP(A38, 'Round 1'!A:N, 14, FALSE), "No Data")</f>
        <v>Select</v>
      </c>
      <c r="P38" s="2">
        <f>IFERROR(INDEX([2]Offer!C39:S39, 1, 15), "No Data")</f>
        <v>0</v>
      </c>
      <c r="Q38" s="2" t="str">
        <f>IFERROR(VLOOKUP(A35, Onboarding!A:S, 17, FALSE), "No Data")</f>
        <v>No Data</v>
      </c>
      <c r="R38" s="2">
        <f>IFERROR(INDEX([2]Offer!C39:S39, 1, 16), "No Data")</f>
        <v>0</v>
      </c>
      <c r="S38" s="2" t="str">
        <f>IFERROR(VLOOKUP(A38, Onboarding!A:S, 19, FALSE), "No Data")</f>
        <v>No Data</v>
      </c>
      <c r="T38" s="2" t="str">
        <f t="shared" si="1"/>
        <v>Not Started</v>
      </c>
      <c r="U38" s="2" t="s">
        <v>30</v>
      </c>
      <c r="V38" s="2"/>
      <c r="W38" s="2"/>
      <c r="X38" s="2"/>
      <c r="Y38" s="2"/>
      <c r="Z38" s="2"/>
      <c r="AA38" s="2"/>
    </row>
    <row r="39" spans="1:27" x14ac:dyDescent="0.25">
      <c r="A39" s="2" t="str">
        <f t="shared" si="0"/>
        <v>Req_123-9234567928</v>
      </c>
      <c r="B39" s="2" t="s">
        <v>159</v>
      </c>
      <c r="C39" s="2">
        <v>9234567928</v>
      </c>
      <c r="D39" s="2" t="s">
        <v>160</v>
      </c>
      <c r="E39" s="2" t="s">
        <v>23</v>
      </c>
      <c r="F39" s="2" t="s">
        <v>24</v>
      </c>
      <c r="G39" s="2" t="s">
        <v>34</v>
      </c>
      <c r="H39" s="2" t="s">
        <v>161</v>
      </c>
      <c r="I39" s="9">
        <v>45157</v>
      </c>
      <c r="J39" s="2" t="s">
        <v>36</v>
      </c>
      <c r="K39" s="2" t="s">
        <v>162</v>
      </c>
      <c r="L39" s="2" t="s">
        <v>38</v>
      </c>
      <c r="M39" s="2" t="str">
        <f>VLOOKUP(A39, 'Raw Data'!A:S, 13, FALSE)</f>
        <v>Ranjitha</v>
      </c>
      <c r="N39" s="2" t="str">
        <f>IFERROR(VLOOKUP(A39, '[1]Screening Interviews'!A:N, 14, FALSE), "No Data")</f>
        <v>No Data</v>
      </c>
      <c r="O39" s="2" t="str">
        <f>IFERROR(VLOOKUP(A39, 'Round 1'!A:N, 14, FALSE), "No Data")</f>
        <v>No Data</v>
      </c>
      <c r="P39" s="2">
        <f>IFERROR(INDEX([2]Offer!C40:S40, 1, 15), "No Data")</f>
        <v>0</v>
      </c>
      <c r="Q39" s="2" t="str">
        <f>IFERROR(VLOOKUP(A36, Onboarding!A:S, 17, FALSE), "No Data")</f>
        <v>No Data</v>
      </c>
      <c r="R39" s="2">
        <f>IFERROR(INDEX([2]Offer!C40:S40, 1, 16), "No Data")</f>
        <v>0</v>
      </c>
      <c r="S39" s="2" t="str">
        <f>IFERROR(VLOOKUP(A39, Onboarding!A:S, 19, FALSE), "No Data")</f>
        <v>No Data</v>
      </c>
      <c r="T39" s="2" t="str">
        <f t="shared" si="1"/>
        <v>Not Started</v>
      </c>
      <c r="U39" s="2" t="s">
        <v>30</v>
      </c>
      <c r="V39" s="2"/>
      <c r="W39" s="2"/>
      <c r="X39" s="2"/>
      <c r="Y39" s="2"/>
      <c r="Z39" s="2"/>
      <c r="AA39" s="2"/>
    </row>
    <row r="40" spans="1:27" x14ac:dyDescent="0.25">
      <c r="A40" s="2" t="str">
        <f t="shared" si="0"/>
        <v>Req_123-9234567929</v>
      </c>
      <c r="B40" s="2" t="s">
        <v>163</v>
      </c>
      <c r="C40" s="2">
        <v>9234567929</v>
      </c>
      <c r="D40" s="2" t="s">
        <v>164</v>
      </c>
      <c r="E40" s="2" t="s">
        <v>53</v>
      </c>
      <c r="F40" s="2" t="s">
        <v>24</v>
      </c>
      <c r="G40" s="2" t="s">
        <v>49</v>
      </c>
      <c r="H40" s="2" t="s">
        <v>43</v>
      </c>
      <c r="I40" s="9">
        <v>45232</v>
      </c>
      <c r="J40" s="2" t="s">
        <v>44</v>
      </c>
      <c r="K40" s="2" t="s">
        <v>165</v>
      </c>
      <c r="L40" s="2" t="s">
        <v>38</v>
      </c>
      <c r="M40" s="2" t="str">
        <f>VLOOKUP(A40, 'Raw Data'!A:S, 13, FALSE)</f>
        <v>Ayushi</v>
      </c>
      <c r="N40" s="2" t="str">
        <f>IFERROR(VLOOKUP(A40, '[1]Screening Interviews'!A:N, 14, FALSE), "No Data")</f>
        <v>No Data</v>
      </c>
      <c r="O40" s="2" t="str">
        <f>IFERROR(VLOOKUP(A40, 'Round 1'!A:N, 14, FALSE), "No Data")</f>
        <v>No Data</v>
      </c>
      <c r="P40" s="2">
        <f>IFERROR(INDEX([2]Offer!C41:S41, 1, 15), "No Data")</f>
        <v>0</v>
      </c>
      <c r="Q40" s="2" t="str">
        <f>IFERROR(VLOOKUP(A37, Onboarding!A:S, 17, FALSE), "No Data")</f>
        <v>No Data</v>
      </c>
      <c r="R40" s="2">
        <f>IFERROR(INDEX([2]Offer!C41:S41, 1, 16), "No Data")</f>
        <v>0</v>
      </c>
      <c r="S40" s="2" t="str">
        <f>IFERROR(VLOOKUP(A40, Onboarding!A:S, 19, FALSE), "No Data")</f>
        <v>No Data</v>
      </c>
      <c r="T40" s="2" t="str">
        <f t="shared" si="1"/>
        <v>Not Started</v>
      </c>
      <c r="U40" s="2" t="s">
        <v>30</v>
      </c>
      <c r="V40" s="2"/>
      <c r="W40" s="2"/>
      <c r="X40" s="2"/>
      <c r="Y40" s="2"/>
      <c r="Z40" s="2"/>
      <c r="AA40" s="2"/>
    </row>
    <row r="41" spans="1:27" x14ac:dyDescent="0.25">
      <c r="A41" s="2" t="str">
        <f t="shared" si="0"/>
        <v>Req_123-9234567930</v>
      </c>
      <c r="B41" s="2" t="s">
        <v>166</v>
      </c>
      <c r="C41" s="2">
        <v>9234567930</v>
      </c>
      <c r="D41" s="2" t="s">
        <v>167</v>
      </c>
      <c r="E41" s="2" t="s">
        <v>41</v>
      </c>
      <c r="F41" s="2" t="s">
        <v>24</v>
      </c>
      <c r="G41" s="2" t="s">
        <v>42</v>
      </c>
      <c r="H41" s="2" t="s">
        <v>26</v>
      </c>
      <c r="I41" s="9">
        <v>44944</v>
      </c>
      <c r="J41" s="2" t="s">
        <v>27</v>
      </c>
      <c r="K41" s="2" t="s">
        <v>168</v>
      </c>
      <c r="L41" s="2" t="s">
        <v>38</v>
      </c>
      <c r="M41" s="2" t="str">
        <f>VLOOKUP(A41, 'Raw Data'!A:S, 13, FALSE)</f>
        <v>Kartik</v>
      </c>
      <c r="N41" s="2" t="str">
        <f>IFERROR(VLOOKUP(A41, '[1]Screening Interviews'!A:N, 14, FALSE), "No Data")</f>
        <v>No Data</v>
      </c>
      <c r="O41" s="2" t="str">
        <f>IFERROR(VLOOKUP(A41, 'Round 1'!A:N, 14, FALSE), "No Data")</f>
        <v>No Data</v>
      </c>
      <c r="P41" s="2">
        <f>IFERROR(INDEX([2]Offer!C42:S42, 1, 15), "No Data")</f>
        <v>0</v>
      </c>
      <c r="Q41" s="2" t="str">
        <f>IFERROR(VLOOKUP(A38, Onboarding!A:S, 17, FALSE), "No Data")</f>
        <v>No Data</v>
      </c>
      <c r="R41" s="2">
        <f>IFERROR(INDEX([2]Offer!C42:S42, 1, 16), "No Data")</f>
        <v>0</v>
      </c>
      <c r="S41" s="2" t="str">
        <f>IFERROR(VLOOKUP(A41, Onboarding!A:S, 19, FALSE), "No Data")</f>
        <v>No Data</v>
      </c>
      <c r="T41" s="2" t="str">
        <f t="shared" si="1"/>
        <v>Not Started</v>
      </c>
      <c r="U41" s="2" t="s">
        <v>30</v>
      </c>
      <c r="V41" s="2"/>
      <c r="W41" s="2"/>
      <c r="X41" s="2"/>
      <c r="Y41" s="2"/>
      <c r="Z41" s="2"/>
      <c r="AA41" s="2"/>
    </row>
    <row r="42" spans="1:27" x14ac:dyDescent="0.25">
      <c r="A42" s="2" t="str">
        <f t="shared" si="0"/>
        <v>Req_123-9234567931</v>
      </c>
      <c r="B42" s="2" t="s">
        <v>169</v>
      </c>
      <c r="C42" s="2">
        <v>9234567931</v>
      </c>
      <c r="D42" s="2" t="s">
        <v>170</v>
      </c>
      <c r="E42" s="2" t="s">
        <v>48</v>
      </c>
      <c r="F42" s="2" t="s">
        <v>24</v>
      </c>
      <c r="G42" s="2" t="s">
        <v>34</v>
      </c>
      <c r="H42" s="2" t="s">
        <v>171</v>
      </c>
      <c r="I42" s="9">
        <v>45361</v>
      </c>
      <c r="J42" s="2" t="s">
        <v>36</v>
      </c>
      <c r="K42" s="2" t="s">
        <v>172</v>
      </c>
      <c r="L42" s="2" t="s">
        <v>29</v>
      </c>
      <c r="M42" s="2" t="str">
        <f>VLOOKUP(A42, 'Raw Data'!A:S, 13, FALSE)</f>
        <v>Radhika</v>
      </c>
      <c r="N42" s="2" t="str">
        <f>IFERROR(VLOOKUP(A42, '[1]Screening Interviews'!A:N, 14, FALSE), "No Data")</f>
        <v>Shortlisted</v>
      </c>
      <c r="O42" s="2" t="str">
        <f>IFERROR(VLOOKUP(A42, 'Round 1'!A:N, 14, FALSE), "No Data")</f>
        <v>Reject</v>
      </c>
      <c r="P42" s="2">
        <f>IFERROR(INDEX([2]Offer!C43:S43, 1, 15), "No Data")</f>
        <v>0</v>
      </c>
      <c r="Q42" s="2" t="str">
        <f>IFERROR(VLOOKUP(A39, Onboarding!A:S, 17, FALSE), "No Data")</f>
        <v>No Data</v>
      </c>
      <c r="R42" s="2">
        <f>IFERROR(INDEX([2]Offer!C43:S43, 1, 16), "No Data")</f>
        <v>0</v>
      </c>
      <c r="S42" s="2" t="str">
        <f>IFERROR(VLOOKUP(A42, Onboarding!A:S, 19, FALSE), "No Data")</f>
        <v>No Data</v>
      </c>
      <c r="T42" s="2" t="str">
        <f t="shared" si="1"/>
        <v>Not Started</v>
      </c>
      <c r="U42" s="2" t="s">
        <v>30</v>
      </c>
      <c r="V42" s="2"/>
      <c r="W42" s="2"/>
      <c r="X42" s="2"/>
      <c r="Y42" s="2"/>
      <c r="Z42" s="2"/>
      <c r="AA42" s="2"/>
    </row>
    <row r="43" spans="1:27" x14ac:dyDescent="0.25">
      <c r="A43" s="2" t="str">
        <f t="shared" si="0"/>
        <v>Req_123-9234567932</v>
      </c>
      <c r="B43" s="2" t="s">
        <v>173</v>
      </c>
      <c r="C43" s="2">
        <v>9234567932</v>
      </c>
      <c r="D43" s="2" t="s">
        <v>174</v>
      </c>
      <c r="E43" s="2" t="s">
        <v>58</v>
      </c>
      <c r="F43" s="2" t="s">
        <v>24</v>
      </c>
      <c r="G43" s="2" t="s">
        <v>25</v>
      </c>
      <c r="H43" s="2" t="s">
        <v>26</v>
      </c>
      <c r="I43" s="9">
        <v>45016</v>
      </c>
      <c r="J43" s="2" t="s">
        <v>44</v>
      </c>
      <c r="K43" s="2" t="s">
        <v>175</v>
      </c>
      <c r="L43" s="2" t="s">
        <v>38</v>
      </c>
      <c r="M43" s="2" t="str">
        <f>VLOOKUP(A43, 'Raw Data'!A:S, 13, FALSE)</f>
        <v>Ayushi</v>
      </c>
      <c r="N43" s="2" t="str">
        <f>IFERROR(VLOOKUP(A43, '[1]Screening Interviews'!A:N, 14, FALSE), "No Data")</f>
        <v>No Data</v>
      </c>
      <c r="O43" s="2" t="str">
        <f>IFERROR(VLOOKUP(A43, 'Round 1'!A:N, 14, FALSE), "No Data")</f>
        <v>No Data</v>
      </c>
      <c r="P43" s="2">
        <f>IFERROR(INDEX([2]Offer!C44:S44, 1, 15), "No Data")</f>
        <v>0</v>
      </c>
      <c r="Q43" s="2" t="str">
        <f>IFERROR(VLOOKUP(A40, Onboarding!A:S, 17, FALSE), "No Data")</f>
        <v>No Data</v>
      </c>
      <c r="R43" s="2">
        <f>IFERROR(INDEX([2]Offer!C44:S44, 1, 16), "No Data")</f>
        <v>0</v>
      </c>
      <c r="S43" s="2" t="str">
        <f>IFERROR(VLOOKUP(A43, Onboarding!A:S, 19, FALSE), "No Data")</f>
        <v>No Data</v>
      </c>
      <c r="T43" s="2" t="str">
        <f t="shared" si="1"/>
        <v>Not Started</v>
      </c>
      <c r="U43" s="2" t="s">
        <v>30</v>
      </c>
      <c r="V43" s="2"/>
      <c r="W43" s="2"/>
      <c r="X43" s="2"/>
      <c r="Y43" s="2"/>
      <c r="Z43" s="2"/>
      <c r="AA43" s="2"/>
    </row>
    <row r="44" spans="1:27" x14ac:dyDescent="0.25">
      <c r="A44" s="2" t="str">
        <f t="shared" si="0"/>
        <v>Req_123-9234567933</v>
      </c>
      <c r="B44" s="2" t="s">
        <v>176</v>
      </c>
      <c r="C44" s="2">
        <v>9234567933</v>
      </c>
      <c r="D44" s="2" t="s">
        <v>177</v>
      </c>
      <c r="E44" s="2" t="s">
        <v>33</v>
      </c>
      <c r="F44" s="2" t="s">
        <v>24</v>
      </c>
      <c r="G44" s="2" t="s">
        <v>49</v>
      </c>
      <c r="H44" s="2" t="s">
        <v>26</v>
      </c>
      <c r="I44" s="9">
        <v>45294</v>
      </c>
      <c r="J44" s="2" t="s">
        <v>27</v>
      </c>
      <c r="K44" s="2" t="s">
        <v>178</v>
      </c>
      <c r="L44" s="2" t="s">
        <v>29</v>
      </c>
      <c r="M44" s="2" t="str">
        <f>VLOOKUP(A44, 'Raw Data'!A:S, 13, FALSE)</f>
        <v>Ranjitha</v>
      </c>
      <c r="N44" s="2" t="str">
        <f>IFERROR(VLOOKUP(A44, '[1]Screening Interviews'!A:N, 14, FALSE), "No Data")</f>
        <v>Shortlisted</v>
      </c>
      <c r="O44" s="2" t="str">
        <f>IFERROR(VLOOKUP(A44, 'Round 1'!A:N, 14, FALSE), "No Data")</f>
        <v>Select</v>
      </c>
      <c r="P44" s="2">
        <f>IFERROR(INDEX([2]Offer!C45:S45, 1, 15), "No Data")</f>
        <v>0</v>
      </c>
      <c r="Q44" s="2" t="str">
        <f>IFERROR(VLOOKUP(A41, Onboarding!A:S, 17, FALSE), "No Data")</f>
        <v>No Data</v>
      </c>
      <c r="R44" s="2">
        <f>IFERROR(INDEX([2]Offer!C45:S45, 1, 16), "No Data")</f>
        <v>0</v>
      </c>
      <c r="S44" s="2" t="str">
        <f>IFERROR(VLOOKUP(A44, Onboarding!A:S, 19, FALSE), "No Data")</f>
        <v>No Data</v>
      </c>
      <c r="T44" s="2" t="str">
        <f t="shared" si="1"/>
        <v>Not Started</v>
      </c>
      <c r="U44" s="2" t="s">
        <v>30</v>
      </c>
      <c r="V44" s="2"/>
      <c r="W44" s="2"/>
      <c r="X44" s="2"/>
      <c r="Y44" s="2"/>
      <c r="Z44" s="2"/>
      <c r="AA44" s="2"/>
    </row>
    <row r="45" spans="1:27" x14ac:dyDescent="0.25">
      <c r="A45" s="2" t="str">
        <f t="shared" si="0"/>
        <v>Req_123-9234567934</v>
      </c>
      <c r="B45" s="2" t="s">
        <v>179</v>
      </c>
      <c r="C45" s="2">
        <v>9234567934</v>
      </c>
      <c r="D45" s="2" t="s">
        <v>180</v>
      </c>
      <c r="E45" s="2" t="s">
        <v>53</v>
      </c>
      <c r="F45" s="2" t="s">
        <v>24</v>
      </c>
      <c r="G45" s="2" t="s">
        <v>54</v>
      </c>
      <c r="H45" s="2" t="s">
        <v>26</v>
      </c>
      <c r="I45" s="9">
        <v>45299</v>
      </c>
      <c r="J45" s="2" t="s">
        <v>36</v>
      </c>
      <c r="K45" s="2" t="s">
        <v>181</v>
      </c>
      <c r="L45" s="2" t="s">
        <v>29</v>
      </c>
      <c r="M45" s="2" t="str">
        <f>VLOOKUP(A45, 'Raw Data'!A:S, 13, FALSE)</f>
        <v>Ayushi</v>
      </c>
      <c r="N45" s="2" t="str">
        <f>IFERROR(VLOOKUP(A45, '[1]Screening Interviews'!A:N, 14, FALSE), "No Data")</f>
        <v>Shortlisted</v>
      </c>
      <c r="O45" s="2" t="str">
        <f>IFERROR(VLOOKUP(A45, 'Round 1'!A:N, 14, FALSE), "No Data")</f>
        <v>Select</v>
      </c>
      <c r="P45" s="2">
        <f>IFERROR(INDEX([2]Offer!C46:S46, 1, 15), "No Data")</f>
        <v>0</v>
      </c>
      <c r="Q45" s="2" t="str">
        <f>IFERROR(VLOOKUP(A42, Onboarding!A:S, 17, FALSE), "No Data")</f>
        <v>No Data</v>
      </c>
      <c r="R45" s="2">
        <f>IFERROR(INDEX([2]Offer!C46:S46, 1, 16), "No Data")</f>
        <v>0</v>
      </c>
      <c r="S45" s="2" t="str">
        <f>IFERROR(VLOOKUP(A45, Onboarding!A:S, 19, FALSE), "No Data")</f>
        <v>No Data</v>
      </c>
      <c r="T45" s="2" t="str">
        <f t="shared" si="1"/>
        <v>Not Started</v>
      </c>
      <c r="U45" s="2" t="s">
        <v>30</v>
      </c>
      <c r="V45" s="2"/>
      <c r="W45" s="2"/>
      <c r="X45" s="2"/>
      <c r="Y45" s="2"/>
      <c r="Z45" s="2"/>
      <c r="AA45" s="2"/>
    </row>
    <row r="46" spans="1:27" x14ac:dyDescent="0.25">
      <c r="A46" s="2" t="str">
        <f t="shared" si="0"/>
        <v>Req_123-9234567935</v>
      </c>
      <c r="B46" s="2" t="s">
        <v>182</v>
      </c>
      <c r="C46" s="2">
        <v>9234567935</v>
      </c>
      <c r="D46" s="2" t="s">
        <v>183</v>
      </c>
      <c r="E46" s="2" t="s">
        <v>23</v>
      </c>
      <c r="F46" s="2" t="s">
        <v>24</v>
      </c>
      <c r="G46" s="2" t="s">
        <v>42</v>
      </c>
      <c r="H46" s="2" t="s">
        <v>26</v>
      </c>
      <c r="I46" s="9">
        <v>45307</v>
      </c>
      <c r="J46" s="2" t="s">
        <v>44</v>
      </c>
      <c r="K46" s="2" t="s">
        <v>184</v>
      </c>
      <c r="L46" s="2" t="s">
        <v>29</v>
      </c>
      <c r="M46" s="2" t="str">
        <f>VLOOKUP(A46, 'Raw Data'!A:S, 13, FALSE)</f>
        <v>Kartik</v>
      </c>
      <c r="N46" s="2" t="str">
        <f>IFERROR(VLOOKUP(A46, '[1]Screening Interviews'!A:N, 14, FALSE), "No Data")</f>
        <v>Shortlisted</v>
      </c>
      <c r="O46" s="2" t="str">
        <f>IFERROR(VLOOKUP(A46, 'Round 1'!A:N, 14, FALSE), "No Data")</f>
        <v>Reject</v>
      </c>
      <c r="P46" s="2">
        <f>IFERROR(INDEX([2]Offer!C47:S47, 1, 15), "No Data")</f>
        <v>0</v>
      </c>
      <c r="Q46" s="2" t="str">
        <f>IFERROR(VLOOKUP(A43, Onboarding!A:S, 17, FALSE), "No Data")</f>
        <v>No Data</v>
      </c>
      <c r="R46" s="2">
        <f>IFERROR(INDEX([2]Offer!C47:S47, 1, 16), "No Data")</f>
        <v>0</v>
      </c>
      <c r="S46" s="2" t="str">
        <f>IFERROR(VLOOKUP(A46, Onboarding!A:S, 19, FALSE), "No Data")</f>
        <v>No Data</v>
      </c>
      <c r="T46" s="2" t="str">
        <f t="shared" si="1"/>
        <v>Not Started</v>
      </c>
      <c r="U46" s="2" t="s">
        <v>30</v>
      </c>
      <c r="V46" s="2"/>
      <c r="W46" s="2"/>
      <c r="X46" s="2"/>
      <c r="Y46" s="2"/>
      <c r="Z46" s="2"/>
      <c r="AA46" s="2"/>
    </row>
    <row r="47" spans="1:27" x14ac:dyDescent="0.25">
      <c r="A47" s="2" t="str">
        <f t="shared" si="0"/>
        <v>Req_123-9234567936</v>
      </c>
      <c r="B47" s="2" t="s">
        <v>185</v>
      </c>
      <c r="C47" s="2">
        <v>9234567936</v>
      </c>
      <c r="D47" s="2" t="s">
        <v>186</v>
      </c>
      <c r="E47" s="2" t="s">
        <v>41</v>
      </c>
      <c r="F47" s="2" t="s">
        <v>24</v>
      </c>
      <c r="G47" s="2" t="s">
        <v>49</v>
      </c>
      <c r="H47" s="2" t="s">
        <v>43</v>
      </c>
      <c r="I47" s="9">
        <v>45122</v>
      </c>
      <c r="J47" s="2" t="s">
        <v>27</v>
      </c>
      <c r="K47" s="2" t="s">
        <v>187</v>
      </c>
      <c r="L47" s="2" t="s">
        <v>38</v>
      </c>
      <c r="M47" s="2" t="str">
        <f>VLOOKUP(A47, 'Raw Data'!A:S, 13, FALSE)</f>
        <v>Radhika</v>
      </c>
      <c r="N47" s="2" t="str">
        <f>IFERROR(VLOOKUP(A47, '[1]Screening Interviews'!A:N, 14, FALSE), "No Data")</f>
        <v>No Data</v>
      </c>
      <c r="O47" s="2" t="str">
        <f>IFERROR(VLOOKUP(A47, 'Round 1'!A:N, 14, FALSE), "No Data")</f>
        <v>No Data</v>
      </c>
      <c r="P47" s="2">
        <f>IFERROR(INDEX([2]Offer!C48:S48, 1, 15), "No Data")</f>
        <v>0</v>
      </c>
      <c r="Q47" s="2" t="str">
        <f>IFERROR(VLOOKUP(A44, Onboarding!A:S, 17, FALSE), "No Data")</f>
        <v>No Data</v>
      </c>
      <c r="R47" s="2">
        <f>IFERROR(INDEX([2]Offer!C48:S48, 1, 16), "No Data")</f>
        <v>0</v>
      </c>
      <c r="S47" s="2" t="str">
        <f>IFERROR(VLOOKUP(A47, Onboarding!A:S, 19, FALSE), "No Data")</f>
        <v>No Data</v>
      </c>
      <c r="T47" s="2" t="str">
        <f t="shared" si="1"/>
        <v>Not Started</v>
      </c>
      <c r="U47" s="2" t="s">
        <v>30</v>
      </c>
      <c r="V47" s="2"/>
      <c r="W47" s="2"/>
      <c r="X47" s="2"/>
      <c r="Y47" s="2"/>
      <c r="Z47" s="2"/>
      <c r="AA47" s="2"/>
    </row>
    <row r="48" spans="1:27" x14ac:dyDescent="0.25">
      <c r="A48" s="2" t="str">
        <f t="shared" si="0"/>
        <v>Req_123-9234567937</v>
      </c>
      <c r="B48" s="2" t="s">
        <v>188</v>
      </c>
      <c r="C48" s="2">
        <v>9234567937</v>
      </c>
      <c r="D48" s="2" t="s">
        <v>189</v>
      </c>
      <c r="E48" s="2" t="s">
        <v>48</v>
      </c>
      <c r="F48" s="2" t="s">
        <v>24</v>
      </c>
      <c r="G48" s="2" t="s">
        <v>25</v>
      </c>
      <c r="H48" s="2" t="s">
        <v>43</v>
      </c>
      <c r="I48" s="9">
        <v>45073</v>
      </c>
      <c r="J48" s="2" t="s">
        <v>36</v>
      </c>
      <c r="K48" s="2" t="s">
        <v>190</v>
      </c>
      <c r="L48" s="2" t="s">
        <v>38</v>
      </c>
      <c r="M48" s="2" t="str">
        <f>VLOOKUP(A48, 'Raw Data'!A:S, 13, FALSE)</f>
        <v>Ayushi</v>
      </c>
      <c r="N48" s="2" t="str">
        <f>IFERROR(VLOOKUP(A48, '[1]Screening Interviews'!A:N, 14, FALSE), "No Data")</f>
        <v>No Data</v>
      </c>
      <c r="O48" s="2" t="str">
        <f>IFERROR(VLOOKUP(A48, 'Round 1'!A:N, 14, FALSE), "No Data")</f>
        <v>No Data</v>
      </c>
      <c r="P48" s="2">
        <f>IFERROR(INDEX([2]Offer!C49:S49, 1, 15), "No Data")</f>
        <v>0</v>
      </c>
      <c r="Q48" s="2" t="str">
        <f>IFERROR(VLOOKUP(A45, Onboarding!A:S, 17, FALSE), "No Data")</f>
        <v>No Data</v>
      </c>
      <c r="R48" s="2">
        <f>IFERROR(INDEX([2]Offer!C49:S49, 1, 16), "No Data")</f>
        <v>0</v>
      </c>
      <c r="S48" s="2" t="str">
        <f>IFERROR(VLOOKUP(A48, Onboarding!A:S, 19, FALSE), "No Data")</f>
        <v>No Data</v>
      </c>
      <c r="T48" s="2" t="str">
        <f t="shared" si="1"/>
        <v>Not Started</v>
      </c>
      <c r="U48" s="2" t="s">
        <v>30</v>
      </c>
      <c r="V48" s="2"/>
      <c r="W48" s="2"/>
      <c r="X48" s="2"/>
      <c r="Y48" s="2"/>
      <c r="Z48" s="2"/>
      <c r="AA48" s="2"/>
    </row>
    <row r="49" spans="1:27" x14ac:dyDescent="0.25">
      <c r="A49" s="2" t="str">
        <f t="shared" si="0"/>
        <v>Req_123-9234567938</v>
      </c>
      <c r="B49" s="2" t="s">
        <v>191</v>
      </c>
      <c r="C49" s="2">
        <v>9234567938</v>
      </c>
      <c r="D49" s="2" t="s">
        <v>192</v>
      </c>
      <c r="E49" s="2" t="s">
        <v>58</v>
      </c>
      <c r="F49" s="2" t="s">
        <v>24</v>
      </c>
      <c r="G49" s="2" t="s">
        <v>34</v>
      </c>
      <c r="H49" s="2" t="s">
        <v>193</v>
      </c>
      <c r="I49" s="9">
        <v>45176</v>
      </c>
      <c r="J49" s="2" t="s">
        <v>44</v>
      </c>
      <c r="K49" s="2" t="s">
        <v>194</v>
      </c>
      <c r="L49" s="2" t="s">
        <v>38</v>
      </c>
      <c r="M49" s="2" t="str">
        <f>VLOOKUP(A49, 'Raw Data'!A:S, 13, FALSE)</f>
        <v>Ranjitha</v>
      </c>
      <c r="N49" s="2" t="str">
        <f>IFERROR(VLOOKUP(A49, '[1]Screening Interviews'!A:N, 14, FALSE), "No Data")</f>
        <v>No Data</v>
      </c>
      <c r="O49" s="2" t="str">
        <f>IFERROR(VLOOKUP(A49, 'Round 1'!A:N, 14, FALSE), "No Data")</f>
        <v>No Data</v>
      </c>
      <c r="P49" s="2">
        <f>IFERROR(INDEX([2]Offer!C50:S50, 1, 15), "No Data")</f>
        <v>0</v>
      </c>
      <c r="Q49" s="2" t="str">
        <f>IFERROR(VLOOKUP(A46, Onboarding!A:S, 17, FALSE), "No Data")</f>
        <v>No Data</v>
      </c>
      <c r="R49" s="2">
        <f>IFERROR(INDEX([2]Offer!C50:S50, 1, 16), "No Data")</f>
        <v>0</v>
      </c>
      <c r="S49" s="2" t="str">
        <f>IFERROR(VLOOKUP(A49, Onboarding!A:S, 19, FALSE), "No Data")</f>
        <v>No Data</v>
      </c>
      <c r="T49" s="2" t="str">
        <f t="shared" si="1"/>
        <v>Not Started</v>
      </c>
      <c r="U49" s="2" t="s">
        <v>30</v>
      </c>
      <c r="V49" s="2"/>
      <c r="W49" s="2"/>
      <c r="X49" s="2"/>
      <c r="Y49" s="2"/>
      <c r="Z49" s="2"/>
      <c r="AA49" s="2"/>
    </row>
    <row r="50" spans="1:27" x14ac:dyDescent="0.25">
      <c r="A50" s="2" t="str">
        <f t="shared" si="0"/>
        <v>Req_123-9234567939</v>
      </c>
      <c r="B50" s="2" t="s">
        <v>195</v>
      </c>
      <c r="C50" s="2">
        <v>9234567939</v>
      </c>
      <c r="D50" s="2" t="s">
        <v>196</v>
      </c>
      <c r="E50" s="2" t="s">
        <v>53</v>
      </c>
      <c r="F50" s="2" t="s">
        <v>24</v>
      </c>
      <c r="G50" s="2" t="s">
        <v>54</v>
      </c>
      <c r="H50" s="2" t="s">
        <v>26</v>
      </c>
      <c r="I50" s="9">
        <v>45331</v>
      </c>
      <c r="J50" s="2" t="s">
        <v>27</v>
      </c>
      <c r="K50" s="2" t="s">
        <v>197</v>
      </c>
      <c r="L50" s="2" t="s">
        <v>29</v>
      </c>
      <c r="M50" s="2" t="str">
        <f>VLOOKUP(A50, 'Raw Data'!A:S, 13, FALSE)</f>
        <v>Ayushi</v>
      </c>
      <c r="N50" s="2" t="str">
        <f>IFERROR(VLOOKUP(A50, '[1]Screening Interviews'!A:N, 14, FALSE), "No Data")</f>
        <v>Shortlisted</v>
      </c>
      <c r="O50" s="2" t="str">
        <f>IFERROR(VLOOKUP(A50, 'Round 1'!A:N, 14, FALSE), "No Data")</f>
        <v>Select</v>
      </c>
      <c r="P50" s="2">
        <f>IFERROR(INDEX([2]Offer!C51:S51, 1, 15), "No Data")</f>
        <v>0</v>
      </c>
      <c r="Q50" s="2" t="str">
        <f>IFERROR(VLOOKUP(A47, Onboarding!A:S, 17, FALSE), "No Data")</f>
        <v>No Data</v>
      </c>
      <c r="R50" s="2">
        <f>IFERROR(INDEX([2]Offer!C51:S51, 1, 16), "No Data")</f>
        <v>0</v>
      </c>
      <c r="S50" s="2" t="str">
        <f>IFERROR(VLOOKUP(A50, Onboarding!A:S, 19, FALSE), "No Data")</f>
        <v>No Data</v>
      </c>
      <c r="T50" s="2" t="str">
        <f t="shared" si="1"/>
        <v>Not Started</v>
      </c>
      <c r="U50" s="2" t="s">
        <v>30</v>
      </c>
      <c r="V50" s="2"/>
      <c r="W50" s="2"/>
      <c r="X50" s="2"/>
      <c r="Y50" s="2"/>
      <c r="Z50" s="2"/>
      <c r="AA50" s="2"/>
    </row>
    <row r="51" spans="1:27" x14ac:dyDescent="0.25">
      <c r="A51" s="2" t="str">
        <f t="shared" si="0"/>
        <v>Req_123-9234567940</v>
      </c>
      <c r="B51" s="2" t="s">
        <v>198</v>
      </c>
      <c r="C51" s="2">
        <v>9234567940</v>
      </c>
      <c r="D51" s="2" t="s">
        <v>199</v>
      </c>
      <c r="E51" s="2" t="s">
        <v>33</v>
      </c>
      <c r="F51" s="2" t="s">
        <v>24</v>
      </c>
      <c r="G51" s="2" t="s">
        <v>42</v>
      </c>
      <c r="H51" s="2" t="s">
        <v>43</v>
      </c>
      <c r="I51" s="9">
        <v>45093</v>
      </c>
      <c r="J51" s="2" t="s">
        <v>36</v>
      </c>
      <c r="K51" s="2" t="s">
        <v>200</v>
      </c>
      <c r="L51" s="2" t="s">
        <v>38</v>
      </c>
      <c r="M51" s="2" t="str">
        <f>VLOOKUP(A51, 'Raw Data'!A:S, 13, FALSE)</f>
        <v>Kartik</v>
      </c>
      <c r="N51" s="2" t="str">
        <f>IFERROR(VLOOKUP(A51, '[1]Screening Interviews'!A:N, 14, FALSE), "No Data")</f>
        <v>No Data</v>
      </c>
      <c r="O51" s="2" t="str">
        <f>IFERROR(VLOOKUP(A51, 'Round 1'!A:N, 14, FALSE), "No Data")</f>
        <v>No Data</v>
      </c>
      <c r="P51" s="2">
        <f>IFERROR(INDEX([2]Offer!C52:S52, 1, 15), "No Data")</f>
        <v>0</v>
      </c>
      <c r="Q51" s="2" t="str">
        <f>IFERROR(VLOOKUP(A48, Onboarding!A:S, 17, FALSE), "No Data")</f>
        <v>No Data</v>
      </c>
      <c r="R51" s="2">
        <f>IFERROR(INDEX([2]Offer!C52:S52, 1, 16), "No Data")</f>
        <v>0</v>
      </c>
      <c r="S51" s="2" t="str">
        <f>IFERROR(VLOOKUP(A51, Onboarding!A:S, 19, FALSE), "No Data")</f>
        <v>No Data</v>
      </c>
      <c r="T51" s="2" t="str">
        <f t="shared" si="1"/>
        <v>Not Started</v>
      </c>
      <c r="U51" s="2" t="s">
        <v>30</v>
      </c>
      <c r="V51" s="2"/>
      <c r="W51" s="2"/>
      <c r="X51" s="2"/>
      <c r="Y51" s="2"/>
      <c r="Z51" s="2"/>
      <c r="AA51" s="2"/>
    </row>
    <row r="52" spans="1:27" x14ac:dyDescent="0.25">
      <c r="A52" s="2" t="str">
        <f t="shared" si="0"/>
        <v>Req_123-9234567941</v>
      </c>
      <c r="B52" s="2" t="s">
        <v>201</v>
      </c>
      <c r="C52" s="2">
        <v>9234567941</v>
      </c>
      <c r="D52" s="2" t="s">
        <v>202</v>
      </c>
      <c r="E52" s="2" t="s">
        <v>23</v>
      </c>
      <c r="F52" s="2" t="s">
        <v>24</v>
      </c>
      <c r="G52" s="2" t="s">
        <v>34</v>
      </c>
      <c r="H52" s="2" t="s">
        <v>203</v>
      </c>
      <c r="I52" s="9">
        <v>45342</v>
      </c>
      <c r="J52" s="2" t="s">
        <v>44</v>
      </c>
      <c r="K52" s="2" t="s">
        <v>204</v>
      </c>
      <c r="L52" s="2" t="s">
        <v>29</v>
      </c>
      <c r="M52" s="2" t="str">
        <f>VLOOKUP(A52, 'Raw Data'!A:S, 13, FALSE)</f>
        <v>Radhika</v>
      </c>
      <c r="N52" s="2" t="str">
        <f>IFERROR(VLOOKUP(A52, '[1]Screening Interviews'!A:N, 14, FALSE), "No Data")</f>
        <v>Shortlisted</v>
      </c>
      <c r="O52" s="2" t="str">
        <f>IFERROR(VLOOKUP(A52, 'Round 1'!A:N, 14, FALSE), "No Data")</f>
        <v>Reject</v>
      </c>
      <c r="P52" s="2">
        <f>IFERROR(INDEX([2]Offer!C53:S53, 1, 15), "No Data")</f>
        <v>0</v>
      </c>
      <c r="Q52" s="2" t="str">
        <f>IFERROR(VLOOKUP(A49, Onboarding!A:S, 17, FALSE), "No Data")</f>
        <v>No Data</v>
      </c>
      <c r="R52" s="2">
        <f>IFERROR(INDEX([2]Offer!C53:S53, 1, 16), "No Data")</f>
        <v>0</v>
      </c>
      <c r="S52" s="2" t="str">
        <f>IFERROR(VLOOKUP(A52, Onboarding!A:S, 19, FALSE), "No Data")</f>
        <v>No Data</v>
      </c>
      <c r="T52" s="2" t="str">
        <f t="shared" si="1"/>
        <v>Not Started</v>
      </c>
      <c r="U52" s="2" t="s">
        <v>30</v>
      </c>
      <c r="V52" s="2"/>
      <c r="W52" s="2"/>
      <c r="X52" s="2"/>
      <c r="Y52" s="2"/>
      <c r="Z52" s="2"/>
      <c r="AA52" s="2"/>
    </row>
    <row r="53" spans="1:27" x14ac:dyDescent="0.25">
      <c r="A53" s="2" t="str">
        <f t="shared" si="0"/>
        <v>Req_123-9234567942</v>
      </c>
      <c r="B53" s="2" t="s">
        <v>205</v>
      </c>
      <c r="C53" s="2">
        <v>9234567942</v>
      </c>
      <c r="D53" s="2" t="s">
        <v>206</v>
      </c>
      <c r="E53" s="2" t="s">
        <v>41</v>
      </c>
      <c r="F53" s="2" t="s">
        <v>24</v>
      </c>
      <c r="G53" s="2" t="s">
        <v>49</v>
      </c>
      <c r="H53" s="2" t="s">
        <v>43</v>
      </c>
      <c r="I53" s="9">
        <v>45349</v>
      </c>
      <c r="J53" s="2" t="s">
        <v>27</v>
      </c>
      <c r="K53" s="2" t="s">
        <v>207</v>
      </c>
      <c r="L53" s="2" t="s">
        <v>29</v>
      </c>
      <c r="M53" s="2" t="str">
        <f>VLOOKUP(A53, 'Raw Data'!A:S, 13, FALSE)</f>
        <v>Ayushi</v>
      </c>
      <c r="N53" s="2" t="str">
        <f>IFERROR(VLOOKUP(A53, '[1]Screening Interviews'!A:N, 14, FALSE), "No Data")</f>
        <v>Not Shortlisted</v>
      </c>
      <c r="O53" s="2" t="str">
        <f>IFERROR(VLOOKUP(A53, 'Round 1'!A:N, 14, FALSE), "No Data")</f>
        <v>No Data</v>
      </c>
      <c r="P53" s="2">
        <f>IFERROR(INDEX([2]Offer!C54:S54, 1, 15), "No Data")</f>
        <v>0</v>
      </c>
      <c r="Q53" s="2" t="str">
        <f>IFERROR(VLOOKUP(A50, Onboarding!A:S, 17, FALSE), "No Data")</f>
        <v>No Data</v>
      </c>
      <c r="R53" s="2">
        <f>IFERROR(INDEX([2]Offer!C54:S54, 1, 16), "No Data")</f>
        <v>0</v>
      </c>
      <c r="S53" s="2" t="str">
        <f>IFERROR(VLOOKUP(A53, Onboarding!A:S, 19, FALSE), "No Data")</f>
        <v>No Data</v>
      </c>
      <c r="T53" s="2" t="str">
        <f t="shared" si="1"/>
        <v>Not Started</v>
      </c>
      <c r="U53" s="2" t="s">
        <v>30</v>
      </c>
      <c r="V53" s="2"/>
      <c r="W53" s="2"/>
      <c r="X53" s="2"/>
      <c r="Y53" s="2"/>
      <c r="Z53" s="2"/>
      <c r="AA53" s="2"/>
    </row>
    <row r="54" spans="1:27" x14ac:dyDescent="0.25">
      <c r="A54" s="2" t="str">
        <f t="shared" si="0"/>
        <v>Req_123-9234567943</v>
      </c>
      <c r="B54" s="2" t="s">
        <v>208</v>
      </c>
      <c r="C54" s="2">
        <v>9234567943</v>
      </c>
      <c r="D54" s="2" t="s">
        <v>209</v>
      </c>
      <c r="E54" s="2" t="s">
        <v>48</v>
      </c>
      <c r="F54" s="2" t="s">
        <v>24</v>
      </c>
      <c r="G54" s="2" t="s">
        <v>54</v>
      </c>
      <c r="H54" s="2" t="s">
        <v>43</v>
      </c>
      <c r="I54" s="9">
        <v>45355</v>
      </c>
      <c r="J54" s="2" t="s">
        <v>36</v>
      </c>
      <c r="K54" s="2" t="s">
        <v>210</v>
      </c>
      <c r="L54" s="2" t="s">
        <v>29</v>
      </c>
      <c r="M54" s="2" t="str">
        <f>VLOOKUP(A54, 'Raw Data'!A:S, 13, FALSE)</f>
        <v>Ranjitha</v>
      </c>
      <c r="N54" s="2" t="str">
        <f>IFERROR(VLOOKUP(A54, '[1]Screening Interviews'!A:N, 14, FALSE), "No Data")</f>
        <v>Not Shortlisted</v>
      </c>
      <c r="O54" s="2" t="str">
        <f>IFERROR(VLOOKUP(A54, 'Round 1'!A:N, 14, FALSE), "No Data")</f>
        <v>No Data</v>
      </c>
      <c r="P54" s="2">
        <f>IFERROR(INDEX([2]Offer!C55:S55, 1, 15), "No Data")</f>
        <v>0</v>
      </c>
      <c r="Q54" s="2" t="str">
        <f>IFERROR(VLOOKUP(A51, Onboarding!A:S, 17, FALSE), "No Data")</f>
        <v>No Data</v>
      </c>
      <c r="R54" s="2">
        <f>IFERROR(INDEX([2]Offer!C55:S55, 1, 16), "No Data")</f>
        <v>0</v>
      </c>
      <c r="S54" s="2" t="str">
        <f>IFERROR(VLOOKUP(A54, Onboarding!A:S, 19, FALSE), "No Data")</f>
        <v>No Data</v>
      </c>
      <c r="T54" s="2" t="str">
        <f t="shared" si="1"/>
        <v>Not Started</v>
      </c>
      <c r="U54" s="2" t="s">
        <v>30</v>
      </c>
      <c r="V54" s="2"/>
      <c r="W54" s="2"/>
      <c r="X54" s="2"/>
      <c r="Y54" s="2"/>
      <c r="Z54" s="2"/>
      <c r="AA54" s="2"/>
    </row>
    <row r="55" spans="1:27" x14ac:dyDescent="0.25">
      <c r="A55" s="2" t="str">
        <f t="shared" si="0"/>
        <v>Req_123-9234567944</v>
      </c>
      <c r="B55" s="2" t="s">
        <v>211</v>
      </c>
      <c r="C55" s="2">
        <v>9234567944</v>
      </c>
      <c r="D55" s="2" t="s">
        <v>212</v>
      </c>
      <c r="E55" s="2" t="s">
        <v>58</v>
      </c>
      <c r="F55" s="2" t="s">
        <v>24</v>
      </c>
      <c r="G55" s="2" t="s">
        <v>42</v>
      </c>
      <c r="H55" s="2" t="s">
        <v>43</v>
      </c>
      <c r="I55" s="9">
        <v>45261</v>
      </c>
      <c r="J55" s="2" t="s">
        <v>44</v>
      </c>
      <c r="K55" s="2" t="s">
        <v>213</v>
      </c>
      <c r="L55" s="2" t="s">
        <v>38</v>
      </c>
      <c r="M55" s="2" t="str">
        <f>VLOOKUP(A55, 'Raw Data'!A:S, 13, FALSE)</f>
        <v>Ayushi</v>
      </c>
      <c r="N55" s="2" t="str">
        <f>IFERROR(VLOOKUP(A55, '[1]Screening Interviews'!A:N, 14, FALSE), "No Data")</f>
        <v>No Data</v>
      </c>
      <c r="O55" s="2" t="str">
        <f>IFERROR(VLOOKUP(A55, 'Round 1'!A:N, 14, FALSE), "No Data")</f>
        <v>No Data</v>
      </c>
      <c r="P55" s="2">
        <f>IFERROR(INDEX([2]Offer!C56:S56, 1, 15), "No Data")</f>
        <v>0</v>
      </c>
      <c r="Q55" s="2" t="str">
        <f>IFERROR(VLOOKUP(A52, Onboarding!A:S, 17, FALSE), "No Data")</f>
        <v>No Data</v>
      </c>
      <c r="R55" s="2">
        <f>IFERROR(INDEX([2]Offer!C56:S56, 1, 16), "No Data")</f>
        <v>0</v>
      </c>
      <c r="S55" s="2" t="str">
        <f>IFERROR(VLOOKUP(A55, Onboarding!A:S, 19, FALSE), "No Data")</f>
        <v>No Data</v>
      </c>
      <c r="T55" s="2" t="str">
        <f t="shared" si="1"/>
        <v>Not Started</v>
      </c>
      <c r="U55" s="2" t="s">
        <v>30</v>
      </c>
      <c r="V55" s="2"/>
      <c r="W55" s="2"/>
      <c r="X55" s="2"/>
      <c r="Y55" s="2"/>
      <c r="Z55" s="2"/>
      <c r="AA55" s="2"/>
    </row>
    <row r="56" spans="1:27" x14ac:dyDescent="0.25">
      <c r="A56" s="2" t="str">
        <f t="shared" si="0"/>
        <v>Req_123-9234567945</v>
      </c>
      <c r="B56" s="2" t="s">
        <v>214</v>
      </c>
      <c r="C56" s="2">
        <v>9234567945</v>
      </c>
      <c r="D56" s="2" t="s">
        <v>215</v>
      </c>
      <c r="E56" s="2" t="s">
        <v>33</v>
      </c>
      <c r="F56" s="2" t="s">
        <v>24</v>
      </c>
      <c r="G56" s="2" t="s">
        <v>25</v>
      </c>
      <c r="H56" s="2" t="s">
        <v>43</v>
      </c>
      <c r="I56" s="9">
        <v>44981</v>
      </c>
      <c r="J56" s="2" t="s">
        <v>27</v>
      </c>
      <c r="K56" s="2" t="s">
        <v>216</v>
      </c>
      <c r="L56" s="2" t="s">
        <v>38</v>
      </c>
      <c r="M56" s="2" t="str">
        <f>VLOOKUP(A56, 'Raw Data'!A:S, 13, FALSE)</f>
        <v>Kartik</v>
      </c>
      <c r="N56" s="2" t="str">
        <f>IFERROR(VLOOKUP(A56, '[1]Screening Interviews'!A:N, 14, FALSE), "No Data")</f>
        <v>No Data</v>
      </c>
      <c r="O56" s="2" t="str">
        <f>IFERROR(VLOOKUP(A56, 'Round 1'!A:N, 14, FALSE), "No Data")</f>
        <v>No Data</v>
      </c>
      <c r="P56" s="2">
        <f>IFERROR(INDEX([2]Offer!C57:S57, 1, 15), "No Data")</f>
        <v>0</v>
      </c>
      <c r="Q56" s="2" t="str">
        <f>IFERROR(VLOOKUP(A53, Onboarding!A:S, 17, FALSE), "No Data")</f>
        <v>No Data</v>
      </c>
      <c r="R56" s="2">
        <f>IFERROR(INDEX([2]Offer!C57:S57, 1, 16), "No Data")</f>
        <v>0</v>
      </c>
      <c r="S56" s="2" t="str">
        <f>IFERROR(VLOOKUP(A56, Onboarding!A:S, 19, FALSE), "No Data")</f>
        <v>No Data</v>
      </c>
      <c r="T56" s="2" t="str">
        <f t="shared" si="1"/>
        <v>Not Started</v>
      </c>
      <c r="U56" s="2" t="s">
        <v>30</v>
      </c>
      <c r="V56" s="2"/>
      <c r="W56" s="2"/>
      <c r="X56" s="2"/>
      <c r="Y56" s="2"/>
      <c r="Z56" s="2"/>
      <c r="AA56" s="2"/>
    </row>
    <row r="57" spans="1:27" x14ac:dyDescent="0.25">
      <c r="A57" s="2" t="str">
        <f t="shared" si="0"/>
        <v>Req_123-9234567946</v>
      </c>
      <c r="B57" s="2" t="s">
        <v>217</v>
      </c>
      <c r="C57" s="2">
        <v>9234567946</v>
      </c>
      <c r="D57" s="2" t="s">
        <v>218</v>
      </c>
      <c r="E57" s="2" t="s">
        <v>53</v>
      </c>
      <c r="F57" s="2" t="s">
        <v>24</v>
      </c>
      <c r="G57" s="2" t="s">
        <v>34</v>
      </c>
      <c r="H57" s="2" t="s">
        <v>219</v>
      </c>
      <c r="I57" s="9">
        <v>45163</v>
      </c>
      <c r="J57" s="2" t="s">
        <v>36</v>
      </c>
      <c r="K57" s="2" t="s">
        <v>220</v>
      </c>
      <c r="L57" s="2" t="s">
        <v>38</v>
      </c>
      <c r="M57" s="2" t="str">
        <f>VLOOKUP(A57, 'Raw Data'!A:S, 13, FALSE)</f>
        <v>Radhika</v>
      </c>
      <c r="N57" s="2" t="str">
        <f>IFERROR(VLOOKUP(A57, '[1]Screening Interviews'!A:N, 14, FALSE), "No Data")</f>
        <v>No Data</v>
      </c>
      <c r="O57" s="2" t="str">
        <f>IFERROR(VLOOKUP(A57, 'Round 1'!A:N, 14, FALSE), "No Data")</f>
        <v>No Data</v>
      </c>
      <c r="P57" s="2">
        <f>IFERROR(INDEX([2]Offer!C58:S58, 1, 15), "No Data")</f>
        <v>0</v>
      </c>
      <c r="Q57" s="2" t="str">
        <f>IFERROR(VLOOKUP(A54, Onboarding!A:S, 17, FALSE), "No Data")</f>
        <v>No Data</v>
      </c>
      <c r="R57" s="2">
        <f>IFERROR(INDEX([2]Offer!C58:S58, 1, 16), "No Data")</f>
        <v>0</v>
      </c>
      <c r="S57" s="2" t="str">
        <f>IFERROR(VLOOKUP(A57, Onboarding!A:S, 19, FALSE), "No Data")</f>
        <v>No Data</v>
      </c>
      <c r="T57" s="2" t="str">
        <f t="shared" si="1"/>
        <v>Not Started</v>
      </c>
      <c r="U57" s="2" t="s">
        <v>30</v>
      </c>
      <c r="V57" s="2"/>
      <c r="W57" s="2"/>
      <c r="X57" s="2"/>
      <c r="Y57" s="2"/>
      <c r="Z57" s="2"/>
      <c r="AA57" s="2"/>
    </row>
    <row r="58" spans="1:27" x14ac:dyDescent="0.25">
      <c r="A58" s="2" t="str">
        <f t="shared" si="0"/>
        <v>Req_123-9234567947</v>
      </c>
      <c r="B58" s="2" t="s">
        <v>221</v>
      </c>
      <c r="C58" s="2">
        <v>9234567947</v>
      </c>
      <c r="D58" s="2" t="s">
        <v>222</v>
      </c>
      <c r="E58" s="2" t="s">
        <v>23</v>
      </c>
      <c r="F58" s="2" t="s">
        <v>24</v>
      </c>
      <c r="G58" s="2" t="s">
        <v>49</v>
      </c>
      <c r="H58" s="2" t="s">
        <v>43</v>
      </c>
      <c r="I58" s="9">
        <v>45301</v>
      </c>
      <c r="J58" s="2" t="s">
        <v>44</v>
      </c>
      <c r="K58" s="2" t="s">
        <v>223</v>
      </c>
      <c r="L58" s="2" t="s">
        <v>29</v>
      </c>
      <c r="M58" s="2" t="str">
        <f>VLOOKUP(A58, 'Raw Data'!A:S, 13, FALSE)</f>
        <v>Ayushi</v>
      </c>
      <c r="N58" s="2" t="str">
        <f>IFERROR(VLOOKUP(A58, '[1]Screening Interviews'!A:N, 14, FALSE), "No Data")</f>
        <v>Not Shortlisted</v>
      </c>
      <c r="O58" s="2" t="str">
        <f>IFERROR(VLOOKUP(A58, 'Round 1'!A:N, 14, FALSE), "No Data")</f>
        <v>No Data</v>
      </c>
      <c r="P58" s="2">
        <f>IFERROR(INDEX([2]Offer!C59:S59, 1, 15), "No Data")</f>
        <v>0</v>
      </c>
      <c r="Q58" s="2" t="str">
        <f>IFERROR(VLOOKUP(A55, Onboarding!A:S, 17, FALSE), "No Data")</f>
        <v>No Data</v>
      </c>
      <c r="R58" s="2">
        <f>IFERROR(INDEX([2]Offer!C59:S59, 1, 16), "No Data")</f>
        <v>0</v>
      </c>
      <c r="S58" s="2" t="str">
        <f>IFERROR(VLOOKUP(A58, Onboarding!A:S, 19, FALSE), "No Data")</f>
        <v>No Data</v>
      </c>
      <c r="T58" s="2" t="str">
        <f t="shared" si="1"/>
        <v>Not Started</v>
      </c>
      <c r="U58" s="2" t="s">
        <v>30</v>
      </c>
      <c r="V58" s="2"/>
      <c r="W58" s="2"/>
      <c r="X58" s="2"/>
      <c r="Y58" s="2"/>
      <c r="Z58" s="2"/>
      <c r="AA58" s="2"/>
    </row>
    <row r="59" spans="1:27" x14ac:dyDescent="0.25">
      <c r="A59" s="2" t="str">
        <f t="shared" si="0"/>
        <v>Req_123-9234567948</v>
      </c>
      <c r="B59" s="2" t="s">
        <v>224</v>
      </c>
      <c r="C59" s="2">
        <v>9234567948</v>
      </c>
      <c r="D59" s="2" t="s">
        <v>225</v>
      </c>
      <c r="E59" s="2" t="s">
        <v>41</v>
      </c>
      <c r="F59" s="2" t="s">
        <v>24</v>
      </c>
      <c r="G59" s="2" t="s">
        <v>54</v>
      </c>
      <c r="H59" s="2" t="s">
        <v>43</v>
      </c>
      <c r="I59" s="9">
        <v>45059</v>
      </c>
      <c r="J59" s="2" t="s">
        <v>27</v>
      </c>
      <c r="K59" s="2" t="s">
        <v>226</v>
      </c>
      <c r="L59" s="2" t="s">
        <v>38</v>
      </c>
      <c r="M59" s="2" t="str">
        <f>VLOOKUP(A59, 'Raw Data'!A:S, 13, FALSE)</f>
        <v>Ranjitha</v>
      </c>
      <c r="N59" s="2" t="str">
        <f>IFERROR(VLOOKUP(A59, '[1]Screening Interviews'!A:N, 14, FALSE), "No Data")</f>
        <v>No Data</v>
      </c>
      <c r="O59" s="2" t="str">
        <f>IFERROR(VLOOKUP(A59, 'Round 1'!A:N, 14, FALSE), "No Data")</f>
        <v>No Data</v>
      </c>
      <c r="P59" s="2">
        <f>IFERROR(INDEX([2]Offer!C60:S60, 1, 15), "No Data")</f>
        <v>0</v>
      </c>
      <c r="Q59" s="2" t="str">
        <f>IFERROR(VLOOKUP(A56, Onboarding!A:S, 17, FALSE), "No Data")</f>
        <v>No Data</v>
      </c>
      <c r="R59" s="2">
        <f>IFERROR(INDEX([2]Offer!C60:S60, 1, 16), "No Data")</f>
        <v>0</v>
      </c>
      <c r="S59" s="2" t="str">
        <f>IFERROR(VLOOKUP(A59, Onboarding!A:S, 19, FALSE), "No Data")</f>
        <v>No Data</v>
      </c>
      <c r="T59" s="2" t="str">
        <f t="shared" si="1"/>
        <v>Not Started</v>
      </c>
      <c r="U59" s="2" t="s">
        <v>30</v>
      </c>
      <c r="V59" s="2"/>
      <c r="W59" s="2"/>
      <c r="X59" s="2"/>
      <c r="Y59" s="2"/>
      <c r="Z59" s="2"/>
      <c r="AA59" s="2"/>
    </row>
    <row r="60" spans="1:27" x14ac:dyDescent="0.25">
      <c r="A60" s="2" t="str">
        <f t="shared" si="0"/>
        <v>Req_123-9234567949</v>
      </c>
      <c r="B60" s="2" t="s">
        <v>227</v>
      </c>
      <c r="C60" s="2">
        <v>9234567949</v>
      </c>
      <c r="D60" s="2" t="s">
        <v>228</v>
      </c>
      <c r="E60" s="2" t="s">
        <v>48</v>
      </c>
      <c r="F60" s="2" t="s">
        <v>24</v>
      </c>
      <c r="G60" s="2" t="s">
        <v>42</v>
      </c>
      <c r="H60" s="2" t="s">
        <v>43</v>
      </c>
      <c r="I60" s="9">
        <v>45315</v>
      </c>
      <c r="J60" s="2" t="s">
        <v>36</v>
      </c>
      <c r="K60" s="2" t="s">
        <v>229</v>
      </c>
      <c r="L60" s="2" t="s">
        <v>29</v>
      </c>
      <c r="M60" s="2" t="str">
        <f>VLOOKUP(A60, 'Raw Data'!A:S, 13, FALSE)</f>
        <v>Ayushi</v>
      </c>
      <c r="N60" s="2" t="str">
        <f>IFERROR(VLOOKUP(A60, '[1]Screening Interviews'!A:N, 14, FALSE), "No Data")</f>
        <v>Not Shortlisted</v>
      </c>
      <c r="O60" s="2" t="str">
        <f>IFERROR(VLOOKUP(A60, 'Round 1'!A:N, 14, FALSE), "No Data")</f>
        <v>No Data</v>
      </c>
      <c r="P60" s="2">
        <f>IFERROR(INDEX([2]Offer!C61:S61, 1, 15), "No Data")</f>
        <v>0</v>
      </c>
      <c r="Q60" s="2" t="str">
        <f>IFERROR(VLOOKUP(A57, Onboarding!A:S, 17, FALSE), "No Data")</f>
        <v>No Data</v>
      </c>
      <c r="R60" s="2">
        <f>IFERROR(INDEX([2]Offer!C61:S61, 1, 16), "No Data")</f>
        <v>0</v>
      </c>
      <c r="S60" s="2" t="str">
        <f>IFERROR(VLOOKUP(A60, Onboarding!A:S, 19, FALSE), "No Data")</f>
        <v>No Data</v>
      </c>
      <c r="T60" s="2" t="str">
        <f t="shared" si="1"/>
        <v>Not Started</v>
      </c>
      <c r="U60" s="2" t="s">
        <v>30</v>
      </c>
      <c r="V60" s="2"/>
      <c r="W60" s="2"/>
      <c r="X60" s="2"/>
      <c r="Y60" s="2"/>
      <c r="Z60" s="2"/>
      <c r="AA60" s="2"/>
    </row>
    <row r="61" spans="1:27" x14ac:dyDescent="0.25">
      <c r="A61" s="2" t="str">
        <f t="shared" si="0"/>
        <v>Req_123-9234567950</v>
      </c>
      <c r="B61" s="2" t="s">
        <v>230</v>
      </c>
      <c r="C61" s="2">
        <v>9234567950</v>
      </c>
      <c r="D61" s="2" t="s">
        <v>231</v>
      </c>
      <c r="E61" s="2" t="s">
        <v>58</v>
      </c>
      <c r="F61" s="2" t="s">
        <v>24</v>
      </c>
      <c r="G61" s="2" t="s">
        <v>34</v>
      </c>
      <c r="H61" s="2" t="s">
        <v>232</v>
      </c>
      <c r="I61" s="9">
        <v>45321</v>
      </c>
      <c r="J61" s="2" t="s">
        <v>44</v>
      </c>
      <c r="K61" s="2" t="s">
        <v>233</v>
      </c>
      <c r="L61" s="2" t="s">
        <v>29</v>
      </c>
      <c r="M61" s="2" t="str">
        <f>VLOOKUP(A61, 'Raw Data'!A:S, 13, FALSE)</f>
        <v>Kartik</v>
      </c>
      <c r="N61" s="2" t="str">
        <f>IFERROR(VLOOKUP(A61, '[1]Screening Interviews'!A:N, 14, FALSE), "No Data")</f>
        <v>Not Shortlisted</v>
      </c>
      <c r="O61" s="2" t="str">
        <f>IFERROR(VLOOKUP(A61, 'Round 1'!A:N, 14, FALSE), "No Data")</f>
        <v>No Data</v>
      </c>
      <c r="P61" s="2">
        <f>IFERROR(INDEX([2]Offer!C62:S62, 1, 15), "No Data")</f>
        <v>0</v>
      </c>
      <c r="Q61" s="2" t="str">
        <f>IFERROR(VLOOKUP(A58, Onboarding!A:S, 17, FALSE), "No Data")</f>
        <v>No Data</v>
      </c>
      <c r="R61" s="2">
        <f>IFERROR(INDEX([2]Offer!C62:S62, 1, 16), "No Data")</f>
        <v>0</v>
      </c>
      <c r="S61" s="2" t="str">
        <f>IFERROR(VLOOKUP(A61, Onboarding!A:S, 19, FALSE), "No Data")</f>
        <v>No Data</v>
      </c>
      <c r="T61" s="2" t="str">
        <f t="shared" si="1"/>
        <v>Not Started</v>
      </c>
      <c r="U61" s="2" t="s">
        <v>30</v>
      </c>
      <c r="V61" s="2"/>
      <c r="W61" s="2"/>
      <c r="X61" s="2"/>
      <c r="Y61" s="2"/>
      <c r="Z61" s="2"/>
      <c r="AA61" s="2"/>
    </row>
    <row r="62" spans="1:27" x14ac:dyDescent="0.25">
      <c r="A62" s="2" t="str">
        <f t="shared" si="0"/>
        <v>Req_123-9234567951</v>
      </c>
      <c r="B62" s="2" t="s">
        <v>234</v>
      </c>
      <c r="C62" s="2">
        <v>9234567951</v>
      </c>
      <c r="D62" s="2" t="s">
        <v>235</v>
      </c>
      <c r="E62" s="2" t="s">
        <v>33</v>
      </c>
      <c r="F62" s="2" t="s">
        <v>24</v>
      </c>
      <c r="G62" s="2" t="s">
        <v>49</v>
      </c>
      <c r="H62" s="2" t="s">
        <v>43</v>
      </c>
      <c r="I62" s="9">
        <v>45326</v>
      </c>
      <c r="J62" s="2" t="s">
        <v>27</v>
      </c>
      <c r="K62" s="2" t="s">
        <v>236</v>
      </c>
      <c r="L62" s="2" t="s">
        <v>29</v>
      </c>
      <c r="M62" s="2" t="str">
        <f>VLOOKUP(A62, 'Raw Data'!A:S, 13, FALSE)</f>
        <v>Radhika</v>
      </c>
      <c r="N62" s="2" t="str">
        <f>IFERROR(VLOOKUP(A62, '[1]Screening Interviews'!A:N, 14, FALSE), "No Data")</f>
        <v>Not Shortlisted</v>
      </c>
      <c r="O62" s="2" t="str">
        <f>IFERROR(VLOOKUP(A62, 'Round 1'!A:N, 14, FALSE), "No Data")</f>
        <v>No Data</v>
      </c>
      <c r="P62" s="2">
        <f>IFERROR(INDEX([2]Offer!C63:S63, 1, 15), "No Data")</f>
        <v>0</v>
      </c>
      <c r="Q62" s="2" t="str">
        <f>IFERROR(VLOOKUP(A59, Onboarding!A:S, 17, FALSE), "No Data")</f>
        <v>No Data</v>
      </c>
      <c r="R62" s="2">
        <f>IFERROR(INDEX([2]Offer!C63:S63, 1, 16), "No Data")</f>
        <v>0</v>
      </c>
      <c r="S62" s="2" t="str">
        <f>IFERROR(VLOOKUP(A62, Onboarding!A:S, 19, FALSE), "No Data")</f>
        <v>No Data</v>
      </c>
      <c r="T62" s="2" t="str">
        <f t="shared" si="1"/>
        <v>Not Started</v>
      </c>
      <c r="U62" s="2" t="s">
        <v>30</v>
      </c>
      <c r="V62" s="2"/>
      <c r="W62" s="2"/>
      <c r="X62" s="2"/>
      <c r="Y62" s="2"/>
      <c r="Z62" s="2"/>
      <c r="AA62" s="2"/>
    </row>
    <row r="63" spans="1:27" x14ac:dyDescent="0.25">
      <c r="A63" s="2" t="str">
        <f t="shared" si="0"/>
        <v>Req_123-9234567952</v>
      </c>
      <c r="B63" s="2" t="s">
        <v>237</v>
      </c>
      <c r="C63" s="2">
        <v>9234567952</v>
      </c>
      <c r="D63" s="2" t="s">
        <v>238</v>
      </c>
      <c r="E63" s="2" t="s">
        <v>53</v>
      </c>
      <c r="F63" s="2" t="s">
        <v>24</v>
      </c>
      <c r="G63" s="2" t="s">
        <v>25</v>
      </c>
      <c r="H63" s="2" t="s">
        <v>43</v>
      </c>
      <c r="I63" s="9">
        <v>45219</v>
      </c>
      <c r="J63" s="2" t="s">
        <v>36</v>
      </c>
      <c r="K63" s="2" t="s">
        <v>239</v>
      </c>
      <c r="L63" s="2" t="s">
        <v>38</v>
      </c>
      <c r="M63" s="2" t="str">
        <f>VLOOKUP(A63, 'Raw Data'!A:S, 13, FALSE)</f>
        <v>Ayushi</v>
      </c>
      <c r="N63" s="2" t="str">
        <f>IFERROR(VLOOKUP(A63, '[1]Screening Interviews'!A:N, 14, FALSE), "No Data")</f>
        <v>No Data</v>
      </c>
      <c r="O63" s="2" t="str">
        <f>IFERROR(VLOOKUP(A63, 'Round 1'!A:N, 14, FALSE), "No Data")</f>
        <v>No Data</v>
      </c>
      <c r="P63" s="2">
        <f>IFERROR(INDEX([2]Offer!C64:S64, 1, 15), "No Data")</f>
        <v>0</v>
      </c>
      <c r="Q63" s="2" t="str">
        <f>IFERROR(VLOOKUP(A60, Onboarding!A:S, 17, FALSE), "No Data")</f>
        <v>No Data</v>
      </c>
      <c r="R63" s="2">
        <f>IFERROR(INDEX([2]Offer!C64:S64, 1, 16), "No Data")</f>
        <v>0</v>
      </c>
      <c r="S63" s="2" t="str">
        <f>IFERROR(VLOOKUP(A63, Onboarding!A:S, 19, FALSE), "No Data")</f>
        <v>No Data</v>
      </c>
      <c r="T63" s="2" t="str">
        <f t="shared" si="1"/>
        <v>Not Started</v>
      </c>
      <c r="U63" s="2" t="s">
        <v>30</v>
      </c>
      <c r="V63" s="2"/>
      <c r="W63" s="2"/>
      <c r="X63" s="2"/>
      <c r="Y63" s="2"/>
      <c r="Z63" s="2"/>
      <c r="AA63" s="2"/>
    </row>
    <row r="64" spans="1:27" x14ac:dyDescent="0.25">
      <c r="A64" s="2" t="str">
        <f t="shared" si="0"/>
        <v>Req_123-9234567953</v>
      </c>
      <c r="B64" s="2" t="s">
        <v>240</v>
      </c>
      <c r="C64" s="2">
        <v>9234567953</v>
      </c>
      <c r="D64" s="2" t="s">
        <v>241</v>
      </c>
      <c r="E64" s="2" t="s">
        <v>23</v>
      </c>
      <c r="F64" s="2" t="s">
        <v>24</v>
      </c>
      <c r="G64" s="2" t="s">
        <v>54</v>
      </c>
      <c r="H64" s="2" t="s">
        <v>43</v>
      </c>
      <c r="I64" s="9">
        <v>45022</v>
      </c>
      <c r="J64" s="2" t="s">
        <v>44</v>
      </c>
      <c r="K64" s="2" t="s">
        <v>242</v>
      </c>
      <c r="L64" s="2" t="s">
        <v>38</v>
      </c>
      <c r="M64" s="2" t="str">
        <f>VLOOKUP(A64, 'Raw Data'!A:S, 13, FALSE)</f>
        <v>Ranjitha</v>
      </c>
      <c r="N64" s="2" t="str">
        <f>IFERROR(VLOOKUP(A64, '[1]Screening Interviews'!A:N, 14, FALSE), "No Data")</f>
        <v>No Data</v>
      </c>
      <c r="O64" s="2" t="str">
        <f>IFERROR(VLOOKUP(A64, 'Round 1'!A:N, 14, FALSE), "No Data")</f>
        <v>No Data</v>
      </c>
      <c r="P64" s="2">
        <f>IFERROR(INDEX([2]Offer!C65:S65, 1, 15), "No Data")</f>
        <v>0</v>
      </c>
      <c r="Q64" s="2" t="str">
        <f>IFERROR(VLOOKUP(A61, Onboarding!A:S, 17, FALSE), "No Data")</f>
        <v>No Data</v>
      </c>
      <c r="R64" s="2">
        <f>IFERROR(INDEX([2]Offer!C65:S65, 1, 16), "No Data")</f>
        <v>0</v>
      </c>
      <c r="S64" s="2" t="str">
        <f>IFERROR(VLOOKUP(A64, Onboarding!A:S, 19, FALSE), "No Data")</f>
        <v>No Data</v>
      </c>
      <c r="T64" s="2" t="str">
        <f t="shared" si="1"/>
        <v>Not Started</v>
      </c>
      <c r="U64" s="2" t="s">
        <v>30</v>
      </c>
      <c r="V64" s="2"/>
      <c r="W64" s="2"/>
      <c r="X64" s="2"/>
      <c r="Y64" s="2"/>
      <c r="Z64" s="2"/>
      <c r="AA64" s="2"/>
    </row>
    <row r="65" spans="1:27" x14ac:dyDescent="0.25">
      <c r="A65" s="2" t="str">
        <f t="shared" si="0"/>
        <v>Req_123-9234567954</v>
      </c>
      <c r="B65" s="2" t="s">
        <v>243</v>
      </c>
      <c r="C65" s="2">
        <v>9234567954</v>
      </c>
      <c r="D65" s="2" t="s">
        <v>244</v>
      </c>
      <c r="E65" s="2" t="s">
        <v>41</v>
      </c>
      <c r="F65" s="2" t="s">
        <v>24</v>
      </c>
      <c r="G65" s="2" t="s">
        <v>42</v>
      </c>
      <c r="H65" s="2" t="s">
        <v>43</v>
      </c>
      <c r="I65" s="9">
        <v>44959</v>
      </c>
      <c r="J65" s="2" t="s">
        <v>27</v>
      </c>
      <c r="K65" s="2" t="s">
        <v>245</v>
      </c>
      <c r="L65" s="2" t="s">
        <v>38</v>
      </c>
      <c r="M65" s="2" t="str">
        <f>VLOOKUP(A65, 'Raw Data'!A:S, 13, FALSE)</f>
        <v>Ayushi</v>
      </c>
      <c r="N65" s="2" t="str">
        <f>IFERROR(VLOOKUP(A65, '[1]Screening Interviews'!A:N, 14, FALSE), "No Data")</f>
        <v>No Data</v>
      </c>
      <c r="O65" s="2" t="str">
        <f>IFERROR(VLOOKUP(A65, 'Round 1'!A:N, 14, FALSE), "No Data")</f>
        <v>No Data</v>
      </c>
      <c r="P65" s="2">
        <f>IFERROR(INDEX([2]Offer!C66:S66, 1, 15), "No Data")</f>
        <v>0</v>
      </c>
      <c r="Q65" s="2" t="str">
        <f>IFERROR(VLOOKUP(A62, Onboarding!A:S, 17, FALSE), "No Data")</f>
        <v>No Data</v>
      </c>
      <c r="R65" s="2">
        <f>IFERROR(INDEX([2]Offer!C66:S66, 1, 16), "No Data")</f>
        <v>0</v>
      </c>
      <c r="S65" s="2" t="str">
        <f>IFERROR(VLOOKUP(A65, Onboarding!A:S, 19, FALSE), "No Data")</f>
        <v>No Data</v>
      </c>
      <c r="T65" s="2" t="str">
        <f t="shared" si="1"/>
        <v>Not Started</v>
      </c>
      <c r="U65" s="2" t="s">
        <v>30</v>
      </c>
      <c r="V65" s="2"/>
      <c r="W65" s="2"/>
      <c r="X65" s="2"/>
      <c r="Y65" s="2"/>
      <c r="Z65" s="2"/>
      <c r="AA65" s="2"/>
    </row>
    <row r="66" spans="1:27" x14ac:dyDescent="0.25">
      <c r="A66" s="2" t="str">
        <f t="shared" si="0"/>
        <v>Req_123-9234567955</v>
      </c>
      <c r="B66" s="2" t="s">
        <v>246</v>
      </c>
      <c r="C66" s="2">
        <v>9234567955</v>
      </c>
      <c r="D66" s="2" t="s">
        <v>247</v>
      </c>
      <c r="E66" s="2" t="s">
        <v>48</v>
      </c>
      <c r="F66" s="2" t="s">
        <v>24</v>
      </c>
      <c r="G66" s="2" t="s">
        <v>49</v>
      </c>
      <c r="H66" s="2" t="s">
        <v>43</v>
      </c>
      <c r="I66" s="9">
        <v>45347</v>
      </c>
      <c r="J66" s="2" t="s">
        <v>36</v>
      </c>
      <c r="K66" s="2" t="s">
        <v>248</v>
      </c>
      <c r="L66" s="2" t="s">
        <v>29</v>
      </c>
      <c r="M66" s="2" t="str">
        <f>VLOOKUP(A66, 'Raw Data'!A:S, 13, FALSE)</f>
        <v>Kartik</v>
      </c>
      <c r="N66" s="2" t="str">
        <f>IFERROR(VLOOKUP(A66, '[1]Screening Interviews'!A:N, 14, FALSE), "No Data")</f>
        <v>Not Shortlisted</v>
      </c>
      <c r="O66" s="2" t="str">
        <f>IFERROR(VLOOKUP(A66, 'Round 1'!A:N, 14, FALSE), "No Data")</f>
        <v>No Data</v>
      </c>
      <c r="P66" s="2">
        <f>IFERROR(INDEX([2]Offer!C67:S67, 1, 15), "No Data")</f>
        <v>0</v>
      </c>
      <c r="Q66" s="2" t="str">
        <f>IFERROR(VLOOKUP(A63, Onboarding!A:S, 17, FALSE), "No Data")</f>
        <v>No Data</v>
      </c>
      <c r="R66" s="2">
        <f>IFERROR(INDEX([2]Offer!C67:S67, 1, 16), "No Data")</f>
        <v>0</v>
      </c>
      <c r="S66" s="2" t="str">
        <f>IFERROR(VLOOKUP(A66, Onboarding!A:S, 19, FALSE), "No Data")</f>
        <v>No Data</v>
      </c>
      <c r="T66" s="2" t="str">
        <f t="shared" si="1"/>
        <v>Not Started</v>
      </c>
      <c r="U66" s="2" t="s">
        <v>30</v>
      </c>
      <c r="V66" s="2"/>
      <c r="W66" s="2"/>
      <c r="X66" s="2"/>
      <c r="Y66" s="2"/>
      <c r="Z66" s="2"/>
      <c r="AA66" s="2"/>
    </row>
    <row r="67" spans="1:27" x14ac:dyDescent="0.25">
      <c r="A67" s="2" t="str">
        <f t="shared" ref="A67:A101" si="2">CONCATENATE(F67, "-", C67)</f>
        <v>Req_123-9234567956</v>
      </c>
      <c r="B67" s="2" t="s">
        <v>249</v>
      </c>
      <c r="C67" s="2">
        <v>9234567956</v>
      </c>
      <c r="D67" s="2" t="s">
        <v>250</v>
      </c>
      <c r="E67" s="2" t="s">
        <v>58</v>
      </c>
      <c r="F67" s="2" t="s">
        <v>24</v>
      </c>
      <c r="G67" s="2" t="s">
        <v>34</v>
      </c>
      <c r="H67" s="2" t="s">
        <v>251</v>
      </c>
      <c r="I67" s="9">
        <v>45105</v>
      </c>
      <c r="J67" s="2" t="s">
        <v>44</v>
      </c>
      <c r="K67" s="2" t="s">
        <v>252</v>
      </c>
      <c r="L67" s="2" t="s">
        <v>38</v>
      </c>
      <c r="M67" s="2" t="str">
        <f>VLOOKUP(A67, 'Raw Data'!A:S, 13, FALSE)</f>
        <v>Radhika</v>
      </c>
      <c r="N67" s="2" t="str">
        <f>IFERROR(VLOOKUP(A67, '[1]Screening Interviews'!A:N, 14, FALSE), "No Data")</f>
        <v>No Data</v>
      </c>
      <c r="O67" s="2" t="str">
        <f>IFERROR(VLOOKUP(A67, 'Round 1'!A:N, 14, FALSE), "No Data")</f>
        <v>No Data</v>
      </c>
      <c r="P67" s="2">
        <f>IFERROR(INDEX([2]Offer!C68:S68, 1, 15), "No Data")</f>
        <v>0</v>
      </c>
      <c r="Q67" s="2" t="str">
        <f>IFERROR(VLOOKUP(A64, Onboarding!A:S, 17, FALSE), "No Data")</f>
        <v>No Data</v>
      </c>
      <c r="R67" s="2">
        <f>IFERROR(INDEX([2]Offer!C68:S68, 1, 16), "No Data")</f>
        <v>0</v>
      </c>
      <c r="S67" s="2" t="str">
        <f>IFERROR(VLOOKUP(A67, Onboarding!A:S, 19, FALSE), "No Data")</f>
        <v>No Data</v>
      </c>
      <c r="T67" s="2" t="str">
        <f t="shared" ref="T67:T101" si="3">IF(ISNUMBER(MATCH("Rejected", M67:S67, 0)), "Rejected",
    IF(ISNUMBER(MATCH("Hired", M67:S67, 0)), "Hired",
        IF(ISNUMBER(MATCH("In Process", M67:S67, 0)), "In Process", "Not Started")
    )
)</f>
        <v>Not Started</v>
      </c>
      <c r="U67" s="2" t="s">
        <v>30</v>
      </c>
      <c r="V67" s="2"/>
      <c r="W67" s="2"/>
      <c r="X67" s="2"/>
      <c r="Y67" s="2"/>
      <c r="Z67" s="2"/>
      <c r="AA67" s="2"/>
    </row>
    <row r="68" spans="1:27" x14ac:dyDescent="0.25">
      <c r="A68" s="2" t="str">
        <f t="shared" si="2"/>
        <v>Req_123-9234567957</v>
      </c>
      <c r="B68" s="2" t="s">
        <v>253</v>
      </c>
      <c r="C68" s="2">
        <v>9234567957</v>
      </c>
      <c r="D68" s="2" t="s">
        <v>254</v>
      </c>
      <c r="E68" s="2" t="s">
        <v>53</v>
      </c>
      <c r="F68" s="2" t="s">
        <v>24</v>
      </c>
      <c r="G68" s="2" t="s">
        <v>25</v>
      </c>
      <c r="H68" s="2" t="s">
        <v>43</v>
      </c>
      <c r="I68" s="9">
        <v>45367</v>
      </c>
      <c r="J68" s="2" t="s">
        <v>27</v>
      </c>
      <c r="K68" s="2" t="s">
        <v>255</v>
      </c>
      <c r="L68" s="2" t="s">
        <v>29</v>
      </c>
      <c r="M68" s="2" t="str">
        <f>VLOOKUP(A68, 'Raw Data'!A:S, 13, FALSE)</f>
        <v>Ayushi</v>
      </c>
      <c r="N68" s="2" t="str">
        <f>IFERROR(VLOOKUP(A68, '[1]Screening Interviews'!A:N, 14, FALSE), "No Data")</f>
        <v>Not Shortlisted</v>
      </c>
      <c r="O68" s="2" t="str">
        <f>IFERROR(VLOOKUP(A68, 'Round 1'!A:N, 14, FALSE), "No Data")</f>
        <v>No Data</v>
      </c>
      <c r="P68" s="2">
        <f>IFERROR(INDEX([2]Offer!C69:S69, 1, 15), "No Data")</f>
        <v>0</v>
      </c>
      <c r="Q68" s="2" t="str">
        <f>IFERROR(VLOOKUP(A65, Onboarding!A:S, 17, FALSE), "No Data")</f>
        <v>No Data</v>
      </c>
      <c r="R68" s="2">
        <f>IFERROR(INDEX([2]Offer!C69:S69, 1, 16), "No Data")</f>
        <v>0</v>
      </c>
      <c r="S68" s="2" t="str">
        <f>IFERROR(VLOOKUP(A68, Onboarding!A:S, 19, FALSE), "No Data")</f>
        <v>No Data</v>
      </c>
      <c r="T68" s="2" t="str">
        <f t="shared" si="3"/>
        <v>Not Started</v>
      </c>
      <c r="U68" s="2" t="s">
        <v>30</v>
      </c>
      <c r="V68" s="2"/>
      <c r="W68" s="2"/>
      <c r="X68" s="2"/>
      <c r="Y68" s="2"/>
      <c r="Z68" s="2"/>
      <c r="AA68" s="2"/>
    </row>
    <row r="69" spans="1:27" x14ac:dyDescent="0.25">
      <c r="A69" s="2" t="str">
        <f t="shared" si="2"/>
        <v>Req_123-9234567958</v>
      </c>
      <c r="B69" s="2" t="s">
        <v>256</v>
      </c>
      <c r="C69" s="2">
        <v>9234567958</v>
      </c>
      <c r="D69" s="2" t="s">
        <v>257</v>
      </c>
      <c r="E69" s="2" t="s">
        <v>33</v>
      </c>
      <c r="F69" s="2" t="s">
        <v>24</v>
      </c>
      <c r="G69" s="2" t="s">
        <v>54</v>
      </c>
      <c r="H69" s="2" t="s">
        <v>43</v>
      </c>
      <c r="I69" s="9">
        <v>45292</v>
      </c>
      <c r="J69" s="2" t="s">
        <v>36</v>
      </c>
      <c r="K69" s="2" t="s">
        <v>258</v>
      </c>
      <c r="L69" s="2" t="s">
        <v>29</v>
      </c>
      <c r="M69" s="2" t="str">
        <f>VLOOKUP(A69, 'Raw Data'!A:S, 13, FALSE)</f>
        <v>Ranjitha</v>
      </c>
      <c r="N69" s="2" t="str">
        <f>IFERROR(VLOOKUP(A69, '[1]Screening Interviews'!A:N, 14, FALSE), "No Data")</f>
        <v>Not Shortlisted</v>
      </c>
      <c r="O69" s="2" t="str">
        <f>IFERROR(VLOOKUP(A69, 'Round 1'!A:N, 14, FALSE), "No Data")</f>
        <v>No Data</v>
      </c>
      <c r="P69" s="2">
        <f>IFERROR(INDEX([2]Offer!C70:S70, 1, 15), "No Data")</f>
        <v>0</v>
      </c>
      <c r="Q69" s="2" t="str">
        <f>IFERROR(VLOOKUP(A66, Onboarding!A:S, 17, FALSE), "No Data")</f>
        <v>No Data</v>
      </c>
      <c r="R69" s="2">
        <f>IFERROR(INDEX([2]Offer!C70:S70, 1, 16), "No Data")</f>
        <v>0</v>
      </c>
      <c r="S69" s="2" t="str">
        <f>IFERROR(VLOOKUP(A69, Onboarding!A:S, 19, FALSE), "No Data")</f>
        <v>No Data</v>
      </c>
      <c r="T69" s="2" t="str">
        <f t="shared" si="3"/>
        <v>Not Started</v>
      </c>
      <c r="U69" s="2" t="s">
        <v>30</v>
      </c>
      <c r="V69" s="2"/>
      <c r="W69" s="2"/>
      <c r="X69" s="2"/>
      <c r="Y69" s="2"/>
      <c r="Z69" s="2"/>
      <c r="AA69" s="2"/>
    </row>
    <row r="70" spans="1:27" x14ac:dyDescent="0.25">
      <c r="A70" s="2" t="str">
        <f t="shared" si="2"/>
        <v>Req_123-9234567959</v>
      </c>
      <c r="B70" s="2" t="s">
        <v>259</v>
      </c>
      <c r="C70" s="2">
        <v>9234567959</v>
      </c>
      <c r="D70" s="2" t="s">
        <v>260</v>
      </c>
      <c r="E70" s="2" t="s">
        <v>23</v>
      </c>
      <c r="F70" s="2" t="s">
        <v>24</v>
      </c>
      <c r="G70" s="2" t="s">
        <v>42</v>
      </c>
      <c r="H70" s="2" t="s">
        <v>26</v>
      </c>
      <c r="I70" s="9">
        <v>45297</v>
      </c>
      <c r="J70" s="2" t="s">
        <v>44</v>
      </c>
      <c r="K70" s="2" t="s">
        <v>261</v>
      </c>
      <c r="L70" s="2" t="s">
        <v>29</v>
      </c>
      <c r="M70" s="2" t="str">
        <f>VLOOKUP(A70, 'Raw Data'!A:S, 13, FALSE)</f>
        <v>Ayushi</v>
      </c>
      <c r="N70" s="2" t="str">
        <f>IFERROR(VLOOKUP(A70, '[1]Screening Interviews'!A:N, 14, FALSE), "No Data")</f>
        <v>Not Shortlisted</v>
      </c>
      <c r="O70" s="2" t="str">
        <f>IFERROR(VLOOKUP(A70, 'Round 1'!A:N, 14, FALSE), "No Data")</f>
        <v>No Data</v>
      </c>
      <c r="P70" s="2">
        <f>IFERROR(INDEX([2]Offer!C71:S71, 1, 15), "No Data")</f>
        <v>0</v>
      </c>
      <c r="Q70" s="2" t="str">
        <f>IFERROR(VLOOKUP(A67, Onboarding!A:S, 17, FALSE), "No Data")</f>
        <v>No Data</v>
      </c>
      <c r="R70" s="2">
        <f>IFERROR(INDEX([2]Offer!C71:S71, 1, 16), "No Data")</f>
        <v>0</v>
      </c>
      <c r="S70" s="2" t="str">
        <f>IFERROR(VLOOKUP(A70, Onboarding!A:S, 19, FALSE), "No Data")</f>
        <v>No Data</v>
      </c>
      <c r="T70" s="2" t="str">
        <f t="shared" si="3"/>
        <v>Not Started</v>
      </c>
      <c r="U70" s="2" t="s">
        <v>30</v>
      </c>
      <c r="V70" s="2"/>
      <c r="W70" s="2"/>
      <c r="X70" s="2"/>
      <c r="Y70" s="2"/>
      <c r="Z70" s="2"/>
      <c r="AA70" s="2"/>
    </row>
    <row r="71" spans="1:27" x14ac:dyDescent="0.25">
      <c r="A71" s="2" t="str">
        <f t="shared" si="2"/>
        <v>Req_123-9234567960</v>
      </c>
      <c r="B71" s="2" t="s">
        <v>262</v>
      </c>
      <c r="C71" s="2">
        <v>9234567960</v>
      </c>
      <c r="D71" s="2" t="s">
        <v>263</v>
      </c>
      <c r="E71" s="2" t="s">
        <v>41</v>
      </c>
      <c r="F71" s="2" t="s">
        <v>24</v>
      </c>
      <c r="G71" s="2" t="s">
        <v>34</v>
      </c>
      <c r="H71" s="2" t="s">
        <v>264</v>
      </c>
      <c r="I71" s="9">
        <v>45239</v>
      </c>
      <c r="J71" s="2" t="s">
        <v>27</v>
      </c>
      <c r="K71" s="2" t="s">
        <v>265</v>
      </c>
      <c r="L71" s="2" t="s">
        <v>38</v>
      </c>
      <c r="M71" s="2" t="str">
        <f>VLOOKUP(A71, 'Raw Data'!A:S, 13, FALSE)</f>
        <v>Kartik</v>
      </c>
      <c r="N71" s="2" t="str">
        <f>IFERROR(VLOOKUP(A71, '[1]Screening Interviews'!A:N, 14, FALSE), "No Data")</f>
        <v>No Data</v>
      </c>
      <c r="O71" s="2" t="str">
        <f>IFERROR(VLOOKUP(A71, 'Round 1'!A:N, 14, FALSE), "No Data")</f>
        <v>No Data</v>
      </c>
      <c r="P71" s="2">
        <f>IFERROR(INDEX([2]Offer!C72:S72, 1, 15), "No Data")</f>
        <v>0</v>
      </c>
      <c r="Q71" s="2" t="str">
        <f>IFERROR(VLOOKUP(A68, Onboarding!A:S, 17, FALSE), "No Data")</f>
        <v>No Data</v>
      </c>
      <c r="R71" s="2">
        <f>IFERROR(INDEX([2]Offer!C72:S72, 1, 16), "No Data")</f>
        <v>0</v>
      </c>
      <c r="S71" s="2" t="str">
        <f>IFERROR(VLOOKUP(A71, Onboarding!A:S, 19, FALSE), "No Data")</f>
        <v>No Data</v>
      </c>
      <c r="T71" s="2" t="str">
        <f t="shared" si="3"/>
        <v>Not Started</v>
      </c>
      <c r="U71" s="2" t="s">
        <v>30</v>
      </c>
      <c r="V71" s="2"/>
      <c r="W71" s="2"/>
      <c r="X71" s="2"/>
      <c r="Y71" s="2"/>
      <c r="Z71" s="2"/>
      <c r="AA71" s="2"/>
    </row>
    <row r="72" spans="1:27" x14ac:dyDescent="0.25">
      <c r="A72" s="2" t="str">
        <f t="shared" si="2"/>
        <v>Req_123-9234567961</v>
      </c>
      <c r="B72" s="2" t="s">
        <v>266</v>
      </c>
      <c r="C72" s="2">
        <v>9234567961</v>
      </c>
      <c r="D72" s="2" t="s">
        <v>267</v>
      </c>
      <c r="E72" s="2" t="s">
        <v>48</v>
      </c>
      <c r="F72" s="2" t="s">
        <v>24</v>
      </c>
      <c r="G72" s="2" t="s">
        <v>49</v>
      </c>
      <c r="H72" s="2" t="s">
        <v>43</v>
      </c>
      <c r="I72" s="9">
        <v>45148</v>
      </c>
      <c r="J72" s="2" t="s">
        <v>36</v>
      </c>
      <c r="K72" s="2" t="s">
        <v>268</v>
      </c>
      <c r="L72" s="2" t="s">
        <v>38</v>
      </c>
      <c r="M72" s="2" t="str">
        <f>VLOOKUP(A72, 'Raw Data'!A:S, 13, FALSE)</f>
        <v>Radhika</v>
      </c>
      <c r="N72" s="2" t="str">
        <f>IFERROR(VLOOKUP(A72, '[1]Screening Interviews'!A:N, 14, FALSE), "No Data")</f>
        <v>No Data</v>
      </c>
      <c r="O72" s="2" t="str">
        <f>IFERROR(VLOOKUP(A72, 'Round 1'!A:N, 14, FALSE), "No Data")</f>
        <v>No Data</v>
      </c>
      <c r="P72" s="2">
        <f>IFERROR(INDEX([2]Offer!C73:S73, 1, 15), "No Data")</f>
        <v>0</v>
      </c>
      <c r="Q72" s="2" t="str">
        <f>IFERROR(VLOOKUP(A69, Onboarding!A:S, 17, FALSE), "No Data")</f>
        <v>No Data</v>
      </c>
      <c r="R72" s="2">
        <f>IFERROR(INDEX([2]Offer!C73:S73, 1, 16), "No Data")</f>
        <v>0</v>
      </c>
      <c r="S72" s="2" t="str">
        <f>IFERROR(VLOOKUP(A72, Onboarding!A:S, 19, FALSE), "No Data")</f>
        <v>No Data</v>
      </c>
      <c r="T72" s="2" t="str">
        <f t="shared" si="3"/>
        <v>Not Started</v>
      </c>
      <c r="U72" s="2" t="s">
        <v>30</v>
      </c>
      <c r="V72" s="2"/>
      <c r="W72" s="2"/>
      <c r="X72" s="2"/>
      <c r="Y72" s="2"/>
      <c r="Z72" s="2"/>
      <c r="AA72" s="2"/>
    </row>
    <row r="73" spans="1:27" x14ac:dyDescent="0.25">
      <c r="A73" s="2" t="str">
        <f t="shared" si="2"/>
        <v>Req_123-9234567962</v>
      </c>
      <c r="B73" s="2" t="s">
        <v>269</v>
      </c>
      <c r="C73" s="2">
        <v>9234567962</v>
      </c>
      <c r="D73" s="2" t="s">
        <v>270</v>
      </c>
      <c r="E73" s="2" t="s">
        <v>58</v>
      </c>
      <c r="F73" s="2" t="s">
        <v>24</v>
      </c>
      <c r="G73" s="2" t="s">
        <v>54</v>
      </c>
      <c r="H73" s="2" t="s">
        <v>43</v>
      </c>
      <c r="I73" s="9">
        <v>45275</v>
      </c>
      <c r="J73" s="2" t="s">
        <v>44</v>
      </c>
      <c r="K73" s="2" t="s">
        <v>271</v>
      </c>
      <c r="L73" s="2" t="s">
        <v>38</v>
      </c>
      <c r="M73" s="2" t="str">
        <f>VLOOKUP(A73, 'Raw Data'!A:S, 13, FALSE)</f>
        <v>Ayushi</v>
      </c>
      <c r="N73" s="2" t="str">
        <f>IFERROR(VLOOKUP(A73, '[1]Screening Interviews'!A:N, 14, FALSE), "No Data")</f>
        <v>No Data</v>
      </c>
      <c r="O73" s="2" t="str">
        <f>IFERROR(VLOOKUP(A73, 'Round 1'!A:N, 14, FALSE), "No Data")</f>
        <v>No Data</v>
      </c>
      <c r="P73" s="2">
        <f>IFERROR(INDEX([2]Offer!C74:S74, 1, 15), "No Data")</f>
        <v>0</v>
      </c>
      <c r="Q73" s="2" t="str">
        <f>IFERROR(VLOOKUP(A70, Onboarding!A:S, 17, FALSE), "No Data")</f>
        <v>No Data</v>
      </c>
      <c r="R73" s="2">
        <f>IFERROR(INDEX([2]Offer!C74:S74, 1, 16), "No Data")</f>
        <v>0</v>
      </c>
      <c r="S73" s="2" t="str">
        <f>IFERROR(VLOOKUP(A73, Onboarding!A:S, 19, FALSE), "No Data")</f>
        <v>No Data</v>
      </c>
      <c r="T73" s="2" t="str">
        <f t="shared" si="3"/>
        <v>Not Started</v>
      </c>
      <c r="U73" s="2" t="s">
        <v>30</v>
      </c>
      <c r="V73" s="2"/>
      <c r="W73" s="2"/>
      <c r="X73" s="2"/>
      <c r="Y73" s="2"/>
      <c r="Z73" s="2"/>
      <c r="AA73" s="2"/>
    </row>
    <row r="74" spans="1:27" x14ac:dyDescent="0.25">
      <c r="A74" s="2" t="str">
        <f t="shared" si="2"/>
        <v>Req_123-9234567963</v>
      </c>
      <c r="B74" s="2" t="s">
        <v>272</v>
      </c>
      <c r="C74" s="2">
        <v>9234567963</v>
      </c>
      <c r="D74" s="2" t="s">
        <v>273</v>
      </c>
      <c r="E74" s="2" t="s">
        <v>53</v>
      </c>
      <c r="F74" s="2" t="s">
        <v>24</v>
      </c>
      <c r="G74" s="2" t="s">
        <v>42</v>
      </c>
      <c r="H74" s="2" t="s">
        <v>43</v>
      </c>
      <c r="I74" s="9">
        <v>45331</v>
      </c>
      <c r="J74" s="2" t="s">
        <v>27</v>
      </c>
      <c r="K74" s="2" t="s">
        <v>274</v>
      </c>
      <c r="L74" s="2" t="s">
        <v>29</v>
      </c>
      <c r="M74" s="2" t="str">
        <f>VLOOKUP(A74, 'Raw Data'!A:S, 13, FALSE)</f>
        <v>Ranjitha</v>
      </c>
      <c r="N74" s="2" t="str">
        <f>IFERROR(VLOOKUP(A74, '[1]Screening Interviews'!A:N, 14, FALSE), "No Data")</f>
        <v>Not Shortlisted</v>
      </c>
      <c r="O74" s="2" t="str">
        <f>IFERROR(VLOOKUP(A74, 'Round 1'!A:N, 14, FALSE), "No Data")</f>
        <v>No Data</v>
      </c>
      <c r="P74" s="2">
        <f>IFERROR(INDEX([2]Offer!C75:S75, 1, 15), "No Data")</f>
        <v>0</v>
      </c>
      <c r="Q74" s="2" t="str">
        <f>IFERROR(VLOOKUP(A71, Onboarding!A:S, 17, FALSE), "No Data")</f>
        <v>No Data</v>
      </c>
      <c r="R74" s="2">
        <f>IFERROR(INDEX([2]Offer!C75:S75, 1, 16), "No Data")</f>
        <v>0</v>
      </c>
      <c r="S74" s="2" t="str">
        <f>IFERROR(VLOOKUP(A74, Onboarding!A:S, 19, FALSE), "No Data")</f>
        <v>No Data</v>
      </c>
      <c r="T74" s="2" t="str">
        <f t="shared" si="3"/>
        <v>Not Started</v>
      </c>
      <c r="U74" s="2" t="s">
        <v>30</v>
      </c>
      <c r="V74" s="2"/>
      <c r="W74" s="2"/>
      <c r="X74" s="2"/>
      <c r="Y74" s="2"/>
      <c r="Z74" s="2"/>
      <c r="AA74" s="2"/>
    </row>
    <row r="75" spans="1:27" x14ac:dyDescent="0.25">
      <c r="A75" s="2" t="str">
        <f t="shared" si="2"/>
        <v>Req_123-9234567964</v>
      </c>
      <c r="B75" s="2" t="s">
        <v>275</v>
      </c>
      <c r="C75" s="2">
        <v>9234567964</v>
      </c>
      <c r="D75" s="2" t="s">
        <v>276</v>
      </c>
      <c r="E75" s="2" t="s">
        <v>33</v>
      </c>
      <c r="F75" s="2" t="s">
        <v>24</v>
      </c>
      <c r="G75" s="2" t="s">
        <v>49</v>
      </c>
      <c r="H75" s="2" t="s">
        <v>43</v>
      </c>
      <c r="I75" s="9">
        <v>45114</v>
      </c>
      <c r="J75" s="2" t="s">
        <v>36</v>
      </c>
      <c r="K75" s="2" t="s">
        <v>277</v>
      </c>
      <c r="L75" s="2" t="s">
        <v>38</v>
      </c>
      <c r="M75" s="2" t="str">
        <f>VLOOKUP(A75, 'Raw Data'!A:S, 13, FALSE)</f>
        <v>Ayushi</v>
      </c>
      <c r="N75" s="2" t="str">
        <f>IFERROR(VLOOKUP(A75, '[1]Screening Interviews'!A:N, 14, FALSE), "No Data")</f>
        <v>No Data</v>
      </c>
      <c r="O75" s="2" t="str">
        <f>IFERROR(VLOOKUP(A75, 'Round 1'!A:N, 14, FALSE), "No Data")</f>
        <v>No Data</v>
      </c>
      <c r="P75" s="2">
        <f>IFERROR(INDEX([2]Offer!C76:S76, 1, 15), "No Data")</f>
        <v>0</v>
      </c>
      <c r="Q75" s="2" t="str">
        <f>IFERROR(VLOOKUP(A72, Onboarding!A:S, 17, FALSE), "No Data")</f>
        <v>No Data</v>
      </c>
      <c r="R75" s="2">
        <f>IFERROR(INDEX([2]Offer!C76:S76, 1, 16), "No Data")</f>
        <v>0</v>
      </c>
      <c r="S75" s="2" t="str">
        <f>IFERROR(VLOOKUP(A75, Onboarding!A:S, 19, FALSE), "No Data")</f>
        <v>No Data</v>
      </c>
      <c r="T75" s="2" t="str">
        <f t="shared" si="3"/>
        <v>Not Started</v>
      </c>
      <c r="U75" s="2" t="s">
        <v>30</v>
      </c>
      <c r="V75" s="2"/>
      <c r="W75" s="2"/>
      <c r="X75" s="2"/>
      <c r="Y75" s="2"/>
      <c r="Z75" s="2"/>
      <c r="AA75" s="2"/>
    </row>
    <row r="76" spans="1:27" x14ac:dyDescent="0.25">
      <c r="A76" s="2" t="str">
        <f t="shared" si="2"/>
        <v>Req_123-9234567965</v>
      </c>
      <c r="B76" s="2" t="s">
        <v>278</v>
      </c>
      <c r="C76" s="2">
        <v>9234567965</v>
      </c>
      <c r="D76" s="2" t="s">
        <v>279</v>
      </c>
      <c r="E76" s="2" t="s">
        <v>23</v>
      </c>
      <c r="F76" s="2" t="s">
        <v>24</v>
      </c>
      <c r="G76" s="2" t="s">
        <v>25</v>
      </c>
      <c r="H76" s="2" t="s">
        <v>43</v>
      </c>
      <c r="I76" s="9">
        <v>45344</v>
      </c>
      <c r="J76" s="2" t="s">
        <v>44</v>
      </c>
      <c r="K76" s="2" t="s">
        <v>280</v>
      </c>
      <c r="L76" s="2" t="s">
        <v>29</v>
      </c>
      <c r="M76" s="2" t="str">
        <f>VLOOKUP(A76, 'Raw Data'!A:S, 13, FALSE)</f>
        <v>Kartik</v>
      </c>
      <c r="N76" s="2" t="str">
        <f>IFERROR(VLOOKUP(A76, '[1]Screening Interviews'!A:N, 14, FALSE), "No Data")</f>
        <v>Not Shortlisted</v>
      </c>
      <c r="O76" s="2" t="str">
        <f>IFERROR(VLOOKUP(A76, 'Round 1'!A:N, 14, FALSE), "No Data")</f>
        <v>No Data</v>
      </c>
      <c r="P76" s="2">
        <f>IFERROR(INDEX([2]Offer!C77:S77, 1, 15), "No Data")</f>
        <v>0</v>
      </c>
      <c r="Q76" s="2" t="str">
        <f>IFERROR(VLOOKUP(A73, Onboarding!A:S, 17, FALSE), "No Data")</f>
        <v>No Data</v>
      </c>
      <c r="R76" s="2">
        <f>IFERROR(INDEX([2]Offer!C77:S77, 1, 16), "No Data")</f>
        <v>0</v>
      </c>
      <c r="S76" s="2" t="str">
        <f>IFERROR(VLOOKUP(A76, Onboarding!A:S, 19, FALSE), "No Data")</f>
        <v>No Data</v>
      </c>
      <c r="T76" s="2" t="str">
        <f t="shared" si="3"/>
        <v>Not Started</v>
      </c>
      <c r="U76" s="2" t="s">
        <v>30</v>
      </c>
      <c r="V76" s="2"/>
      <c r="W76" s="2"/>
      <c r="X76" s="2"/>
      <c r="Y76" s="2"/>
      <c r="Z76" s="2"/>
      <c r="AA76" s="2"/>
    </row>
    <row r="77" spans="1:27" x14ac:dyDescent="0.25">
      <c r="A77" s="2" t="str">
        <f t="shared" si="2"/>
        <v>Req_123-9234567966</v>
      </c>
      <c r="B77" s="2" t="s">
        <v>281</v>
      </c>
      <c r="C77" s="2">
        <v>9234567966</v>
      </c>
      <c r="D77" s="2" t="s">
        <v>282</v>
      </c>
      <c r="E77" s="2" t="s">
        <v>41</v>
      </c>
      <c r="F77" s="2" t="s">
        <v>24</v>
      </c>
      <c r="G77" s="2" t="s">
        <v>34</v>
      </c>
      <c r="H77" s="2" t="s">
        <v>283</v>
      </c>
      <c r="I77" s="9">
        <v>45368</v>
      </c>
      <c r="J77" s="2" t="s">
        <v>27</v>
      </c>
      <c r="K77" s="2" t="s">
        <v>284</v>
      </c>
      <c r="L77" s="2" t="s">
        <v>29</v>
      </c>
      <c r="M77" s="2" t="str">
        <f>VLOOKUP(A77, 'Raw Data'!A:S, 13, FALSE)</f>
        <v>Radhika</v>
      </c>
      <c r="N77" s="2" t="str">
        <f>IFERROR(VLOOKUP(A77, '[1]Screening Interviews'!A:N, 14, FALSE), "No Data")</f>
        <v>Not Shortlisted</v>
      </c>
      <c r="O77" s="2" t="str">
        <f>IFERROR(VLOOKUP(A77, 'Round 1'!A:N, 14, FALSE), "No Data")</f>
        <v>No Data</v>
      </c>
      <c r="P77" s="2">
        <f>IFERROR(INDEX([2]Offer!C78:S78, 1, 15), "No Data")</f>
        <v>0</v>
      </c>
      <c r="Q77" s="2" t="str">
        <f>IFERROR(VLOOKUP(A74, Onboarding!A:S, 17, FALSE), "No Data")</f>
        <v>No Data</v>
      </c>
      <c r="R77" s="2">
        <f>IFERROR(INDEX([2]Offer!C78:S78, 1, 16), "No Data")</f>
        <v>0</v>
      </c>
      <c r="S77" s="2" t="str">
        <f>IFERROR(VLOOKUP(A77, Onboarding!A:S, 19, FALSE), "No Data")</f>
        <v>No Data</v>
      </c>
      <c r="T77" s="2" t="str">
        <f t="shared" si="3"/>
        <v>Not Started</v>
      </c>
      <c r="U77" s="2" t="s">
        <v>30</v>
      </c>
      <c r="V77" s="2"/>
      <c r="W77" s="2"/>
      <c r="X77" s="2"/>
      <c r="Y77" s="2"/>
      <c r="Z77" s="2"/>
      <c r="AA77" s="2"/>
    </row>
    <row r="78" spans="1:27" x14ac:dyDescent="0.25">
      <c r="A78" s="2" t="str">
        <f t="shared" si="2"/>
        <v>Req_123-9234567967</v>
      </c>
      <c r="B78" s="2" t="s">
        <v>285</v>
      </c>
      <c r="C78" s="2">
        <v>9234567967</v>
      </c>
      <c r="D78" s="2" t="s">
        <v>286</v>
      </c>
      <c r="E78" s="2" t="s">
        <v>48</v>
      </c>
      <c r="F78" s="2" t="s">
        <v>24</v>
      </c>
      <c r="G78" s="2" t="s">
        <v>54</v>
      </c>
      <c r="H78" s="2" t="s">
        <v>43</v>
      </c>
      <c r="I78" s="9">
        <v>45369</v>
      </c>
      <c r="J78" s="2" t="s">
        <v>36</v>
      </c>
      <c r="K78" s="2" t="s">
        <v>287</v>
      </c>
      <c r="L78" s="2" t="s">
        <v>29</v>
      </c>
      <c r="M78" s="2" t="str">
        <f>VLOOKUP(A78, 'Raw Data'!A:S, 13, FALSE)</f>
        <v>Ayushi</v>
      </c>
      <c r="N78" s="2" t="str">
        <f>IFERROR(VLOOKUP(A78, '[1]Screening Interviews'!A:N, 14, FALSE), "No Data")</f>
        <v>Not Shortlisted</v>
      </c>
      <c r="O78" s="2" t="str">
        <f>IFERROR(VLOOKUP(A78, 'Round 1'!A:N, 14, FALSE), "No Data")</f>
        <v>No Data</v>
      </c>
      <c r="P78" s="2">
        <f>IFERROR(INDEX([2]Offer!C79:S79, 1, 15), "No Data")</f>
        <v>0</v>
      </c>
      <c r="Q78" s="2" t="str">
        <f>IFERROR(VLOOKUP(A75, Onboarding!A:S, 17, FALSE), "No Data")</f>
        <v>No Data</v>
      </c>
      <c r="R78" s="2">
        <f>IFERROR(INDEX([2]Offer!C79:S79, 1, 16), "No Data")</f>
        <v>0</v>
      </c>
      <c r="S78" s="2" t="str">
        <f>IFERROR(VLOOKUP(A78, Onboarding!A:S, 19, FALSE), "No Data")</f>
        <v>No Data</v>
      </c>
      <c r="T78" s="2" t="str">
        <f t="shared" si="3"/>
        <v>Not Started</v>
      </c>
      <c r="U78" s="2" t="s">
        <v>30</v>
      </c>
      <c r="V78" s="2"/>
      <c r="W78" s="2"/>
      <c r="X78" s="2"/>
      <c r="Y78" s="2"/>
      <c r="Z78" s="2"/>
      <c r="AA78" s="2"/>
    </row>
    <row r="79" spans="1:27" x14ac:dyDescent="0.25">
      <c r="A79" s="2" t="str">
        <f t="shared" si="2"/>
        <v>Req_123-9234567968</v>
      </c>
      <c r="B79" s="2" t="s">
        <v>288</v>
      </c>
      <c r="C79" s="2">
        <v>9234567968</v>
      </c>
      <c r="D79" s="2" t="s">
        <v>289</v>
      </c>
      <c r="E79" s="2" t="s">
        <v>58</v>
      </c>
      <c r="F79" s="2" t="s">
        <v>24</v>
      </c>
      <c r="G79" s="2" t="s">
        <v>42</v>
      </c>
      <c r="H79" s="2" t="s">
        <v>43</v>
      </c>
      <c r="I79" s="9">
        <v>45190</v>
      </c>
      <c r="J79" s="2" t="s">
        <v>44</v>
      </c>
      <c r="K79" s="2" t="s">
        <v>290</v>
      </c>
      <c r="L79" s="2" t="s">
        <v>38</v>
      </c>
      <c r="M79" s="2" t="str">
        <f>VLOOKUP(A79, 'Raw Data'!A:S, 13, FALSE)</f>
        <v>Ranjitha</v>
      </c>
      <c r="N79" s="2" t="str">
        <f>IFERROR(VLOOKUP(A79, '[1]Screening Interviews'!A:N, 14, FALSE), "No Data")</f>
        <v>No Data</v>
      </c>
      <c r="O79" s="2" t="str">
        <f>IFERROR(VLOOKUP(A79, 'Round 1'!A:N, 14, FALSE), "No Data")</f>
        <v>No Data</v>
      </c>
      <c r="P79" s="2">
        <f>IFERROR(INDEX([2]Offer!C80:S80, 1, 15), "No Data")</f>
        <v>0</v>
      </c>
      <c r="Q79" s="2" t="str">
        <f>IFERROR(VLOOKUP(A76, Onboarding!A:S, 17, FALSE), "No Data")</f>
        <v>No Data</v>
      </c>
      <c r="R79" s="2">
        <f>IFERROR(INDEX([2]Offer!C80:S80, 1, 16), "No Data")</f>
        <v>0</v>
      </c>
      <c r="S79" s="2" t="str">
        <f>IFERROR(VLOOKUP(A79, Onboarding!A:S, 19, FALSE), "No Data")</f>
        <v>No Data</v>
      </c>
      <c r="T79" s="2" t="str">
        <f t="shared" si="3"/>
        <v>Not Started</v>
      </c>
      <c r="U79" s="2" t="s">
        <v>30</v>
      </c>
      <c r="V79" s="2"/>
      <c r="W79" s="2"/>
      <c r="X79" s="2"/>
      <c r="Y79" s="2"/>
      <c r="Z79" s="2"/>
      <c r="AA79" s="2"/>
    </row>
    <row r="80" spans="1:27" x14ac:dyDescent="0.25">
      <c r="A80" s="2" t="str">
        <f t="shared" si="2"/>
        <v>Req_123-9234567969</v>
      </c>
      <c r="B80" s="2" t="s">
        <v>291</v>
      </c>
      <c r="C80" s="2">
        <v>9234567969</v>
      </c>
      <c r="D80" s="2" t="s">
        <v>292</v>
      </c>
      <c r="E80" s="2" t="s">
        <v>33</v>
      </c>
      <c r="F80" s="2" t="s">
        <v>24</v>
      </c>
      <c r="G80" s="2" t="s">
        <v>49</v>
      </c>
      <c r="H80" s="2" t="s">
        <v>43</v>
      </c>
      <c r="I80" s="9">
        <v>45049</v>
      </c>
      <c r="J80" s="2" t="s">
        <v>27</v>
      </c>
      <c r="K80" s="2" t="s">
        <v>293</v>
      </c>
      <c r="L80" s="2" t="s">
        <v>38</v>
      </c>
      <c r="M80" s="2" t="str">
        <f>VLOOKUP(A80, 'Raw Data'!A:S, 13, FALSE)</f>
        <v>Ayushi</v>
      </c>
      <c r="N80" s="2" t="str">
        <f>IFERROR(VLOOKUP(A80, '[1]Screening Interviews'!A:N, 14, FALSE), "No Data")</f>
        <v>No Data</v>
      </c>
      <c r="O80" s="2" t="str">
        <f>IFERROR(VLOOKUP(A80, 'Round 1'!A:N, 14, FALSE), "No Data")</f>
        <v>No Data</v>
      </c>
      <c r="P80" s="2">
        <f>IFERROR(INDEX([2]Offer!C81:S81, 1, 15), "No Data")</f>
        <v>0</v>
      </c>
      <c r="Q80" s="2" t="str">
        <f>IFERROR(VLOOKUP(A77, Onboarding!A:S, 17, FALSE), "No Data")</f>
        <v>No Data</v>
      </c>
      <c r="R80" s="2">
        <f>IFERROR(INDEX([2]Offer!C81:S81, 1, 16), "No Data")</f>
        <v>0</v>
      </c>
      <c r="S80" s="2" t="str">
        <f>IFERROR(VLOOKUP(A80, Onboarding!A:S, 19, FALSE), "No Data")</f>
        <v>No Data</v>
      </c>
      <c r="T80" s="2" t="str">
        <f t="shared" si="3"/>
        <v>Not Started</v>
      </c>
      <c r="U80" s="2" t="s">
        <v>30</v>
      </c>
      <c r="V80" s="2"/>
      <c r="W80" s="2"/>
      <c r="X80" s="2"/>
      <c r="Y80" s="2"/>
      <c r="Z80" s="2"/>
      <c r="AA80" s="2"/>
    </row>
    <row r="81" spans="1:27" x14ac:dyDescent="0.25">
      <c r="A81" s="2" t="str">
        <f t="shared" si="2"/>
        <v>Req_123-9234567970</v>
      </c>
      <c r="B81" s="2" t="s">
        <v>294</v>
      </c>
      <c r="C81" s="2">
        <v>9234567970</v>
      </c>
      <c r="D81" s="2" t="s">
        <v>295</v>
      </c>
      <c r="E81" s="2" t="s">
        <v>53</v>
      </c>
      <c r="F81" s="2" t="s">
        <v>24</v>
      </c>
      <c r="G81" s="2" t="s">
        <v>34</v>
      </c>
      <c r="H81" s="2" t="s">
        <v>296</v>
      </c>
      <c r="I81" s="9">
        <v>44938</v>
      </c>
      <c r="J81" s="2" t="s">
        <v>36</v>
      </c>
      <c r="K81" s="2" t="s">
        <v>297</v>
      </c>
      <c r="L81" s="2" t="s">
        <v>38</v>
      </c>
      <c r="M81" s="2" t="str">
        <f>VLOOKUP(A81, 'Raw Data'!A:S, 13, FALSE)</f>
        <v>Kartik</v>
      </c>
      <c r="N81" s="2" t="str">
        <f>IFERROR(VLOOKUP(A81, '[1]Screening Interviews'!A:N, 14, FALSE), "No Data")</f>
        <v>No Data</v>
      </c>
      <c r="O81" s="2" t="str">
        <f>IFERROR(VLOOKUP(A81, 'Round 1'!A:N, 14, FALSE), "No Data")</f>
        <v>No Data</v>
      </c>
      <c r="P81" s="2">
        <f>IFERROR(INDEX([2]Offer!C82:S82, 1, 15), "No Data")</f>
        <v>0</v>
      </c>
      <c r="Q81" s="2" t="str">
        <f>IFERROR(VLOOKUP(A78, Onboarding!A:S, 17, FALSE), "No Data")</f>
        <v>No Data</v>
      </c>
      <c r="R81" s="2">
        <f>IFERROR(INDEX([2]Offer!C82:S82, 1, 16), "No Data")</f>
        <v>0</v>
      </c>
      <c r="S81" s="2" t="str">
        <f>IFERROR(VLOOKUP(A81, Onboarding!A:S, 19, FALSE), "No Data")</f>
        <v>No Data</v>
      </c>
      <c r="T81" s="2" t="str">
        <f t="shared" si="3"/>
        <v>Not Started</v>
      </c>
      <c r="U81" s="2" t="s">
        <v>30</v>
      </c>
      <c r="V81" s="2"/>
      <c r="W81" s="2"/>
      <c r="X81" s="2"/>
      <c r="Y81" s="2"/>
      <c r="Z81" s="2"/>
      <c r="AA81" s="2"/>
    </row>
    <row r="82" spans="1:27" x14ac:dyDescent="0.25">
      <c r="A82" s="2" t="str">
        <f t="shared" si="2"/>
        <v>Req_123-9234567971</v>
      </c>
      <c r="B82" s="2" t="s">
        <v>298</v>
      </c>
      <c r="C82" s="2">
        <v>9234567971</v>
      </c>
      <c r="D82" s="2" t="s">
        <v>299</v>
      </c>
      <c r="E82" s="2" t="s">
        <v>23</v>
      </c>
      <c r="F82" s="2" t="s">
        <v>24</v>
      </c>
      <c r="G82" s="2" t="s">
        <v>54</v>
      </c>
      <c r="H82" s="2" t="s">
        <v>43</v>
      </c>
      <c r="I82" s="9">
        <v>45373</v>
      </c>
      <c r="J82" s="2" t="s">
        <v>44</v>
      </c>
      <c r="K82" s="2" t="s">
        <v>300</v>
      </c>
      <c r="L82" s="2" t="s">
        <v>29</v>
      </c>
      <c r="M82" s="2" t="str">
        <f>VLOOKUP(A82, 'Raw Data'!A:S, 13, FALSE)</f>
        <v>Radhika</v>
      </c>
      <c r="N82" s="2" t="str">
        <f>IFERROR(VLOOKUP(A82, '[1]Screening Interviews'!A:N, 14, FALSE), "No Data")</f>
        <v>Not Shortlisted</v>
      </c>
      <c r="O82" s="2" t="str">
        <f>IFERROR(VLOOKUP(A82, 'Round 1'!A:N, 14, FALSE), "No Data")</f>
        <v>No Data</v>
      </c>
      <c r="P82" s="2">
        <f>IFERROR(INDEX([2]Offer!C83:S83, 1, 15), "No Data")</f>
        <v>0</v>
      </c>
      <c r="Q82" s="2" t="str">
        <f>IFERROR(VLOOKUP(A79, Onboarding!A:S, 17, FALSE), "No Data")</f>
        <v>No Data</v>
      </c>
      <c r="R82" s="2">
        <f>IFERROR(INDEX([2]Offer!C83:S83, 1, 16), "No Data")</f>
        <v>0</v>
      </c>
      <c r="S82" s="2" t="str">
        <f>IFERROR(VLOOKUP(A82, Onboarding!A:S, 19, FALSE), "No Data")</f>
        <v>No Data</v>
      </c>
      <c r="T82" s="2" t="str">
        <f t="shared" si="3"/>
        <v>Not Started</v>
      </c>
      <c r="U82" s="2" t="s">
        <v>30</v>
      </c>
      <c r="V82" s="2"/>
      <c r="W82" s="2"/>
      <c r="X82" s="2"/>
      <c r="Y82" s="2"/>
      <c r="Z82" s="2"/>
      <c r="AA82" s="2"/>
    </row>
    <row r="83" spans="1:27" x14ac:dyDescent="0.25">
      <c r="A83" s="2" t="str">
        <f t="shared" si="2"/>
        <v>Req_123-9234567972</v>
      </c>
      <c r="B83" s="2" t="s">
        <v>301</v>
      </c>
      <c r="C83" s="2">
        <v>9234567972</v>
      </c>
      <c r="D83" s="2" t="s">
        <v>302</v>
      </c>
      <c r="E83" s="2" t="s">
        <v>41</v>
      </c>
      <c r="F83" s="2" t="s">
        <v>24</v>
      </c>
      <c r="G83" s="2" t="s">
        <v>25</v>
      </c>
      <c r="H83" s="2" t="s">
        <v>43</v>
      </c>
      <c r="I83" s="9">
        <v>45002</v>
      </c>
      <c r="J83" s="2" t="s">
        <v>27</v>
      </c>
      <c r="K83" s="2" t="s">
        <v>303</v>
      </c>
      <c r="L83" s="2" t="s">
        <v>38</v>
      </c>
      <c r="M83" s="2" t="str">
        <f>VLOOKUP(A83, 'Raw Data'!A:S, 13, FALSE)</f>
        <v>Ayushi</v>
      </c>
      <c r="N83" s="2" t="str">
        <f>IFERROR(VLOOKUP(A83, '[1]Screening Interviews'!A:N, 14, FALSE), "No Data")</f>
        <v>No Data</v>
      </c>
      <c r="O83" s="2" t="str">
        <f>IFERROR(VLOOKUP(A83, 'Round 1'!A:N, 14, FALSE), "No Data")</f>
        <v>No Data</v>
      </c>
      <c r="P83" s="2">
        <f>IFERROR(INDEX([2]Offer!C84:S84, 1, 15), "No Data")</f>
        <v>0</v>
      </c>
      <c r="Q83" s="2" t="str">
        <f>IFERROR(VLOOKUP(A80, Onboarding!A:S, 17, FALSE), "No Data")</f>
        <v>No Data</v>
      </c>
      <c r="R83" s="2">
        <f>IFERROR(INDEX([2]Offer!C84:S84, 1, 16), "No Data")</f>
        <v>0</v>
      </c>
      <c r="S83" s="2" t="str">
        <f>IFERROR(VLOOKUP(A83, Onboarding!A:S, 19, FALSE), "No Data")</f>
        <v>No Data</v>
      </c>
      <c r="T83" s="2" t="str">
        <f t="shared" si="3"/>
        <v>Not Started</v>
      </c>
      <c r="U83" s="2" t="s">
        <v>30</v>
      </c>
      <c r="V83" s="2"/>
      <c r="W83" s="2"/>
      <c r="X83" s="2"/>
      <c r="Y83" s="2"/>
      <c r="Z83" s="2"/>
      <c r="AA83" s="2"/>
    </row>
    <row r="84" spans="1:27" x14ac:dyDescent="0.25">
      <c r="A84" s="2" t="str">
        <f t="shared" si="2"/>
        <v>Req_123-9234567973</v>
      </c>
      <c r="B84" s="2" t="s">
        <v>304</v>
      </c>
      <c r="C84" s="2">
        <v>9234567973</v>
      </c>
      <c r="D84" s="2" t="s">
        <v>305</v>
      </c>
      <c r="E84" s="2" t="s">
        <v>48</v>
      </c>
      <c r="F84" s="2" t="s">
        <v>24</v>
      </c>
      <c r="G84" s="2" t="s">
        <v>42</v>
      </c>
      <c r="H84" s="2" t="s">
        <v>43</v>
      </c>
      <c r="I84" s="9">
        <v>45375</v>
      </c>
      <c r="J84" s="2" t="s">
        <v>36</v>
      </c>
      <c r="K84" s="2" t="s">
        <v>306</v>
      </c>
      <c r="L84" s="2" t="s">
        <v>29</v>
      </c>
      <c r="M84" s="2" t="str">
        <f>VLOOKUP(A84, 'Raw Data'!A:S, 13, FALSE)</f>
        <v>Ranjitha</v>
      </c>
      <c r="N84" s="2" t="str">
        <f>IFERROR(VLOOKUP(A84, '[1]Screening Interviews'!A:N, 14, FALSE), "No Data")</f>
        <v>Not Shortlisted</v>
      </c>
      <c r="O84" s="2" t="str">
        <f>IFERROR(VLOOKUP(A84, 'Round 1'!A:N, 14, FALSE), "No Data")</f>
        <v>No Data</v>
      </c>
      <c r="P84" s="2">
        <f>IFERROR(INDEX([2]Offer!C85:S85, 1, 15), "No Data")</f>
        <v>0</v>
      </c>
      <c r="Q84" s="2" t="str">
        <f>IFERROR(VLOOKUP(A81, Onboarding!A:S, 17, FALSE), "No Data")</f>
        <v>No Data</v>
      </c>
      <c r="R84" s="2">
        <f>IFERROR(INDEX([2]Offer!C85:S85, 1, 16), "No Data")</f>
        <v>0</v>
      </c>
      <c r="S84" s="2" t="str">
        <f>IFERROR(VLOOKUP(A84, Onboarding!A:S, 19, FALSE), "No Data")</f>
        <v>No Data</v>
      </c>
      <c r="T84" s="2" t="str">
        <f t="shared" si="3"/>
        <v>Not Started</v>
      </c>
      <c r="U84" s="2" t="s">
        <v>30</v>
      </c>
      <c r="V84" s="2"/>
      <c r="W84" s="2"/>
      <c r="X84" s="2"/>
      <c r="Y84" s="2"/>
      <c r="Z84" s="2"/>
      <c r="AA84" s="2"/>
    </row>
    <row r="85" spans="1:27" x14ac:dyDescent="0.25">
      <c r="A85" s="2" t="str">
        <f t="shared" si="2"/>
        <v>Req_123-9234567974</v>
      </c>
      <c r="B85" s="2" t="s">
        <v>307</v>
      </c>
      <c r="C85" s="2">
        <v>9234567974</v>
      </c>
      <c r="D85" s="2" t="s">
        <v>308</v>
      </c>
      <c r="E85" s="2" t="s">
        <v>58</v>
      </c>
      <c r="F85" s="2" t="s">
        <v>24</v>
      </c>
      <c r="G85" s="2" t="s">
        <v>49</v>
      </c>
      <c r="H85" s="2" t="s">
        <v>43</v>
      </c>
      <c r="I85" s="9">
        <v>45376</v>
      </c>
      <c r="J85" s="2" t="s">
        <v>44</v>
      </c>
      <c r="K85" s="2" t="s">
        <v>309</v>
      </c>
      <c r="L85" s="2" t="s">
        <v>29</v>
      </c>
      <c r="M85" s="2" t="str">
        <f>VLOOKUP(A85, 'Raw Data'!A:S, 13, FALSE)</f>
        <v>Ayushi</v>
      </c>
      <c r="N85" s="2" t="str">
        <f>IFERROR(VLOOKUP(A85, '[1]Screening Interviews'!A:N, 14, FALSE), "No Data")</f>
        <v>Not Shortlisted</v>
      </c>
      <c r="O85" s="2" t="str">
        <f>IFERROR(VLOOKUP(A85, 'Round 1'!A:N, 14, FALSE), "No Data")</f>
        <v>No Data</v>
      </c>
      <c r="P85" s="2">
        <f>IFERROR(INDEX([2]Offer!C86:S86, 1, 15), "No Data")</f>
        <v>0</v>
      </c>
      <c r="Q85" s="2" t="str">
        <f>IFERROR(VLOOKUP(A82, Onboarding!A:S, 17, FALSE), "No Data")</f>
        <v>No Data</v>
      </c>
      <c r="R85" s="2">
        <f>IFERROR(INDEX([2]Offer!C86:S86, 1, 16), "No Data")</f>
        <v>0</v>
      </c>
      <c r="S85" s="2" t="str">
        <f>IFERROR(VLOOKUP(A85, Onboarding!A:S, 19, FALSE), "No Data")</f>
        <v>No Data</v>
      </c>
      <c r="T85" s="2" t="str">
        <f t="shared" si="3"/>
        <v>Not Started</v>
      </c>
      <c r="U85" s="2" t="s">
        <v>30</v>
      </c>
      <c r="V85" s="2"/>
      <c r="W85" s="2"/>
      <c r="X85" s="2"/>
      <c r="Y85" s="2"/>
      <c r="Z85" s="2"/>
      <c r="AA85" s="2"/>
    </row>
    <row r="86" spans="1:27" x14ac:dyDescent="0.25">
      <c r="A86" s="2" t="str">
        <f t="shared" si="2"/>
        <v>Req_123-9234567975</v>
      </c>
      <c r="B86" s="2" t="s">
        <v>310</v>
      </c>
      <c r="C86" s="2">
        <v>9234567975</v>
      </c>
      <c r="D86" s="2" t="s">
        <v>311</v>
      </c>
      <c r="E86" s="2" t="s">
        <v>33</v>
      </c>
      <c r="F86" s="2" t="s">
        <v>24</v>
      </c>
      <c r="G86" s="2" t="s">
        <v>34</v>
      </c>
      <c r="H86" s="2" t="s">
        <v>312</v>
      </c>
      <c r="I86" s="9">
        <v>45377</v>
      </c>
      <c r="J86" s="2" t="s">
        <v>27</v>
      </c>
      <c r="K86" s="2" t="s">
        <v>313</v>
      </c>
      <c r="L86" s="2" t="s">
        <v>29</v>
      </c>
      <c r="M86" s="2" t="str">
        <f>VLOOKUP(A86, 'Raw Data'!A:S, 13, FALSE)</f>
        <v>Kartik</v>
      </c>
      <c r="N86" s="2" t="str">
        <f>IFERROR(VLOOKUP(A86, '[1]Screening Interviews'!A:N, 14, FALSE), "No Data")</f>
        <v>Not Shortlisted</v>
      </c>
      <c r="O86" s="2" t="str">
        <f>IFERROR(VLOOKUP(A86, 'Round 1'!A:N, 14, FALSE), "No Data")</f>
        <v>No Data</v>
      </c>
      <c r="P86" s="2">
        <f>IFERROR(INDEX([2]Offer!C87:S87, 1, 15), "No Data")</f>
        <v>0</v>
      </c>
      <c r="Q86" s="2" t="str">
        <f>IFERROR(VLOOKUP(A83, Onboarding!A:S, 17, FALSE), "No Data")</f>
        <v>No Data</v>
      </c>
      <c r="R86" s="2">
        <f>IFERROR(INDEX([2]Offer!C87:S87, 1, 16), "No Data")</f>
        <v>0</v>
      </c>
      <c r="S86" s="2" t="str">
        <f>IFERROR(VLOOKUP(A86, Onboarding!A:S, 19, FALSE), "No Data")</f>
        <v>No Data</v>
      </c>
      <c r="T86" s="2" t="str">
        <f t="shared" si="3"/>
        <v>Not Started</v>
      </c>
      <c r="U86" s="2" t="s">
        <v>30</v>
      </c>
      <c r="V86" s="2"/>
      <c r="W86" s="2"/>
      <c r="X86" s="2"/>
      <c r="Y86" s="2"/>
      <c r="Z86" s="2"/>
      <c r="AA86" s="2"/>
    </row>
    <row r="87" spans="1:27" x14ac:dyDescent="0.25">
      <c r="A87" s="2" t="str">
        <f t="shared" si="2"/>
        <v>Req_123-9234567976</v>
      </c>
      <c r="B87" s="2" t="s">
        <v>314</v>
      </c>
      <c r="C87" s="2">
        <v>9234567976</v>
      </c>
      <c r="D87" s="2" t="s">
        <v>315</v>
      </c>
      <c r="E87" s="2" t="s">
        <v>53</v>
      </c>
      <c r="F87" s="2" t="s">
        <v>24</v>
      </c>
      <c r="G87" s="2" t="s">
        <v>54</v>
      </c>
      <c r="H87" s="2" t="s">
        <v>26</v>
      </c>
      <c r="I87" s="9">
        <v>45259</v>
      </c>
      <c r="J87" s="2" t="s">
        <v>36</v>
      </c>
      <c r="K87" s="2" t="s">
        <v>316</v>
      </c>
      <c r="L87" s="2" t="s">
        <v>38</v>
      </c>
      <c r="M87" s="2" t="str">
        <f>VLOOKUP(A87, 'Raw Data'!A:S, 13, FALSE)</f>
        <v>Radhika</v>
      </c>
      <c r="N87" s="2" t="str">
        <f>IFERROR(VLOOKUP(A87, '[1]Screening Interviews'!A:N, 14, FALSE), "No Data")</f>
        <v>No Data</v>
      </c>
      <c r="O87" s="2" t="str">
        <f>IFERROR(VLOOKUP(A87, 'Round 1'!A:N, 14, FALSE), "No Data")</f>
        <v>No Data</v>
      </c>
      <c r="P87" s="2">
        <f>IFERROR(INDEX([2]Offer!C88:S88, 1, 15), "No Data")</f>
        <v>0</v>
      </c>
      <c r="Q87" s="2" t="str">
        <f>IFERROR(VLOOKUP(A84, Onboarding!A:S, 17, FALSE), "No Data")</f>
        <v>No Data</v>
      </c>
      <c r="R87" s="2">
        <f>IFERROR(INDEX([2]Offer!C88:S88, 1, 16), "No Data")</f>
        <v>0</v>
      </c>
      <c r="S87" s="2" t="str">
        <f>IFERROR(VLOOKUP(A87, Onboarding!A:S, 19, FALSE), "No Data")</f>
        <v>No Data</v>
      </c>
      <c r="T87" s="2" t="str">
        <f t="shared" si="3"/>
        <v>Not Started</v>
      </c>
      <c r="U87" s="2" t="s">
        <v>30</v>
      </c>
      <c r="V87" s="2"/>
      <c r="W87" s="2"/>
      <c r="X87" s="2"/>
      <c r="Y87" s="2"/>
      <c r="Z87" s="2"/>
      <c r="AA87" s="2"/>
    </row>
    <row r="88" spans="1:27" x14ac:dyDescent="0.25">
      <c r="A88" s="2" t="str">
        <f t="shared" si="2"/>
        <v>Req_123-9234567977</v>
      </c>
      <c r="B88" s="2" t="s">
        <v>317</v>
      </c>
      <c r="C88" s="2">
        <v>9234567977</v>
      </c>
      <c r="D88" s="2" t="s">
        <v>318</v>
      </c>
      <c r="E88" s="2" t="s">
        <v>23</v>
      </c>
      <c r="F88" s="2" t="s">
        <v>24</v>
      </c>
      <c r="G88" s="2" t="s">
        <v>42</v>
      </c>
      <c r="H88" s="2" t="s">
        <v>43</v>
      </c>
      <c r="I88" s="9">
        <v>45203</v>
      </c>
      <c r="J88" s="2" t="s">
        <v>44</v>
      </c>
      <c r="K88" s="2" t="s">
        <v>319</v>
      </c>
      <c r="L88" s="2" t="s">
        <v>38</v>
      </c>
      <c r="M88" s="2" t="str">
        <f>VLOOKUP(A88, 'Raw Data'!A:S, 13, FALSE)</f>
        <v>Ayushi</v>
      </c>
      <c r="N88" s="2" t="str">
        <f>IFERROR(VLOOKUP(A88, '[1]Screening Interviews'!A:N, 14, FALSE), "No Data")</f>
        <v>No Data</v>
      </c>
      <c r="O88" s="2" t="str">
        <f>IFERROR(VLOOKUP(A88, 'Round 1'!A:N, 14, FALSE), "No Data")</f>
        <v>No Data</v>
      </c>
      <c r="P88" s="2">
        <f>IFERROR(INDEX([2]Offer!C89:S89, 1, 15), "No Data")</f>
        <v>0</v>
      </c>
      <c r="Q88" s="2" t="str">
        <f>IFERROR(VLOOKUP(A85, Onboarding!A:S, 17, FALSE), "No Data")</f>
        <v>No Data</v>
      </c>
      <c r="R88" s="2">
        <f>IFERROR(INDEX([2]Offer!C89:S89, 1, 16), "No Data")</f>
        <v>0</v>
      </c>
      <c r="S88" s="2" t="str">
        <f>IFERROR(VLOOKUP(A88, Onboarding!A:S, 19, FALSE), "No Data")</f>
        <v>No Data</v>
      </c>
      <c r="T88" s="2" t="str">
        <f t="shared" si="3"/>
        <v>Not Started</v>
      </c>
      <c r="U88" s="2" t="s">
        <v>30</v>
      </c>
      <c r="V88" s="2"/>
      <c r="W88" s="2"/>
      <c r="X88" s="2"/>
      <c r="Y88" s="2"/>
      <c r="Z88" s="2"/>
      <c r="AA88" s="2"/>
    </row>
    <row r="89" spans="1:27" x14ac:dyDescent="0.25">
      <c r="A89" s="2" t="str">
        <f t="shared" si="2"/>
        <v>Req_123-9234567978</v>
      </c>
      <c r="B89" s="2" t="s">
        <v>320</v>
      </c>
      <c r="C89" s="2">
        <v>9234567978</v>
      </c>
      <c r="D89" s="2" t="s">
        <v>321</v>
      </c>
      <c r="E89" s="2" t="s">
        <v>41</v>
      </c>
      <c r="F89" s="2" t="s">
        <v>24</v>
      </c>
      <c r="G89" s="2" t="s">
        <v>49</v>
      </c>
      <c r="H89" s="2" t="s">
        <v>43</v>
      </c>
      <c r="I89" s="9">
        <v>45085</v>
      </c>
      <c r="J89" s="2" t="s">
        <v>27</v>
      </c>
      <c r="K89" s="2" t="s">
        <v>322</v>
      </c>
      <c r="L89" s="2" t="s">
        <v>38</v>
      </c>
      <c r="M89" s="2" t="str">
        <f>VLOOKUP(A89, 'Raw Data'!A:S, 13, FALSE)</f>
        <v>Ranjitha</v>
      </c>
      <c r="N89" s="2" t="str">
        <f>IFERROR(VLOOKUP(A89, '[1]Screening Interviews'!A:N, 14, FALSE), "No Data")</f>
        <v>No Data</v>
      </c>
      <c r="O89" s="2" t="str">
        <f>IFERROR(VLOOKUP(A89, 'Round 1'!A:N, 14, FALSE), "No Data")</f>
        <v>No Data</v>
      </c>
      <c r="P89" s="2">
        <f>IFERROR(INDEX([2]Offer!C90:S90, 1, 15), "No Data")</f>
        <v>0</v>
      </c>
      <c r="Q89" s="2" t="str">
        <f>IFERROR(VLOOKUP(A86, Onboarding!A:S, 17, FALSE), "No Data")</f>
        <v>No Data</v>
      </c>
      <c r="R89" s="2">
        <f>IFERROR(INDEX([2]Offer!C90:S90, 1, 16), "No Data")</f>
        <v>0</v>
      </c>
      <c r="S89" s="2" t="str">
        <f>IFERROR(VLOOKUP(A89, Onboarding!A:S, 19, FALSE), "No Data")</f>
        <v>No Data</v>
      </c>
      <c r="T89" s="2" t="str">
        <f t="shared" si="3"/>
        <v>Not Started</v>
      </c>
      <c r="U89" s="2" t="s">
        <v>30</v>
      </c>
      <c r="V89" s="2"/>
      <c r="W89" s="2"/>
      <c r="X89" s="2"/>
      <c r="Y89" s="2"/>
      <c r="Z89" s="2"/>
      <c r="AA89" s="2"/>
    </row>
    <row r="90" spans="1:27" x14ac:dyDescent="0.25">
      <c r="A90" s="2" t="str">
        <f t="shared" si="2"/>
        <v>Req_123-9234567979</v>
      </c>
      <c r="B90" s="2" t="s">
        <v>323</v>
      </c>
      <c r="C90" s="2">
        <v>9234567979</v>
      </c>
      <c r="D90" s="2" t="s">
        <v>324</v>
      </c>
      <c r="E90" s="2" t="s">
        <v>48</v>
      </c>
      <c r="F90" s="2" t="s">
        <v>24</v>
      </c>
      <c r="G90" s="2" t="s">
        <v>25</v>
      </c>
      <c r="H90" s="2" t="s">
        <v>26</v>
      </c>
      <c r="I90" s="9">
        <v>45381</v>
      </c>
      <c r="J90" s="2" t="s">
        <v>36</v>
      </c>
      <c r="K90" s="2" t="s">
        <v>325</v>
      </c>
      <c r="L90" s="2" t="s">
        <v>29</v>
      </c>
      <c r="M90" s="2" t="str">
        <f>VLOOKUP(A90, 'Raw Data'!A:S, 13, FALSE)</f>
        <v>Ayushi</v>
      </c>
      <c r="N90" s="2" t="str">
        <f>IFERROR(VLOOKUP(A90, '[1]Screening Interviews'!A:N, 14, FALSE), "No Data")</f>
        <v>Not Shortlisted</v>
      </c>
      <c r="O90" s="2" t="str">
        <f>IFERROR(VLOOKUP(A90, 'Round 1'!A:N, 14, FALSE), "No Data")</f>
        <v>No Data</v>
      </c>
      <c r="P90" s="2">
        <f>IFERROR(INDEX([2]Offer!C91:S91, 1, 15), "No Data")</f>
        <v>0</v>
      </c>
      <c r="Q90" s="2" t="str">
        <f>IFERROR(VLOOKUP(A87, Onboarding!A:S, 17, FALSE), "No Data")</f>
        <v>No Data</v>
      </c>
      <c r="R90" s="2">
        <f>IFERROR(INDEX([2]Offer!C91:S91, 1, 16), "No Data")</f>
        <v>0</v>
      </c>
      <c r="S90" s="2" t="str">
        <f>IFERROR(VLOOKUP(A90, Onboarding!A:S, 19, FALSE), "No Data")</f>
        <v>No Data</v>
      </c>
      <c r="T90" s="2" t="str">
        <f t="shared" si="3"/>
        <v>Not Started</v>
      </c>
      <c r="U90" s="2" t="s">
        <v>30</v>
      </c>
      <c r="V90" s="2"/>
      <c r="W90" s="2"/>
      <c r="X90" s="2"/>
      <c r="Y90" s="2"/>
      <c r="Z90" s="2"/>
      <c r="AA90" s="2"/>
    </row>
    <row r="91" spans="1:27" x14ac:dyDescent="0.25">
      <c r="A91" s="2" t="str">
        <f t="shared" si="2"/>
        <v>Req_123-9234567980</v>
      </c>
      <c r="B91" s="2" t="s">
        <v>326</v>
      </c>
      <c r="C91" s="2">
        <v>9234567980</v>
      </c>
      <c r="D91" s="2" t="s">
        <v>327</v>
      </c>
      <c r="E91" s="2" t="s">
        <v>58</v>
      </c>
      <c r="F91" s="2" t="s">
        <v>24</v>
      </c>
      <c r="G91" s="2" t="s">
        <v>34</v>
      </c>
      <c r="H91" s="2" t="s">
        <v>328</v>
      </c>
      <c r="I91" s="9">
        <v>45042</v>
      </c>
      <c r="J91" s="2" t="s">
        <v>44</v>
      </c>
      <c r="K91" s="2" t="s">
        <v>329</v>
      </c>
      <c r="L91" s="2" t="s">
        <v>38</v>
      </c>
      <c r="M91" s="2" t="str">
        <f>VLOOKUP(A91, 'Raw Data'!A:S, 13, FALSE)</f>
        <v>Kartik</v>
      </c>
      <c r="N91" s="2" t="str">
        <f>IFERROR(VLOOKUP(A91, '[1]Screening Interviews'!A:N, 14, FALSE), "No Data")</f>
        <v>No Data</v>
      </c>
      <c r="O91" s="2" t="str">
        <f>IFERROR(VLOOKUP(A91, 'Round 1'!A:N, 14, FALSE), "No Data")</f>
        <v>No Data</v>
      </c>
      <c r="P91" s="2">
        <f>IFERROR(INDEX([2]Offer!C92:S92, 1, 15), "No Data")</f>
        <v>0</v>
      </c>
      <c r="Q91" s="2" t="str">
        <f>IFERROR(VLOOKUP(A88, Onboarding!A:S, 17, FALSE), "No Data")</f>
        <v>No Data</v>
      </c>
      <c r="R91" s="2">
        <f>IFERROR(INDEX([2]Offer!C92:S92, 1, 16), "No Data")</f>
        <v>0</v>
      </c>
      <c r="S91" s="2" t="str">
        <f>IFERROR(VLOOKUP(A91, Onboarding!A:S, 19, FALSE), "No Data")</f>
        <v>No Data</v>
      </c>
      <c r="T91" s="2" t="str">
        <f t="shared" si="3"/>
        <v>Not Started</v>
      </c>
      <c r="U91" s="2" t="s">
        <v>30</v>
      </c>
      <c r="V91" s="2"/>
      <c r="W91" s="2"/>
      <c r="X91" s="2"/>
      <c r="Y91" s="2"/>
      <c r="Z91" s="2"/>
      <c r="AA91" s="2"/>
    </row>
    <row r="92" spans="1:27" x14ac:dyDescent="0.25">
      <c r="A92" s="2" t="str">
        <f t="shared" si="2"/>
        <v>Req_123-9234567981</v>
      </c>
      <c r="B92" s="2" t="s">
        <v>330</v>
      </c>
      <c r="C92" s="2">
        <v>9234567981</v>
      </c>
      <c r="D92" s="2" t="s">
        <v>331</v>
      </c>
      <c r="E92" s="2" t="s">
        <v>53</v>
      </c>
      <c r="F92" s="2" t="s">
        <v>24</v>
      </c>
      <c r="G92" s="2" t="s">
        <v>54</v>
      </c>
      <c r="H92" s="2" t="s">
        <v>26</v>
      </c>
      <c r="I92" s="9">
        <v>45349</v>
      </c>
      <c r="J92" s="2" t="s">
        <v>27</v>
      </c>
      <c r="K92" s="2" t="s">
        <v>332</v>
      </c>
      <c r="L92" s="2" t="s">
        <v>29</v>
      </c>
      <c r="M92" s="2" t="str">
        <f>VLOOKUP(A92, 'Raw Data'!A:S, 13, FALSE)</f>
        <v>Radhika</v>
      </c>
      <c r="N92" s="2" t="str">
        <f>IFERROR(VLOOKUP(A92, '[1]Screening Interviews'!A:N, 14, FALSE), "No Data")</f>
        <v>Not Shortlisted</v>
      </c>
      <c r="O92" s="2" t="str">
        <f>IFERROR(VLOOKUP(A92, 'Round 1'!A:N, 14, FALSE), "No Data")</f>
        <v>No Data</v>
      </c>
      <c r="P92" s="2">
        <f>IFERROR(INDEX([2]Offer!C93:S93, 1, 15), "No Data")</f>
        <v>0</v>
      </c>
      <c r="Q92" s="2" t="str">
        <f>IFERROR(VLOOKUP(A89, Onboarding!A:S, 17, FALSE), "No Data")</f>
        <v>No Data</v>
      </c>
      <c r="R92" s="2">
        <f>IFERROR(INDEX([2]Offer!C93:S93, 1, 16), "No Data")</f>
        <v>0</v>
      </c>
      <c r="S92" s="2" t="str">
        <f>IFERROR(VLOOKUP(A92, Onboarding!A:S, 19, FALSE), "No Data")</f>
        <v>No Data</v>
      </c>
      <c r="T92" s="2" t="str">
        <f t="shared" si="3"/>
        <v>Not Started</v>
      </c>
      <c r="U92" s="2" t="s">
        <v>30</v>
      </c>
      <c r="V92" s="2"/>
      <c r="W92" s="2"/>
      <c r="X92" s="2"/>
      <c r="Y92" s="2"/>
      <c r="Z92" s="2"/>
      <c r="AA92" s="2"/>
    </row>
    <row r="93" spans="1:27" x14ac:dyDescent="0.25">
      <c r="A93" s="2" t="str">
        <f t="shared" si="2"/>
        <v>Req_123-9234567982</v>
      </c>
      <c r="B93" s="2" t="s">
        <v>333</v>
      </c>
      <c r="C93" s="2">
        <v>9234567982</v>
      </c>
      <c r="D93" s="2" t="s">
        <v>334</v>
      </c>
      <c r="E93" s="2" t="s">
        <v>33</v>
      </c>
      <c r="F93" s="2" t="s">
        <v>24</v>
      </c>
      <c r="G93" s="2" t="s">
        <v>42</v>
      </c>
      <c r="H93" s="2" t="s">
        <v>26</v>
      </c>
      <c r="I93" s="9">
        <v>45350</v>
      </c>
      <c r="J93" s="2" t="s">
        <v>36</v>
      </c>
      <c r="K93" s="2" t="s">
        <v>335</v>
      </c>
      <c r="L93" s="2" t="s">
        <v>29</v>
      </c>
      <c r="M93" s="2" t="str">
        <f>VLOOKUP(A93, 'Raw Data'!A:S, 13, FALSE)</f>
        <v>Ayushi</v>
      </c>
      <c r="N93" s="2" t="str">
        <f>IFERROR(VLOOKUP(A93, '[1]Screening Interviews'!A:N, 14, FALSE), "No Data")</f>
        <v>Not Shortlisted</v>
      </c>
      <c r="O93" s="2" t="str">
        <f>IFERROR(VLOOKUP(A93, 'Round 1'!A:N, 14, FALSE), "No Data")</f>
        <v>No Data</v>
      </c>
      <c r="P93" s="2">
        <f>IFERROR(INDEX([2]Offer!C94:S94, 1, 15), "No Data")</f>
        <v>0</v>
      </c>
      <c r="Q93" s="2" t="str">
        <f>IFERROR(VLOOKUP(A90, Onboarding!A:S, 17, FALSE), "No Data")</f>
        <v>No Data</v>
      </c>
      <c r="R93" s="2">
        <f>IFERROR(INDEX([2]Offer!C94:S94, 1, 16), "No Data")</f>
        <v>0</v>
      </c>
      <c r="S93" s="2" t="str">
        <f>IFERROR(VLOOKUP(A93, Onboarding!A:S, 19, FALSE), "No Data")</f>
        <v>No Data</v>
      </c>
      <c r="T93" s="2" t="str">
        <f t="shared" si="3"/>
        <v>Not Started</v>
      </c>
      <c r="U93" s="2" t="s">
        <v>30</v>
      </c>
      <c r="V93" s="2"/>
      <c r="W93" s="2"/>
      <c r="X93" s="2"/>
      <c r="Y93" s="2"/>
      <c r="Z93" s="2"/>
      <c r="AA93" s="2"/>
    </row>
    <row r="94" spans="1:27" x14ac:dyDescent="0.25">
      <c r="A94" s="2" t="str">
        <f t="shared" si="2"/>
        <v>Req_123-9234567983</v>
      </c>
      <c r="B94" s="2" t="s">
        <v>336</v>
      </c>
      <c r="C94" s="2">
        <v>9234567983</v>
      </c>
      <c r="D94" s="2" t="s">
        <v>337</v>
      </c>
      <c r="E94" s="2" t="s">
        <v>23</v>
      </c>
      <c r="F94" s="2" t="s">
        <v>24</v>
      </c>
      <c r="G94" s="2" t="s">
        <v>49</v>
      </c>
      <c r="H94" s="2" t="s">
        <v>26</v>
      </c>
      <c r="I94" s="9">
        <v>45351</v>
      </c>
      <c r="J94" s="2" t="s">
        <v>44</v>
      </c>
      <c r="K94" s="2" t="s">
        <v>338</v>
      </c>
      <c r="L94" s="2" t="s">
        <v>29</v>
      </c>
      <c r="M94" s="2" t="str">
        <f>VLOOKUP(A94, 'Raw Data'!A:S, 13, FALSE)</f>
        <v>Ranjitha</v>
      </c>
      <c r="N94" s="2" t="str">
        <f>IFERROR(VLOOKUP(A94, '[1]Screening Interviews'!A:N, 14, FALSE), "No Data")</f>
        <v>Not Shortlisted</v>
      </c>
      <c r="O94" s="2" t="str">
        <f>IFERROR(VLOOKUP(A94, 'Round 1'!A:N, 14, FALSE), "No Data")</f>
        <v>No Data</v>
      </c>
      <c r="P94" s="2">
        <f>IFERROR(INDEX([2]Offer!C95:S95, 1, 15), "No Data")</f>
        <v>0</v>
      </c>
      <c r="Q94" s="2" t="str">
        <f>IFERROR(VLOOKUP(A91, Onboarding!A:S, 17, FALSE), "No Data")</f>
        <v>No Data</v>
      </c>
      <c r="R94" s="2">
        <f>IFERROR(INDEX([2]Offer!C95:S95, 1, 16), "No Data")</f>
        <v>0</v>
      </c>
      <c r="S94" s="2" t="str">
        <f>IFERROR(VLOOKUP(A94, Onboarding!A:S, 19, FALSE), "No Data")</f>
        <v>No Data</v>
      </c>
      <c r="T94" s="2" t="str">
        <f t="shared" si="3"/>
        <v>Not Started</v>
      </c>
      <c r="U94" s="2" t="s">
        <v>30</v>
      </c>
      <c r="V94" s="2"/>
      <c r="W94" s="2"/>
      <c r="X94" s="2"/>
      <c r="Y94" s="2"/>
      <c r="Z94" s="2"/>
      <c r="AA94" s="2"/>
    </row>
    <row r="95" spans="1:27" x14ac:dyDescent="0.25">
      <c r="A95" s="2" t="str">
        <f t="shared" si="2"/>
        <v>Req_123-9234567984</v>
      </c>
      <c r="B95" s="2" t="s">
        <v>339</v>
      </c>
      <c r="C95" s="2">
        <v>9234567984</v>
      </c>
      <c r="D95" s="2" t="s">
        <v>340</v>
      </c>
      <c r="E95" s="2" t="s">
        <v>41</v>
      </c>
      <c r="F95" s="2" t="s">
        <v>24</v>
      </c>
      <c r="G95" s="2" t="s">
        <v>25</v>
      </c>
      <c r="H95" s="2" t="s">
        <v>43</v>
      </c>
      <c r="I95" s="9">
        <v>44945</v>
      </c>
      <c r="J95" s="2" t="s">
        <v>27</v>
      </c>
      <c r="K95" s="2" t="s">
        <v>341</v>
      </c>
      <c r="L95" s="2" t="s">
        <v>38</v>
      </c>
      <c r="M95" s="2" t="str">
        <f>VLOOKUP(A95, 'Raw Data'!A:S, 13, FALSE)</f>
        <v>Ayushi</v>
      </c>
      <c r="N95" s="2" t="str">
        <f>IFERROR(VLOOKUP(A95, '[1]Screening Interviews'!A:N, 14, FALSE), "No Data")</f>
        <v>No Data</v>
      </c>
      <c r="O95" s="2" t="str">
        <f>IFERROR(VLOOKUP(A95, 'Round 1'!A:N, 14, FALSE), "No Data")</f>
        <v>No Data</v>
      </c>
      <c r="P95" s="2">
        <f>IFERROR(INDEX([2]Offer!C96:S96, 1, 15), "No Data")</f>
        <v>0</v>
      </c>
      <c r="Q95" s="2" t="str">
        <f>IFERROR(VLOOKUP(A92, Onboarding!A:S, 17, FALSE), "No Data")</f>
        <v>No Data</v>
      </c>
      <c r="R95" s="2">
        <f>IFERROR(INDEX([2]Offer!C96:S96, 1, 16), "No Data")</f>
        <v>0</v>
      </c>
      <c r="S95" s="2" t="str">
        <f>IFERROR(VLOOKUP(A95, Onboarding!A:S, 19, FALSE), "No Data")</f>
        <v>No Data</v>
      </c>
      <c r="T95" s="2" t="str">
        <f t="shared" si="3"/>
        <v>Not Started</v>
      </c>
      <c r="U95" s="2" t="s">
        <v>30</v>
      </c>
      <c r="V95" s="2"/>
      <c r="W95" s="2"/>
      <c r="X95" s="2"/>
      <c r="Y95" s="2"/>
      <c r="Z95" s="2"/>
      <c r="AA95" s="2"/>
    </row>
    <row r="96" spans="1:27" x14ac:dyDescent="0.25">
      <c r="A96" s="2" t="str">
        <f t="shared" si="2"/>
        <v>Req_123-9234567985</v>
      </c>
      <c r="B96" s="2" t="s">
        <v>342</v>
      </c>
      <c r="C96" s="2">
        <v>9234567985</v>
      </c>
      <c r="D96" s="2" t="s">
        <v>343</v>
      </c>
      <c r="E96" s="2" t="s">
        <v>48</v>
      </c>
      <c r="F96" s="2" t="s">
        <v>24</v>
      </c>
      <c r="G96" s="2" t="s">
        <v>34</v>
      </c>
      <c r="H96" s="2" t="s">
        <v>344</v>
      </c>
      <c r="I96" s="9">
        <v>45149</v>
      </c>
      <c r="J96" s="2" t="s">
        <v>36</v>
      </c>
      <c r="K96" s="2" t="s">
        <v>345</v>
      </c>
      <c r="L96" s="2" t="s">
        <v>38</v>
      </c>
      <c r="M96" s="2" t="str">
        <f>VLOOKUP(A96, 'Raw Data'!A:S, 13, FALSE)</f>
        <v>Kartik</v>
      </c>
      <c r="N96" s="2" t="str">
        <f>IFERROR(VLOOKUP(A96, '[1]Screening Interviews'!A:N, 14, FALSE), "No Data")</f>
        <v>No Data</v>
      </c>
      <c r="O96" s="2" t="str">
        <f>IFERROR(VLOOKUP(A96, 'Round 1'!A:N, 14, FALSE), "No Data")</f>
        <v>No Data</v>
      </c>
      <c r="P96" s="2">
        <f>IFERROR(INDEX([2]Offer!C97:S97, 1, 15), "No Data")</f>
        <v>0</v>
      </c>
      <c r="Q96" s="2" t="str">
        <f>IFERROR(VLOOKUP(A93, Onboarding!A:S, 17, FALSE), "No Data")</f>
        <v>No Data</v>
      </c>
      <c r="R96" s="2">
        <f>IFERROR(INDEX([2]Offer!C97:S97, 1, 16), "No Data")</f>
        <v>0</v>
      </c>
      <c r="S96" s="2" t="str">
        <f>IFERROR(VLOOKUP(A96, Onboarding!A:S, 19, FALSE), "No Data")</f>
        <v>No Data</v>
      </c>
      <c r="T96" s="2" t="str">
        <f t="shared" si="3"/>
        <v>Not Started</v>
      </c>
      <c r="U96" s="2" t="s">
        <v>30</v>
      </c>
      <c r="V96" s="2"/>
      <c r="W96" s="2"/>
      <c r="X96" s="2"/>
      <c r="Y96" s="2"/>
      <c r="Z96" s="2"/>
      <c r="AA96" s="2"/>
    </row>
    <row r="97" spans="1:27" x14ac:dyDescent="0.25">
      <c r="A97" s="2" t="str">
        <f t="shared" si="2"/>
        <v>Req_123-9234567986</v>
      </c>
      <c r="B97" s="2" t="s">
        <v>346</v>
      </c>
      <c r="C97" s="2">
        <v>9234567986</v>
      </c>
      <c r="D97" s="2" t="s">
        <v>347</v>
      </c>
      <c r="E97" s="2" t="s">
        <v>58</v>
      </c>
      <c r="F97" s="2" t="s">
        <v>24</v>
      </c>
      <c r="G97" s="2" t="s">
        <v>54</v>
      </c>
      <c r="H97" s="2" t="s">
        <v>43</v>
      </c>
      <c r="I97" s="9">
        <v>45127</v>
      </c>
      <c r="J97" s="2" t="s">
        <v>44</v>
      </c>
      <c r="K97" s="2" t="s">
        <v>348</v>
      </c>
      <c r="L97" s="2" t="s">
        <v>38</v>
      </c>
      <c r="M97" s="2" t="str">
        <f>VLOOKUP(A97, 'Raw Data'!A:S, 13, FALSE)</f>
        <v>Radhika</v>
      </c>
      <c r="N97" s="2" t="str">
        <f>IFERROR(VLOOKUP(A97, '[1]Screening Interviews'!A:N, 14, FALSE), "No Data")</f>
        <v>No Data</v>
      </c>
      <c r="O97" s="2" t="str">
        <f>IFERROR(VLOOKUP(A97, 'Round 1'!A:N, 14, FALSE), "No Data")</f>
        <v>No Data</v>
      </c>
      <c r="P97" s="2">
        <f>IFERROR(INDEX([2]Offer!C98:S98, 1, 15), "No Data")</f>
        <v>0</v>
      </c>
      <c r="Q97" s="2" t="str">
        <f>IFERROR(VLOOKUP(A94, Onboarding!A:S, 17, FALSE), "No Data")</f>
        <v>No Data</v>
      </c>
      <c r="R97" s="2">
        <f>IFERROR(INDEX([2]Offer!C98:S98, 1, 16), "No Data")</f>
        <v>0</v>
      </c>
      <c r="S97" s="2" t="str">
        <f>IFERROR(VLOOKUP(A97, Onboarding!A:S, 19, FALSE), "No Data")</f>
        <v>No Data</v>
      </c>
      <c r="T97" s="2" t="str">
        <f t="shared" si="3"/>
        <v>Not Started</v>
      </c>
      <c r="U97" s="2" t="s">
        <v>30</v>
      </c>
      <c r="V97" s="2"/>
      <c r="W97" s="2"/>
      <c r="X97" s="2"/>
      <c r="Y97" s="2"/>
      <c r="Z97" s="2"/>
      <c r="AA97" s="2"/>
    </row>
    <row r="98" spans="1:27" x14ac:dyDescent="0.25">
      <c r="A98" s="2" t="str">
        <f t="shared" si="2"/>
        <v>Req_123-9234567987</v>
      </c>
      <c r="B98" s="2" t="s">
        <v>349</v>
      </c>
      <c r="C98" s="2">
        <v>9234567987</v>
      </c>
      <c r="D98" s="2" t="s">
        <v>350</v>
      </c>
      <c r="E98" s="2" t="s">
        <v>33</v>
      </c>
      <c r="F98" s="2" t="s">
        <v>24</v>
      </c>
      <c r="G98" s="2" t="s">
        <v>42</v>
      </c>
      <c r="H98" s="2" t="s">
        <v>43</v>
      </c>
      <c r="I98" s="9">
        <v>45355</v>
      </c>
      <c r="J98" s="2" t="s">
        <v>27</v>
      </c>
      <c r="K98" s="2" t="s">
        <v>351</v>
      </c>
      <c r="L98" s="2" t="s">
        <v>29</v>
      </c>
      <c r="M98" s="2" t="str">
        <f>VLOOKUP(A98, 'Raw Data'!A:S, 13, FALSE)</f>
        <v>Ayushi</v>
      </c>
      <c r="N98" s="2" t="str">
        <f>IFERROR(VLOOKUP(A98, '[1]Screening Interviews'!A:N, 14, FALSE), "No Data")</f>
        <v>Not Shortlisted</v>
      </c>
      <c r="O98" s="2" t="str">
        <f>IFERROR(VLOOKUP(A98, 'Round 1'!A:N, 14, FALSE), "No Data")</f>
        <v>No Data</v>
      </c>
      <c r="P98" s="2">
        <f>IFERROR(INDEX([2]Offer!C99:S99, 1, 15), "No Data")</f>
        <v>0</v>
      </c>
      <c r="Q98" s="2" t="str">
        <f>IFERROR(VLOOKUP(A95, Onboarding!A:S, 17, FALSE), "No Data")</f>
        <v>No Data</v>
      </c>
      <c r="R98" s="2">
        <f>IFERROR(INDEX([2]Offer!C99:S99, 1, 16), "No Data")</f>
        <v>0</v>
      </c>
      <c r="S98" s="2" t="str">
        <f>IFERROR(VLOOKUP(A98, Onboarding!A:S, 19, FALSE), "No Data")</f>
        <v>No Data</v>
      </c>
      <c r="T98" s="2" t="str">
        <f t="shared" si="3"/>
        <v>Not Started</v>
      </c>
      <c r="U98" s="2" t="s">
        <v>30</v>
      </c>
      <c r="V98" s="2"/>
      <c r="W98" s="2"/>
      <c r="X98" s="2"/>
      <c r="Y98" s="2"/>
      <c r="Z98" s="2"/>
      <c r="AA98" s="2"/>
    </row>
    <row r="99" spans="1:27" x14ac:dyDescent="0.25">
      <c r="A99" s="2" t="str">
        <f t="shared" si="2"/>
        <v>Req_123-9234567988</v>
      </c>
      <c r="B99" s="2" t="s">
        <v>352</v>
      </c>
      <c r="C99" s="2">
        <v>9234567988</v>
      </c>
      <c r="D99" s="2" t="s">
        <v>353</v>
      </c>
      <c r="E99" s="2" t="s">
        <v>53</v>
      </c>
      <c r="F99" s="2" t="s">
        <v>24</v>
      </c>
      <c r="G99" s="2" t="s">
        <v>49</v>
      </c>
      <c r="H99" s="2" t="s">
        <v>43</v>
      </c>
      <c r="I99" s="9">
        <v>45183</v>
      </c>
      <c r="J99" s="2" t="s">
        <v>36</v>
      </c>
      <c r="K99" s="2" t="s">
        <v>354</v>
      </c>
      <c r="L99" s="2" t="s">
        <v>38</v>
      </c>
      <c r="M99" s="2" t="str">
        <f>VLOOKUP(A99, 'Raw Data'!A:S, 13, FALSE)</f>
        <v>Ranjitha</v>
      </c>
      <c r="N99" s="2" t="str">
        <f>IFERROR(VLOOKUP(A99, '[1]Screening Interviews'!A:N, 14, FALSE), "No Data")</f>
        <v>No Data</v>
      </c>
      <c r="O99" s="2" t="str">
        <f>IFERROR(VLOOKUP(A99, 'Round 1'!A:N, 14, FALSE), "No Data")</f>
        <v>No Data</v>
      </c>
      <c r="P99" s="2">
        <f>IFERROR(INDEX([2]Offer!C100:S100, 1, 15), "No Data")</f>
        <v>0</v>
      </c>
      <c r="Q99" s="2" t="str">
        <f>IFERROR(VLOOKUP(A96, Onboarding!A:S, 17, FALSE), "No Data")</f>
        <v>No Data</v>
      </c>
      <c r="R99" s="2">
        <f>IFERROR(INDEX([2]Offer!C100:S100, 1, 16), "No Data")</f>
        <v>0</v>
      </c>
      <c r="S99" s="2" t="str">
        <f>IFERROR(VLOOKUP(A99, Onboarding!A:S, 19, FALSE), "No Data")</f>
        <v>No Data</v>
      </c>
      <c r="T99" s="2" t="str">
        <f t="shared" si="3"/>
        <v>Not Started</v>
      </c>
      <c r="U99" s="2" t="s">
        <v>30</v>
      </c>
      <c r="V99" s="2"/>
      <c r="W99" s="2"/>
      <c r="X99" s="2"/>
      <c r="Y99" s="2"/>
      <c r="Z99" s="2"/>
      <c r="AA99" s="2"/>
    </row>
    <row r="100" spans="1:27" x14ac:dyDescent="0.25">
      <c r="A100" s="2" t="str">
        <f t="shared" si="2"/>
        <v>Req_123-9234567989</v>
      </c>
      <c r="B100" s="2" t="s">
        <v>355</v>
      </c>
      <c r="C100" s="2">
        <v>9234567989</v>
      </c>
      <c r="D100" s="2" t="s">
        <v>356</v>
      </c>
      <c r="E100" s="2" t="s">
        <v>23</v>
      </c>
      <c r="F100" s="2" t="s">
        <v>24</v>
      </c>
      <c r="G100" s="2" t="s">
        <v>34</v>
      </c>
      <c r="H100" s="2" t="s">
        <v>357</v>
      </c>
      <c r="I100" s="9">
        <v>45357</v>
      </c>
      <c r="J100" s="2" t="s">
        <v>44</v>
      </c>
      <c r="K100" s="2" t="s">
        <v>358</v>
      </c>
      <c r="L100" s="2" t="s">
        <v>29</v>
      </c>
      <c r="M100" s="2" t="str">
        <f>VLOOKUP(A100, 'Raw Data'!A:S, 13, FALSE)</f>
        <v>Ayushi</v>
      </c>
      <c r="N100" s="2" t="str">
        <f>IFERROR(VLOOKUP(A100, '[1]Screening Interviews'!A:N, 14, FALSE), "No Data")</f>
        <v>Not Shortlisted</v>
      </c>
      <c r="O100" s="2" t="str">
        <f>IFERROR(VLOOKUP(A100, 'Round 1'!A:N, 14, FALSE), "No Data")</f>
        <v>No Data</v>
      </c>
      <c r="P100" s="2">
        <f>IFERROR(INDEX([2]Offer!C101:S101, 1, 15), "No Data")</f>
        <v>0</v>
      </c>
      <c r="Q100" s="2" t="str">
        <f>IFERROR(VLOOKUP(A97, Onboarding!A:S, 17, FALSE), "No Data")</f>
        <v>No Data</v>
      </c>
      <c r="R100" s="2">
        <f>IFERROR(INDEX([2]Offer!C101:S101, 1, 16), "No Data")</f>
        <v>0</v>
      </c>
      <c r="S100" s="2" t="str">
        <f>IFERROR(VLOOKUP(A100, Onboarding!A:S, 19, FALSE), "No Data")</f>
        <v>No Data</v>
      </c>
      <c r="T100" s="2" t="str">
        <f t="shared" si="3"/>
        <v>Not Started</v>
      </c>
      <c r="U100" s="2" t="s">
        <v>30</v>
      </c>
      <c r="V100" s="2"/>
      <c r="W100" s="2"/>
      <c r="X100" s="2"/>
      <c r="Y100" s="2"/>
      <c r="Z100" s="2"/>
      <c r="AA100" s="2"/>
    </row>
    <row r="101" spans="1:27" x14ac:dyDescent="0.25">
      <c r="A101" s="2" t="str">
        <f t="shared" si="2"/>
        <v>Req_123-9234567990</v>
      </c>
      <c r="B101" s="2" t="s">
        <v>359</v>
      </c>
      <c r="C101" s="2">
        <v>9234567990</v>
      </c>
      <c r="D101" s="2" t="s">
        <v>360</v>
      </c>
      <c r="E101" s="2" t="s">
        <v>41</v>
      </c>
      <c r="F101" s="2" t="s">
        <v>24</v>
      </c>
      <c r="G101" s="2" t="s">
        <v>25</v>
      </c>
      <c r="H101" s="2" t="s">
        <v>43</v>
      </c>
      <c r="I101" s="9">
        <v>45358</v>
      </c>
      <c r="J101" s="2" t="s">
        <v>27</v>
      </c>
      <c r="K101" s="2" t="s">
        <v>361</v>
      </c>
      <c r="L101" s="2" t="s">
        <v>29</v>
      </c>
      <c r="M101" s="2" t="str">
        <f>VLOOKUP(A101, 'Raw Data'!A:S, 13, FALSE)</f>
        <v>Kartik</v>
      </c>
      <c r="N101" s="2" t="str">
        <f>IFERROR(VLOOKUP(A101, '[1]Screening Interviews'!A:N, 14, FALSE), "No Data")</f>
        <v>Not Shortlisted</v>
      </c>
      <c r="O101" s="2" t="str">
        <f>IFERROR(VLOOKUP(A101, 'Round 1'!A:N, 14, FALSE), "No Data")</f>
        <v>No Data</v>
      </c>
      <c r="P101" s="2">
        <f>IFERROR(INDEX([2]Offer!C102:S102, 1, 15), "No Data")</f>
        <v>0</v>
      </c>
      <c r="Q101" s="2" t="str">
        <f>IFERROR(VLOOKUP(A98, Onboarding!A:S, 17, FALSE), "No Data")</f>
        <v>No Data</v>
      </c>
      <c r="R101" s="2">
        <f>IFERROR(INDEX([2]Offer!C102:S102, 1, 16), "No Data")</f>
        <v>0</v>
      </c>
      <c r="S101" s="2" t="str">
        <f>IFERROR(VLOOKUP(A101, Onboarding!A:S, 19, FALSE), "No Data")</f>
        <v>No Data</v>
      </c>
      <c r="T101" s="2" t="str">
        <f t="shared" si="3"/>
        <v>Not Started</v>
      </c>
      <c r="U101" s="2" t="s">
        <v>30</v>
      </c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1"/>
  <sheetViews>
    <sheetView workbookViewId="0">
      <selection activeCell="E19" sqref="E19"/>
    </sheetView>
  </sheetViews>
  <sheetFormatPr defaultColWidth="12.6640625" defaultRowHeight="15.75" customHeight="1" x14ac:dyDescent="0.25"/>
  <cols>
    <col min="1" max="1" width="19.109375" style="3" bestFit="1" customWidth="1"/>
    <col min="2" max="2" width="17.33203125" style="3" bestFit="1" customWidth="1"/>
    <col min="3" max="3" width="13.21875" style="3" bestFit="1" customWidth="1"/>
    <col min="4" max="4" width="20" style="3" bestFit="1" customWidth="1"/>
    <col min="5" max="5" width="14.5546875" style="3" bestFit="1" customWidth="1"/>
    <col min="6" max="6" width="8.21875" style="3" bestFit="1" customWidth="1"/>
    <col min="7" max="7" width="12.109375" style="3" bestFit="1" customWidth="1"/>
    <col min="8" max="8" width="15.109375" style="3" bestFit="1" customWidth="1"/>
    <col min="9" max="9" width="17" style="6" bestFit="1" customWidth="1"/>
    <col min="10" max="10" width="38.109375" style="3" bestFit="1" customWidth="1"/>
    <col min="11" max="11" width="38.5546875" style="3" bestFit="1" customWidth="1"/>
    <col min="12" max="12" width="11" style="3" bestFit="1" customWidth="1"/>
    <col min="13" max="13" width="15.5546875" style="3" bestFit="1" customWidth="1"/>
    <col min="14" max="16384" width="12.66406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  <c r="J1" s="1" t="s">
        <v>9</v>
      </c>
      <c r="K1" s="1" t="s">
        <v>10</v>
      </c>
      <c r="L1" s="4" t="s">
        <v>11</v>
      </c>
      <c r="M1" s="4" t="s">
        <v>12</v>
      </c>
    </row>
    <row r="2" spans="1:13" x14ac:dyDescent="0.25">
      <c r="A2" s="3" t="s">
        <v>392</v>
      </c>
      <c r="B2" s="3" t="str">
        <f>VLOOKUP(A2, 'Master Data'!$A$2:$K$101, 2, FALSE)</f>
        <v>Aarav Sharma</v>
      </c>
      <c r="C2" s="3">
        <f>VLOOKUP($A2, 'Master Data'!$A$2:$K$1001, COLUMN(), FALSE)</f>
        <v>9234567891</v>
      </c>
      <c r="D2" s="3" t="str">
        <f>VLOOKUP($A2, 'Master Data'!$A$2:$K$1001, COLUMN(), FALSE)</f>
        <v>Aarav891@gmail.com</v>
      </c>
      <c r="E2" s="3" t="str">
        <f>VLOOKUP($A2, 'Master Data'!$A$2:$K$1001, COLUMN(), FALSE)</f>
        <v>Malayalam</v>
      </c>
      <c r="F2" s="3" t="str">
        <f>VLOOKUP($A2, 'Master Data'!$A$2:$K$1001, COLUMN(), FALSE)</f>
        <v>Req_123</v>
      </c>
      <c r="G2" s="3" t="str">
        <f>VLOOKUP($A2, 'Master Data'!$A$2:$K$1001, COLUMN(), FALSE)</f>
        <v>Linkedin</v>
      </c>
      <c r="H2" s="3" t="str">
        <f>VLOOKUP($A2, 'Master Data'!$A$2:$K$1001, COLUMN(), FALSE)</f>
        <v>Job Posting</v>
      </c>
      <c r="I2" s="6">
        <f>VLOOKUP($A2, 'Master Data'!$A$2:$K$1001, COLUMN(), FALSE)</f>
        <v>45295</v>
      </c>
      <c r="J2" s="3" t="str">
        <f>VLOOKUP($A2, 'Master Data'!$A$2:$K$1001, COLUMN(), FALSE)</f>
        <v>https://drive.google.com/file/d/abc123456def</v>
      </c>
      <c r="K2" s="3" t="str">
        <f>VLOOKUP($A2, 'Master Data'!$A$2:$K$1001, COLUMN(), FALSE)</f>
        <v>http://linkedinAarav891@gmail.com:linkedin)</v>
      </c>
      <c r="L2" s="3" t="s">
        <v>29</v>
      </c>
      <c r="M2" s="3" t="s">
        <v>362</v>
      </c>
    </row>
    <row r="3" spans="1:13" x14ac:dyDescent="0.25">
      <c r="A3" s="3" t="s">
        <v>393</v>
      </c>
      <c r="B3" s="3" t="str">
        <f>VLOOKUP(A3, 'Master Data'!$A$2:$K$101, 2, FALSE)</f>
        <v>Priya Patel</v>
      </c>
      <c r="C3" s="3">
        <f>VLOOKUP($A3, 'Master Data'!$A$2:$K$1001, COLUMN(), FALSE)</f>
        <v>9234567892</v>
      </c>
      <c r="D3" s="3" t="str">
        <f>VLOOKUP($A3, 'Master Data'!$A$2:$K$1001, COLUMN(), FALSE)</f>
        <v>Priya892@gmail.com</v>
      </c>
      <c r="E3" s="3" t="str">
        <f>VLOOKUP($A3, 'Master Data'!$A$2:$K$1001, COLUMN(), FALSE)</f>
        <v>Tamil</v>
      </c>
      <c r="F3" s="3" t="str">
        <f>VLOOKUP($A3, 'Master Data'!$A$2:$K$1001, COLUMN(), FALSE)</f>
        <v>Req_123</v>
      </c>
      <c r="G3" s="3" t="str">
        <f>VLOOKUP($A3, 'Master Data'!$A$2:$K$1001, COLUMN(), FALSE)</f>
        <v>Referral</v>
      </c>
      <c r="H3" s="3" t="str">
        <f>VLOOKUP($A3, 'Master Data'!$A$2:$K$1001, COLUMN(), FALSE)</f>
        <v>Karthik Menon</v>
      </c>
      <c r="I3" s="6">
        <f>VLOOKUP($A3, 'Master Data'!$A$2:$K$1001, COLUMN(), FALSE)</f>
        <v>45216</v>
      </c>
      <c r="J3" s="3" t="str">
        <f>VLOOKUP($A3, 'Master Data'!$A$2:$K$1001, COLUMN(), FALSE)</f>
        <v>https://drive.google.com/file/d/xyz987654uvw</v>
      </c>
      <c r="K3" s="3" t="str">
        <f>VLOOKUP($A3, 'Master Data'!$A$2:$K$1001, COLUMN(), FALSE)</f>
        <v>http://linkedinPriya892@gmail.com:linkedin)</v>
      </c>
      <c r="L3" s="3" t="s">
        <v>38</v>
      </c>
      <c r="M3" s="3" t="s">
        <v>363</v>
      </c>
    </row>
    <row r="4" spans="1:13" x14ac:dyDescent="0.25">
      <c r="A4" s="3" t="s">
        <v>394</v>
      </c>
      <c r="B4" s="3" t="str">
        <f>VLOOKUP(A4, 'Master Data'!$A$2:$K$101, 2, FALSE)</f>
        <v>Arjun Singh</v>
      </c>
      <c r="C4" s="3">
        <f>VLOOKUP($A4, 'Master Data'!$A$2:$K$1001, COLUMN(), FALSE)</f>
        <v>9234567893</v>
      </c>
      <c r="D4" s="3" t="str">
        <f>VLOOKUP($A4, 'Master Data'!$A$2:$K$1001, COLUMN(), FALSE)</f>
        <v>Arjun893@gmail.com</v>
      </c>
      <c r="E4" s="3" t="str">
        <f>VLOOKUP($A4, 'Master Data'!$A$2:$K$1001, COLUMN(), FALSE)</f>
        <v>Telugu</v>
      </c>
      <c r="F4" s="3" t="str">
        <f>VLOOKUP($A4, 'Master Data'!$A$2:$K$1001, COLUMN(), FALSE)</f>
        <v>Req_123</v>
      </c>
      <c r="G4" s="3" t="str">
        <f>VLOOKUP($A4, 'Master Data'!$A$2:$K$1001, COLUMN(), FALSE)</f>
        <v>Naukri</v>
      </c>
      <c r="H4" s="3" t="str">
        <f>VLOOKUP($A4, 'Master Data'!$A$2:$K$1001, COLUMN(), FALSE)</f>
        <v>Head Hunting</v>
      </c>
      <c r="I4" s="6">
        <f>VLOOKUP($A4, 'Master Data'!$A$2:$K$1001, COLUMN(), FALSE)</f>
        <v>45313</v>
      </c>
      <c r="J4" s="3" t="str">
        <f>VLOOKUP($A4, 'Master Data'!$A$2:$K$1001, COLUMN(), FALSE)</f>
        <v>https://drive.google.com/file/d/mno456789pqr</v>
      </c>
      <c r="K4" s="3" t="str">
        <f>VLOOKUP($A4, 'Master Data'!$A$2:$K$1001, COLUMN(), FALSE)</f>
        <v>http://linkedinArjun893@gmail.com:linkedin)</v>
      </c>
      <c r="L4" s="3" t="s">
        <v>29</v>
      </c>
      <c r="M4" s="3" t="s">
        <v>364</v>
      </c>
    </row>
    <row r="5" spans="1:13" x14ac:dyDescent="0.25">
      <c r="A5" s="3" t="s">
        <v>395</v>
      </c>
      <c r="B5" s="3" t="str">
        <f>VLOOKUP(A5, 'Master Data'!$A$2:$K$101, 2, FALSE)</f>
        <v>Nisha Gupta</v>
      </c>
      <c r="C5" s="3">
        <f>VLOOKUP($A5, 'Master Data'!$A$2:$K$1001, COLUMN(), FALSE)</f>
        <v>9234567894</v>
      </c>
      <c r="D5" s="3" t="str">
        <f>VLOOKUP($A5, 'Master Data'!$A$2:$K$1001, COLUMN(), FALSE)</f>
        <v>Nisha894@gmail.com</v>
      </c>
      <c r="E5" s="3" t="str">
        <f>VLOOKUP($A5, 'Master Data'!$A$2:$K$1001, COLUMN(), FALSE)</f>
        <v>Marathi</v>
      </c>
      <c r="F5" s="3" t="str">
        <f>VLOOKUP($A5, 'Master Data'!$A$2:$K$1001, COLUMN(), FALSE)</f>
        <v>Req_123</v>
      </c>
      <c r="G5" s="3" t="str">
        <f>VLOOKUP($A5, 'Master Data'!$A$2:$K$1001, COLUMN(), FALSE)</f>
        <v>IIMJobs</v>
      </c>
      <c r="H5" s="3" t="str">
        <f>VLOOKUP($A5, 'Master Data'!$A$2:$K$1001, COLUMN(), FALSE)</f>
        <v>Head Hunting</v>
      </c>
      <c r="I5" s="6">
        <f>VLOOKUP($A5, 'Master Data'!$A$2:$K$1001, COLUMN(), FALSE)</f>
        <v>45319</v>
      </c>
      <c r="J5" s="3" t="str">
        <f>VLOOKUP($A5, 'Master Data'!$A$2:$K$1001, COLUMN(), FALSE)</f>
        <v>https://drive.google.com/file/d/abc123456def</v>
      </c>
      <c r="K5" s="3" t="str">
        <f>VLOOKUP($A5, 'Master Data'!$A$2:$K$1001, COLUMN(), FALSE)</f>
        <v>http://linkedinNisha894@gmail.com:linkedin)</v>
      </c>
      <c r="L5" s="3" t="s">
        <v>29</v>
      </c>
      <c r="M5" s="3" t="s">
        <v>363</v>
      </c>
    </row>
    <row r="6" spans="1:13" x14ac:dyDescent="0.25">
      <c r="A6" s="3" t="s">
        <v>396</v>
      </c>
      <c r="B6" s="3" t="str">
        <f>VLOOKUP(A6, 'Master Data'!$A$2:$K$101, 2, FALSE)</f>
        <v>Rohan Mehta</v>
      </c>
      <c r="C6" s="3">
        <f>VLOOKUP($A6, 'Master Data'!$A$2:$K$1001, COLUMN(), FALSE)</f>
        <v>9234567895</v>
      </c>
      <c r="D6" s="3" t="str">
        <f>VLOOKUP($A6, 'Master Data'!$A$2:$K$1001, COLUMN(), FALSE)</f>
        <v>Rohan895@gmail.com</v>
      </c>
      <c r="E6" s="3" t="str">
        <f>VLOOKUP($A6, 'Master Data'!$A$2:$K$1001, COLUMN(), FALSE)</f>
        <v>Kannada</v>
      </c>
      <c r="F6" s="3" t="str">
        <f>VLOOKUP($A6, 'Master Data'!$A$2:$K$1001, COLUMN(), FALSE)</f>
        <v>Req_123</v>
      </c>
      <c r="G6" s="3" t="str">
        <f>VLOOKUP($A6, 'Master Data'!$A$2:$K$1001, COLUMN(), FALSE)</f>
        <v>Shine</v>
      </c>
      <c r="H6" s="3" t="str">
        <f>VLOOKUP($A6, 'Master Data'!$A$2:$K$1001, COLUMN(), FALSE)</f>
        <v>Head Hunting</v>
      </c>
      <c r="I6" s="6">
        <f>VLOOKUP($A6, 'Master Data'!$A$2:$K$1001, COLUMN(), FALSE)</f>
        <v>45324</v>
      </c>
      <c r="J6" s="3" t="str">
        <f>VLOOKUP($A6, 'Master Data'!$A$2:$K$1001, COLUMN(), FALSE)</f>
        <v>https://drive.google.com/file/d/xyz987654uvw</v>
      </c>
      <c r="K6" s="3" t="str">
        <f>VLOOKUP($A6, 'Master Data'!$A$2:$K$1001, COLUMN(), FALSE)</f>
        <v>http://linkedinRohan895@gmail.com:linkedin)</v>
      </c>
      <c r="L6" s="3" t="s">
        <v>29</v>
      </c>
      <c r="M6" s="3" t="s">
        <v>365</v>
      </c>
    </row>
    <row r="7" spans="1:13" x14ac:dyDescent="0.25">
      <c r="A7" s="3" t="s">
        <v>397</v>
      </c>
      <c r="B7" s="3" t="str">
        <f>VLOOKUP(A7, 'Master Data'!$A$2:$K$101, 2, FALSE)</f>
        <v>Diya Joshi</v>
      </c>
      <c r="C7" s="3">
        <f>VLOOKUP($A7, 'Master Data'!$A$2:$K$1001, COLUMN(), FALSE)</f>
        <v>9234567896</v>
      </c>
      <c r="D7" s="3" t="str">
        <f>VLOOKUP($A7, 'Master Data'!$A$2:$K$1001, COLUMN(), FALSE)</f>
        <v>Diya 896@gmail.com</v>
      </c>
      <c r="E7" s="3" t="str">
        <f>VLOOKUP($A7, 'Master Data'!$A$2:$K$1001, COLUMN(), FALSE)</f>
        <v>Hindi</v>
      </c>
      <c r="F7" s="3" t="str">
        <f>VLOOKUP($A7, 'Master Data'!$A$2:$K$1001, COLUMN(), FALSE)</f>
        <v>Req_123</v>
      </c>
      <c r="G7" s="3" t="str">
        <f>VLOOKUP($A7, 'Master Data'!$A$2:$K$1001, COLUMN(), FALSE)</f>
        <v>Naukri</v>
      </c>
      <c r="H7" s="3" t="str">
        <f>VLOOKUP($A7, 'Master Data'!$A$2:$K$1001, COLUMN(), FALSE)</f>
        <v>Head Hunting</v>
      </c>
      <c r="I7" s="6">
        <f>VLOOKUP($A7, 'Master Data'!$A$2:$K$1001, COLUMN(), FALSE)</f>
        <v>45167</v>
      </c>
      <c r="J7" s="3" t="str">
        <f>VLOOKUP($A7, 'Master Data'!$A$2:$K$1001, COLUMN(), FALSE)</f>
        <v>https://drive.google.com/file/d/mno456789pqr</v>
      </c>
      <c r="K7" s="3" t="str">
        <f>VLOOKUP($A7, 'Master Data'!$A$2:$K$1001, COLUMN(), FALSE)</f>
        <v>http://linkedinDiya 896@gmail.com:linkedin)</v>
      </c>
      <c r="L7" s="3" t="s">
        <v>38</v>
      </c>
      <c r="M7" s="3" t="s">
        <v>362</v>
      </c>
    </row>
    <row r="8" spans="1:13" x14ac:dyDescent="0.25">
      <c r="A8" s="3" t="s">
        <v>398</v>
      </c>
      <c r="B8" s="3" t="str">
        <f>VLOOKUP(A8, 'Master Data'!$A$2:$K$101, 2, FALSE)</f>
        <v>Vikram Malhotra</v>
      </c>
      <c r="C8" s="3">
        <f>VLOOKUP($A8, 'Master Data'!$A$2:$K$1001, COLUMN(), FALSE)</f>
        <v>9234567897</v>
      </c>
      <c r="D8" s="3" t="str">
        <f>VLOOKUP($A8, 'Master Data'!$A$2:$K$1001, COLUMN(), FALSE)</f>
        <v>Vikra897@gmail.com</v>
      </c>
      <c r="E8" s="3" t="str">
        <f>VLOOKUP($A8, 'Master Data'!$A$2:$K$1001, COLUMN(), FALSE)</f>
        <v>Tamil</v>
      </c>
      <c r="F8" s="3" t="str">
        <f>VLOOKUP($A8, 'Master Data'!$A$2:$K$1001, COLUMN(), FALSE)</f>
        <v>Req_123</v>
      </c>
      <c r="G8" s="3" t="str">
        <f>VLOOKUP($A8, 'Master Data'!$A$2:$K$1001, COLUMN(), FALSE)</f>
        <v>Referral</v>
      </c>
      <c r="H8" s="3" t="str">
        <f>VLOOKUP($A8, 'Master Data'!$A$2:$K$1001, COLUMN(), FALSE)</f>
        <v>Priya Rao</v>
      </c>
      <c r="I8" s="6">
        <f>VLOOKUP($A8, 'Master Data'!$A$2:$K$1001, COLUMN(), FALSE)</f>
        <v>44960</v>
      </c>
      <c r="J8" s="3" t="str">
        <f>VLOOKUP($A8, 'Master Data'!$A$2:$K$1001, COLUMN(), FALSE)</f>
        <v>https://drive.google.com/file/d/abc123456def</v>
      </c>
      <c r="K8" s="3" t="str">
        <f>VLOOKUP($A8, 'Master Data'!$A$2:$K$1001, COLUMN(), FALSE)</f>
        <v>http://linkedinVikra897@gmail.com:linkedin)</v>
      </c>
      <c r="L8" s="3" t="s">
        <v>38</v>
      </c>
      <c r="M8" s="3" t="s">
        <v>363</v>
      </c>
    </row>
    <row r="9" spans="1:13" x14ac:dyDescent="0.25">
      <c r="A9" s="3" t="s">
        <v>399</v>
      </c>
      <c r="B9" s="3" t="str">
        <f>VLOOKUP(A9, 'Master Data'!$A$2:$K$101, 2, FALSE)</f>
        <v>Kavya Shah</v>
      </c>
      <c r="C9" s="3">
        <f>VLOOKUP($A9, 'Master Data'!$A$2:$K$1001, COLUMN(), FALSE)</f>
        <v>9234567898</v>
      </c>
      <c r="D9" s="3" t="str">
        <f>VLOOKUP($A9, 'Master Data'!$A$2:$K$1001, COLUMN(), FALSE)</f>
        <v>Kavya898@gmail.com</v>
      </c>
      <c r="E9" s="3" t="str">
        <f>VLOOKUP($A9, 'Master Data'!$A$2:$K$1001, COLUMN(), FALSE)</f>
        <v>Kannada</v>
      </c>
      <c r="F9" s="3" t="str">
        <f>VLOOKUP($A9, 'Master Data'!$A$2:$K$1001, COLUMN(), FALSE)</f>
        <v>Req_123</v>
      </c>
      <c r="G9" s="3" t="str">
        <f>VLOOKUP($A9, 'Master Data'!$A$2:$K$1001, COLUMN(), FALSE)</f>
        <v>IIMJobs</v>
      </c>
      <c r="H9" s="3" t="str">
        <f>VLOOKUP($A9, 'Master Data'!$A$2:$K$1001, COLUMN(), FALSE)</f>
        <v>Head Hunting</v>
      </c>
      <c r="I9" s="6">
        <f>VLOOKUP($A9, 'Master Data'!$A$2:$K$1001, COLUMN(), FALSE)</f>
        <v>45007</v>
      </c>
      <c r="J9" s="3" t="str">
        <f>VLOOKUP($A9, 'Master Data'!$A$2:$K$1001, COLUMN(), FALSE)</f>
        <v>https://drive.google.com/file/d/xyz987654uvw</v>
      </c>
      <c r="K9" s="3" t="str">
        <f>VLOOKUP($A9, 'Master Data'!$A$2:$K$1001, COLUMN(), FALSE)</f>
        <v>http://linkedinKavya898@gmail.com:linkedin)</v>
      </c>
      <c r="L9" s="3" t="s">
        <v>38</v>
      </c>
      <c r="M9" s="3" t="s">
        <v>364</v>
      </c>
    </row>
    <row r="10" spans="1:13" x14ac:dyDescent="0.25">
      <c r="A10" s="3" t="s">
        <v>400</v>
      </c>
      <c r="B10" s="3" t="str">
        <f>VLOOKUP(A10, 'Master Data'!$A$2:$K$101, 2, FALSE)</f>
        <v>Aditya Khanna</v>
      </c>
      <c r="C10" s="3">
        <f>VLOOKUP($A10, 'Master Data'!$A$2:$K$1001, COLUMN(), FALSE)</f>
        <v>9234567899</v>
      </c>
      <c r="D10" s="3" t="str">
        <f>VLOOKUP($A10, 'Master Data'!$A$2:$K$1001, COLUMN(), FALSE)</f>
        <v>Adity899@gmail.com</v>
      </c>
      <c r="E10" s="3" t="str">
        <f>VLOOKUP($A10, 'Master Data'!$A$2:$K$1001, COLUMN(), FALSE)</f>
        <v>Telugu</v>
      </c>
      <c r="F10" s="3" t="str">
        <f>VLOOKUP($A10, 'Master Data'!$A$2:$K$1001, COLUMN(), FALSE)</f>
        <v>Req_123</v>
      </c>
      <c r="G10" s="3" t="str">
        <f>VLOOKUP($A10, 'Master Data'!$A$2:$K$1001, COLUMN(), FALSE)</f>
        <v>Shine</v>
      </c>
      <c r="H10" s="3" t="str">
        <f>VLOOKUP($A10, 'Master Data'!$A$2:$K$1001, COLUMN(), FALSE)</f>
        <v>Head Hunting</v>
      </c>
      <c r="I10" s="6">
        <f>VLOOKUP($A10, 'Master Data'!$A$2:$K$1001, COLUMN(), FALSE)</f>
        <v>45348</v>
      </c>
      <c r="J10" s="3" t="str">
        <f>VLOOKUP($A10, 'Master Data'!$A$2:$K$1001, COLUMN(), FALSE)</f>
        <v>https://drive.google.com/file/d/mno456789pqr</v>
      </c>
      <c r="K10" s="3" t="str">
        <f>VLOOKUP($A10, 'Master Data'!$A$2:$K$1001, COLUMN(), FALSE)</f>
        <v>http://linkedinAdity899@gmail.com:linkedin)</v>
      </c>
      <c r="L10" s="3" t="s">
        <v>29</v>
      </c>
      <c r="M10" s="3" t="s">
        <v>363</v>
      </c>
    </row>
    <row r="11" spans="1:13" x14ac:dyDescent="0.25">
      <c r="A11" s="3" t="s">
        <v>401</v>
      </c>
      <c r="B11" s="3" t="str">
        <f>VLOOKUP(A11, 'Master Data'!$A$2:$K$101, 2, FALSE)</f>
        <v>Ayesha Desai</v>
      </c>
      <c r="C11" s="3">
        <f>VLOOKUP($A11, 'Master Data'!$A$2:$K$1001, COLUMN(), FALSE)</f>
        <v>9234567900</v>
      </c>
      <c r="D11" s="3" t="str">
        <f>VLOOKUP($A11, 'Master Data'!$A$2:$K$1001, COLUMN(), FALSE)</f>
        <v>Ayesh900@gmail.com</v>
      </c>
      <c r="E11" s="3" t="str">
        <f>VLOOKUP($A11, 'Master Data'!$A$2:$K$1001, COLUMN(), FALSE)</f>
        <v>Malayalam</v>
      </c>
      <c r="F11" s="3" t="str">
        <f>VLOOKUP($A11, 'Master Data'!$A$2:$K$1001, COLUMN(), FALSE)</f>
        <v>Req_123</v>
      </c>
      <c r="G11" s="3" t="str">
        <f>VLOOKUP($A11, 'Master Data'!$A$2:$K$1001, COLUMN(), FALSE)</f>
        <v>Linkedin</v>
      </c>
      <c r="H11" s="3" t="str">
        <f>VLOOKUP($A11, 'Master Data'!$A$2:$K$1001, COLUMN(), FALSE)</f>
        <v>Head Hunting</v>
      </c>
      <c r="I11" s="6">
        <f>VLOOKUP($A11, 'Master Data'!$A$2:$K$1001, COLUMN(), FALSE)</f>
        <v>45046</v>
      </c>
      <c r="J11" s="3" t="str">
        <f>VLOOKUP($A11, 'Master Data'!$A$2:$K$1001, COLUMN(), FALSE)</f>
        <v>https://drive.google.com/file/d/abc123456def</v>
      </c>
      <c r="K11" s="3" t="str">
        <f>VLOOKUP($A11, 'Master Data'!$A$2:$K$1001, COLUMN(), FALSE)</f>
        <v>http://linkedinAyesh900@gmail.com:linkedin)</v>
      </c>
      <c r="L11" s="3" t="s">
        <v>38</v>
      </c>
      <c r="M11" s="3" t="s">
        <v>365</v>
      </c>
    </row>
    <row r="12" spans="1:13" x14ac:dyDescent="0.25">
      <c r="A12" s="3" t="s">
        <v>402</v>
      </c>
      <c r="B12" s="3" t="str">
        <f>VLOOKUP(A12, 'Master Data'!$A$2:$K$101, 2, FALSE)</f>
        <v>Rahul Verma</v>
      </c>
      <c r="C12" s="3">
        <f>VLOOKUP($A12, 'Master Data'!$A$2:$K$1001, COLUMN(), FALSE)</f>
        <v>9234567901</v>
      </c>
      <c r="D12" s="3" t="str">
        <f>VLOOKUP($A12, 'Master Data'!$A$2:$K$1001, COLUMN(), FALSE)</f>
        <v>Rahul901@gmail.com</v>
      </c>
      <c r="E12" s="3" t="str">
        <f>VLOOKUP($A12, 'Master Data'!$A$2:$K$1001, COLUMN(), FALSE)</f>
        <v>Marathi</v>
      </c>
      <c r="F12" s="3" t="str">
        <f>VLOOKUP($A12, 'Master Data'!$A$2:$K$1001, COLUMN(), FALSE)</f>
        <v>Req_123</v>
      </c>
      <c r="G12" s="3" t="str">
        <f>VLOOKUP($A12, 'Master Data'!$A$2:$K$1001, COLUMN(), FALSE)</f>
        <v>Referral</v>
      </c>
      <c r="H12" s="3" t="str">
        <f>VLOOKUP($A12, 'Master Data'!$A$2:$K$1001, COLUMN(), FALSE)</f>
        <v>Arvind Sharma</v>
      </c>
      <c r="I12" s="6">
        <f>VLOOKUP($A12, 'Master Data'!$A$2:$K$1001, COLUMN(), FALSE)</f>
        <v>45356</v>
      </c>
      <c r="J12" s="3" t="str">
        <f>VLOOKUP($A12, 'Master Data'!$A$2:$K$1001, COLUMN(), FALSE)</f>
        <v>https://drive.google.com/file/d/xyz987654uvw</v>
      </c>
      <c r="K12" s="3" t="str">
        <f>VLOOKUP($A12, 'Master Data'!$A$2:$K$1001, COLUMN(), FALSE)</f>
        <v>http://linkedinRahul901@gmail.com:linkedin)</v>
      </c>
      <c r="L12" s="3" t="s">
        <v>29</v>
      </c>
      <c r="M12" s="3" t="s">
        <v>362</v>
      </c>
    </row>
    <row r="13" spans="1:13" x14ac:dyDescent="0.25">
      <c r="A13" s="3" t="s">
        <v>403</v>
      </c>
      <c r="B13" s="3" t="str">
        <f>VLOOKUP(A13, 'Master Data'!$A$2:$K$101, 2, FALSE)</f>
        <v>Ananya Reddy</v>
      </c>
      <c r="C13" s="3">
        <f>VLOOKUP($A13, 'Master Data'!$A$2:$K$1001, COLUMN(), FALSE)</f>
        <v>9234567902</v>
      </c>
      <c r="D13" s="3" t="str">
        <f>VLOOKUP($A13, 'Master Data'!$A$2:$K$1001, COLUMN(), FALSE)</f>
        <v>Anany902@gmail.com</v>
      </c>
      <c r="E13" s="3" t="str">
        <f>VLOOKUP($A13, 'Master Data'!$A$2:$K$1001, COLUMN(), FALSE)</f>
        <v>Hindi</v>
      </c>
      <c r="F13" s="3" t="str">
        <f>VLOOKUP($A13, 'Master Data'!$A$2:$K$1001, COLUMN(), FALSE)</f>
        <v>Req_123</v>
      </c>
      <c r="G13" s="3" t="str">
        <f>VLOOKUP($A13, 'Master Data'!$A$2:$K$1001, COLUMN(), FALSE)</f>
        <v>Naukri</v>
      </c>
      <c r="H13" s="3" t="str">
        <f>VLOOKUP($A13, 'Master Data'!$A$2:$K$1001, COLUMN(), FALSE)</f>
        <v>Head Hunting</v>
      </c>
      <c r="I13" s="6">
        <f>VLOOKUP($A13, 'Master Data'!$A$2:$K$1001, COLUMN(), FALSE)</f>
        <v>45360</v>
      </c>
      <c r="J13" s="3" t="str">
        <f>VLOOKUP($A13, 'Master Data'!$A$2:$K$1001, COLUMN(), FALSE)</f>
        <v>https://drive.google.com/file/d/mno456789pqr</v>
      </c>
      <c r="K13" s="3" t="str">
        <f>VLOOKUP($A13, 'Master Data'!$A$2:$K$1001, COLUMN(), FALSE)</f>
        <v>http://linkedinAnany902@gmail.com:linkedin)</v>
      </c>
      <c r="L13" s="3" t="s">
        <v>29</v>
      </c>
      <c r="M13" s="3" t="s">
        <v>363</v>
      </c>
    </row>
    <row r="14" spans="1:13" x14ac:dyDescent="0.25">
      <c r="A14" s="3" t="s">
        <v>404</v>
      </c>
      <c r="B14" s="3" t="str">
        <f>VLOOKUP(A14, 'Master Data'!$A$2:$K$101, 2, FALSE)</f>
        <v>Siddharth Jain</v>
      </c>
      <c r="C14" s="3">
        <f>VLOOKUP($A14, 'Master Data'!$A$2:$K$1001, COLUMN(), FALSE)</f>
        <v>9234567903</v>
      </c>
      <c r="D14" s="3" t="str">
        <f>VLOOKUP($A14, 'Master Data'!$A$2:$K$1001, COLUMN(), FALSE)</f>
        <v>Siddh903@gmail.com</v>
      </c>
      <c r="E14" s="3" t="str">
        <f>VLOOKUP($A14, 'Master Data'!$A$2:$K$1001, COLUMN(), FALSE)</f>
        <v>Kannada</v>
      </c>
      <c r="F14" s="3" t="str">
        <f>VLOOKUP($A14, 'Master Data'!$A$2:$K$1001, COLUMN(), FALSE)</f>
        <v>Req_123</v>
      </c>
      <c r="G14" s="3" t="str">
        <f>VLOOKUP($A14, 'Master Data'!$A$2:$K$1001, COLUMN(), FALSE)</f>
        <v>Shine</v>
      </c>
      <c r="H14" s="3" t="str">
        <f>VLOOKUP($A14, 'Master Data'!$A$2:$K$1001, COLUMN(), FALSE)</f>
        <v>Job Posting</v>
      </c>
      <c r="I14" s="6">
        <f>VLOOKUP($A14, 'Master Data'!$A$2:$K$1001, COLUMN(), FALSE)</f>
        <v>45364</v>
      </c>
      <c r="J14" s="3" t="str">
        <f>VLOOKUP($A14, 'Master Data'!$A$2:$K$1001, COLUMN(), FALSE)</f>
        <v>https://drive.google.com/file/d/abc123456def</v>
      </c>
      <c r="K14" s="3" t="str">
        <f>VLOOKUP($A14, 'Master Data'!$A$2:$K$1001, COLUMN(), FALSE)</f>
        <v>http://linkedinSiddh903@gmail.com:linkedin)</v>
      </c>
      <c r="L14" s="3" t="s">
        <v>29</v>
      </c>
      <c r="M14" s="3" t="s">
        <v>364</v>
      </c>
    </row>
    <row r="15" spans="1:13" x14ac:dyDescent="0.25">
      <c r="A15" s="3" t="s">
        <v>405</v>
      </c>
      <c r="B15" s="3" t="str">
        <f>VLOOKUP(A15, 'Master Data'!$A$2:$K$101, 2, FALSE)</f>
        <v>Pooja Choudhury</v>
      </c>
      <c r="C15" s="3">
        <f>VLOOKUP($A15, 'Master Data'!$A$2:$K$1001, COLUMN(), FALSE)</f>
        <v>9234567904</v>
      </c>
      <c r="D15" s="3" t="str">
        <f>VLOOKUP($A15, 'Master Data'!$A$2:$K$1001, COLUMN(), FALSE)</f>
        <v>Pooja904@gmail.com</v>
      </c>
      <c r="E15" s="3" t="str">
        <f>VLOOKUP($A15, 'Master Data'!$A$2:$K$1001, COLUMN(), FALSE)</f>
        <v>Malayalam</v>
      </c>
      <c r="F15" s="3" t="str">
        <f>VLOOKUP($A15, 'Master Data'!$A$2:$K$1001, COLUMN(), FALSE)</f>
        <v>Req_123</v>
      </c>
      <c r="G15" s="3" t="str">
        <f>VLOOKUP($A15, 'Master Data'!$A$2:$K$1001, COLUMN(), FALSE)</f>
        <v>IIMJobs</v>
      </c>
      <c r="H15" s="3" t="str">
        <f>VLOOKUP($A15, 'Master Data'!$A$2:$K$1001, COLUMN(), FALSE)</f>
        <v>Job Posting</v>
      </c>
      <c r="I15" s="6">
        <f>VLOOKUP($A15, 'Master Data'!$A$2:$K$1001, COLUMN(), FALSE)</f>
        <v>45116</v>
      </c>
      <c r="J15" s="3" t="str">
        <f>VLOOKUP($A15, 'Master Data'!$A$2:$K$1001, COLUMN(), FALSE)</f>
        <v>https://drive.google.com/file/d/xyz987654uvw</v>
      </c>
      <c r="K15" s="3" t="str">
        <f>VLOOKUP($A15, 'Master Data'!$A$2:$K$1001, COLUMN(), FALSE)</f>
        <v>http://linkedinPooja904@gmail.com:linkedin)</v>
      </c>
      <c r="L15" s="3" t="s">
        <v>38</v>
      </c>
      <c r="M15" s="3" t="s">
        <v>363</v>
      </c>
    </row>
    <row r="16" spans="1:13" x14ac:dyDescent="0.25">
      <c r="A16" s="3" t="s">
        <v>406</v>
      </c>
      <c r="B16" s="3" t="str">
        <f>VLOOKUP(A16, 'Master Data'!$A$2:$K$101, 2, FALSE)</f>
        <v>Dev Patel</v>
      </c>
      <c r="C16" s="3">
        <f>VLOOKUP($A16, 'Master Data'!$A$2:$K$1001, COLUMN(), FALSE)</f>
        <v>9234567905</v>
      </c>
      <c r="D16" s="3" t="str">
        <f>VLOOKUP($A16, 'Master Data'!$A$2:$K$1001, COLUMN(), FALSE)</f>
        <v>Dev P905@gmail.com</v>
      </c>
      <c r="E16" s="3" t="str">
        <f>VLOOKUP($A16, 'Master Data'!$A$2:$K$1001, COLUMN(), FALSE)</f>
        <v>Tamil</v>
      </c>
      <c r="F16" s="3" t="str">
        <f>VLOOKUP($A16, 'Master Data'!$A$2:$K$1001, COLUMN(), FALSE)</f>
        <v>Req_123</v>
      </c>
      <c r="G16" s="3" t="str">
        <f>VLOOKUP($A16, 'Master Data'!$A$2:$K$1001, COLUMN(), FALSE)</f>
        <v>IIMJobs</v>
      </c>
      <c r="H16" s="3" t="str">
        <f>VLOOKUP($A16, 'Master Data'!$A$2:$K$1001, COLUMN(), FALSE)</f>
        <v>Head Hunting</v>
      </c>
      <c r="I16" s="6">
        <f>VLOOKUP($A16, 'Master Data'!$A$2:$K$1001, COLUMN(), FALSE)</f>
        <v>45272</v>
      </c>
      <c r="J16" s="3" t="str">
        <f>VLOOKUP($A16, 'Master Data'!$A$2:$K$1001, COLUMN(), FALSE)</f>
        <v>https://drive.google.com/file/d/mno456789pqr</v>
      </c>
      <c r="K16" s="3" t="str">
        <f>VLOOKUP($A16, 'Master Data'!$A$2:$K$1001, COLUMN(), FALSE)</f>
        <v>http://linkedinDev P905@gmail.com:linkedin)</v>
      </c>
      <c r="L16" s="3" t="s">
        <v>38</v>
      </c>
      <c r="M16" s="3" t="s">
        <v>365</v>
      </c>
    </row>
    <row r="17" spans="1:13" x14ac:dyDescent="0.25">
      <c r="A17" s="3" t="s">
        <v>407</v>
      </c>
      <c r="B17" s="3" t="str">
        <f>VLOOKUP(A17, 'Master Data'!$A$2:$K$101, 2, FALSE)</f>
        <v>Shreya Tiwari</v>
      </c>
      <c r="C17" s="3">
        <f>VLOOKUP($A17, 'Master Data'!$A$2:$K$1001, COLUMN(), FALSE)</f>
        <v>9234567906</v>
      </c>
      <c r="D17" s="3" t="str">
        <f>VLOOKUP($A17, 'Master Data'!$A$2:$K$1001, COLUMN(), FALSE)</f>
        <v>Shrey906@gmail.com</v>
      </c>
      <c r="E17" s="3" t="str">
        <f>VLOOKUP($A17, 'Master Data'!$A$2:$K$1001, COLUMN(), FALSE)</f>
        <v>Telugu</v>
      </c>
      <c r="F17" s="3" t="str">
        <f>VLOOKUP($A17, 'Master Data'!$A$2:$K$1001, COLUMN(), FALSE)</f>
        <v>Req_123</v>
      </c>
      <c r="G17" s="3" t="str">
        <f>VLOOKUP($A17, 'Master Data'!$A$2:$K$1001, COLUMN(), FALSE)</f>
        <v>Shine</v>
      </c>
      <c r="H17" s="3" t="str">
        <f>VLOOKUP($A17, 'Master Data'!$A$2:$K$1001, COLUMN(), FALSE)</f>
        <v>Job Posting</v>
      </c>
      <c r="I17" s="6">
        <f>VLOOKUP($A17, 'Master Data'!$A$2:$K$1001, COLUMN(), FALSE)</f>
        <v>45091</v>
      </c>
      <c r="J17" s="3" t="str">
        <f>VLOOKUP($A17, 'Master Data'!$A$2:$K$1001, COLUMN(), FALSE)</f>
        <v>https://drive.google.com/file/d/abc123456def</v>
      </c>
      <c r="K17" s="3" t="str">
        <f>VLOOKUP($A17, 'Master Data'!$A$2:$K$1001, COLUMN(), FALSE)</f>
        <v>http://linkedinShrey906@gmail.com:linkedin)</v>
      </c>
      <c r="L17" s="3" t="s">
        <v>38</v>
      </c>
      <c r="M17" s="3" t="s">
        <v>362</v>
      </c>
    </row>
    <row r="18" spans="1:13" x14ac:dyDescent="0.25">
      <c r="A18" s="3" t="s">
        <v>408</v>
      </c>
      <c r="B18" s="3" t="str">
        <f>VLOOKUP(A18, 'Master Data'!$A$2:$K$101, 2, FALSE)</f>
        <v>Karan Kapoor</v>
      </c>
      <c r="C18" s="3">
        <f>VLOOKUP($A18, 'Master Data'!$A$2:$K$1001, COLUMN(), FALSE)</f>
        <v>9234567907</v>
      </c>
      <c r="D18" s="3" t="str">
        <f>VLOOKUP($A18, 'Master Data'!$A$2:$K$1001, COLUMN(), FALSE)</f>
        <v>Karan907@gmail.com</v>
      </c>
      <c r="E18" s="3" t="str">
        <f>VLOOKUP($A18, 'Master Data'!$A$2:$K$1001, COLUMN(), FALSE)</f>
        <v>Hindi</v>
      </c>
      <c r="F18" s="3" t="str">
        <f>VLOOKUP($A18, 'Master Data'!$A$2:$K$1001, COLUMN(), FALSE)</f>
        <v>Req_123</v>
      </c>
      <c r="G18" s="3" t="str">
        <f>VLOOKUP($A18, 'Master Data'!$A$2:$K$1001, COLUMN(), FALSE)</f>
        <v>Referral</v>
      </c>
      <c r="H18" s="3" t="str">
        <f>VLOOKUP($A18, 'Master Data'!$A$2:$K$1001, COLUMN(), FALSE)</f>
        <v>Ananya Nair</v>
      </c>
      <c r="I18" s="6">
        <f>VLOOKUP($A18, 'Master Data'!$A$2:$K$1001, COLUMN(), FALSE)</f>
        <v>45309</v>
      </c>
      <c r="J18" s="3" t="str">
        <f>VLOOKUP($A18, 'Master Data'!$A$2:$K$1001, COLUMN(), FALSE)</f>
        <v>https://drive.google.com/file/d/xyz987654uvw</v>
      </c>
      <c r="K18" s="3" t="str">
        <f>VLOOKUP($A18, 'Master Data'!$A$2:$K$1001, COLUMN(), FALSE)</f>
        <v>http://linkedinKaran907@gmail.com:linkedin)</v>
      </c>
      <c r="L18" s="3" t="s">
        <v>29</v>
      </c>
      <c r="M18" s="3" t="s">
        <v>363</v>
      </c>
    </row>
    <row r="19" spans="1:13" x14ac:dyDescent="0.25">
      <c r="A19" s="3" t="s">
        <v>409</v>
      </c>
      <c r="B19" s="3" t="str">
        <f>VLOOKUP(A19, 'Master Data'!$A$2:$K$101, 2, FALSE)</f>
        <v>Alisha Singh</v>
      </c>
      <c r="C19" s="3">
        <f>VLOOKUP($A19, 'Master Data'!$A$2:$K$1001, COLUMN(), FALSE)</f>
        <v>9234567908</v>
      </c>
      <c r="D19" s="3" t="str">
        <f>VLOOKUP($A19, 'Master Data'!$A$2:$K$1001, COLUMN(), FALSE)</f>
        <v>Alish908@gmail.com</v>
      </c>
      <c r="E19" s="3" t="str">
        <f>VLOOKUP($A19, 'Master Data'!$A$2:$K$1001, COLUMN(), FALSE)</f>
        <v>Marathi</v>
      </c>
      <c r="F19" s="3" t="str">
        <f>VLOOKUP($A19, 'Master Data'!$A$2:$K$1001, COLUMN(), FALSE)</f>
        <v>Req_123</v>
      </c>
      <c r="G19" s="3" t="str">
        <f>VLOOKUP($A19, 'Master Data'!$A$2:$K$1001, COLUMN(), FALSE)</f>
        <v>Naukri</v>
      </c>
      <c r="H19" s="3" t="str">
        <f>VLOOKUP($A19, 'Master Data'!$A$2:$K$1001, COLUMN(), FALSE)</f>
        <v>Job Posting</v>
      </c>
      <c r="I19" s="6">
        <f>VLOOKUP($A19, 'Master Data'!$A$2:$K$1001, COLUMN(), FALSE)</f>
        <v>45251</v>
      </c>
      <c r="J19" s="3" t="str">
        <f>VLOOKUP($A19, 'Master Data'!$A$2:$K$1001, COLUMN(), FALSE)</f>
        <v>https://drive.google.com/file/d/mno456789pqr</v>
      </c>
      <c r="K19" s="3" t="str">
        <f>VLOOKUP($A19, 'Master Data'!$A$2:$K$1001, COLUMN(), FALSE)</f>
        <v>http://linkedinAlish908@gmail.com:linkedin)</v>
      </c>
      <c r="L19" s="3" t="s">
        <v>38</v>
      </c>
      <c r="M19" s="3" t="s">
        <v>364</v>
      </c>
    </row>
    <row r="20" spans="1:13" x14ac:dyDescent="0.25">
      <c r="A20" s="3" t="s">
        <v>410</v>
      </c>
      <c r="B20" s="3" t="str">
        <f>VLOOKUP(A20, 'Master Data'!$A$2:$K$101, 2, FALSE)</f>
        <v>Sameer Agrawal</v>
      </c>
      <c r="C20" s="3">
        <f>VLOOKUP($A20, 'Master Data'!$A$2:$K$1001, COLUMN(), FALSE)</f>
        <v>9234567909</v>
      </c>
      <c r="D20" s="3" t="str">
        <f>VLOOKUP($A20, 'Master Data'!$A$2:$K$1001, COLUMN(), FALSE)</f>
        <v>Samee909@gmail.com</v>
      </c>
      <c r="E20" s="3" t="str">
        <f>VLOOKUP($A20, 'Master Data'!$A$2:$K$1001, COLUMN(), FALSE)</f>
        <v>Tamil</v>
      </c>
      <c r="F20" s="3" t="str">
        <f>VLOOKUP($A20, 'Master Data'!$A$2:$K$1001, COLUMN(), FALSE)</f>
        <v>Req_123</v>
      </c>
      <c r="G20" s="3" t="str">
        <f>VLOOKUP($A20, 'Master Data'!$A$2:$K$1001, COLUMN(), FALSE)</f>
        <v>Linkedin</v>
      </c>
      <c r="H20" s="3" t="str">
        <f>VLOOKUP($A20, 'Master Data'!$A$2:$K$1001, COLUMN(), FALSE)</f>
        <v>Job Posting</v>
      </c>
      <c r="I20" s="6">
        <f>VLOOKUP($A20, 'Master Data'!$A$2:$K$1001, COLUMN(), FALSE)</f>
        <v>45322</v>
      </c>
      <c r="J20" s="3" t="str">
        <f>VLOOKUP($A20, 'Master Data'!$A$2:$K$1001, COLUMN(), FALSE)</f>
        <v>https://drive.google.com/file/d/abc123456def</v>
      </c>
      <c r="K20" s="3" t="str">
        <f>VLOOKUP($A20, 'Master Data'!$A$2:$K$1001, COLUMN(), FALSE)</f>
        <v>http://linkedinSamee909@gmail.com:linkedin)</v>
      </c>
      <c r="L20" s="3" t="s">
        <v>29</v>
      </c>
      <c r="M20" s="3" t="s">
        <v>363</v>
      </c>
    </row>
    <row r="21" spans="1:13" x14ac:dyDescent="0.25">
      <c r="A21" s="3" t="s">
        <v>411</v>
      </c>
      <c r="B21" s="3" t="str">
        <f>VLOOKUP(A21, 'Master Data'!$A$2:$K$101, 2, FALSE)</f>
        <v>Meera Pandey</v>
      </c>
      <c r="C21" s="3">
        <f>VLOOKUP($A21, 'Master Data'!$A$2:$K$1001, COLUMN(), FALSE)</f>
        <v>9234567910</v>
      </c>
      <c r="D21" s="3" t="str">
        <f>VLOOKUP($A21, 'Master Data'!$A$2:$K$1001, COLUMN(), FALSE)</f>
        <v>Meera910@gmail.com</v>
      </c>
      <c r="E21" s="3" t="str">
        <f>VLOOKUP($A21, 'Master Data'!$A$2:$K$1001, COLUMN(), FALSE)</f>
        <v>Malayalam</v>
      </c>
      <c r="F21" s="3" t="str">
        <f>VLOOKUP($A21, 'Master Data'!$A$2:$K$1001, COLUMN(), FALSE)</f>
        <v>Req_123</v>
      </c>
      <c r="G21" s="3" t="str">
        <f>VLOOKUP($A21, 'Master Data'!$A$2:$K$1001, COLUMN(), FALSE)</f>
        <v>Naukri</v>
      </c>
      <c r="H21" s="3" t="str">
        <f>VLOOKUP($A21, 'Master Data'!$A$2:$K$1001, COLUMN(), FALSE)</f>
        <v>Job Posting</v>
      </c>
      <c r="I21" s="6">
        <f>VLOOKUP($A21, 'Master Data'!$A$2:$K$1001, COLUMN(), FALSE)</f>
        <v>45327</v>
      </c>
      <c r="J21" s="3" t="str">
        <f>VLOOKUP($A21, 'Master Data'!$A$2:$K$1001, COLUMN(), FALSE)</f>
        <v>https://drive.google.com/file/d/xyz987654uvw</v>
      </c>
      <c r="K21" s="3" t="str">
        <f>VLOOKUP($A21, 'Master Data'!$A$2:$K$1001, COLUMN(), FALSE)</f>
        <v>http://linkedinMeera910@gmail.com:linkedin)</v>
      </c>
      <c r="L21" s="3" t="s">
        <v>29</v>
      </c>
      <c r="M21" s="3" t="s">
        <v>365</v>
      </c>
    </row>
    <row r="22" spans="1:13" x14ac:dyDescent="0.25">
      <c r="A22" s="3" t="s">
        <v>412</v>
      </c>
      <c r="B22" s="3" t="str">
        <f>VLOOKUP(A22, 'Master Data'!$A$2:$K$101, 2, FALSE)</f>
        <v>Yuvraj Kapoor</v>
      </c>
      <c r="C22" s="3">
        <f>VLOOKUP($A22, 'Master Data'!$A$2:$K$1001, COLUMN(), FALSE)</f>
        <v>9234567911</v>
      </c>
      <c r="D22" s="3" t="str">
        <f>VLOOKUP($A22, 'Master Data'!$A$2:$K$1001, COLUMN(), FALSE)</f>
        <v>Yuvra911@gmail.com</v>
      </c>
      <c r="E22" s="3" t="str">
        <f>VLOOKUP($A22, 'Master Data'!$A$2:$K$1001, COLUMN(), FALSE)</f>
        <v>Kannada</v>
      </c>
      <c r="F22" s="3" t="str">
        <f>VLOOKUP($A22, 'Master Data'!$A$2:$K$1001, COLUMN(), FALSE)</f>
        <v>Req_123</v>
      </c>
      <c r="G22" s="3" t="str">
        <f>VLOOKUP($A22, 'Master Data'!$A$2:$K$1001, COLUMN(), FALSE)</f>
        <v>IIMJobs</v>
      </c>
      <c r="H22" s="3" t="str">
        <f>VLOOKUP($A22, 'Master Data'!$A$2:$K$1001, COLUMN(), FALSE)</f>
        <v>Job Posting</v>
      </c>
      <c r="I22" s="6">
        <f>VLOOKUP($A22, 'Master Data'!$A$2:$K$1001, COLUMN(), FALSE)</f>
        <v>45332</v>
      </c>
      <c r="J22" s="3" t="str">
        <f>VLOOKUP($A22, 'Master Data'!$A$2:$K$1001, COLUMN(), FALSE)</f>
        <v>https://drive.google.com/file/d/mno456789pqr</v>
      </c>
      <c r="K22" s="3" t="str">
        <f>VLOOKUP($A22, 'Master Data'!$A$2:$K$1001, COLUMN(), FALSE)</f>
        <v>http://linkedinYuvra911@gmail.com:linkedin)</v>
      </c>
      <c r="L22" s="3" t="s">
        <v>29</v>
      </c>
      <c r="M22" s="3" t="s">
        <v>362</v>
      </c>
    </row>
    <row r="23" spans="1:13" x14ac:dyDescent="0.25">
      <c r="A23" s="3" t="s">
        <v>413</v>
      </c>
      <c r="B23" s="3" t="str">
        <f>VLOOKUP(A23, 'Master Data'!$A$2:$K$101, 2, FALSE)</f>
        <v>Tanvi Sharma</v>
      </c>
      <c r="C23" s="3">
        <f>VLOOKUP($A23, 'Master Data'!$A$2:$K$1001, COLUMN(), FALSE)</f>
        <v>9234567912</v>
      </c>
      <c r="D23" s="3" t="str">
        <f>VLOOKUP($A23, 'Master Data'!$A$2:$K$1001, COLUMN(), FALSE)</f>
        <v>Tanvi912@gmail.com</v>
      </c>
      <c r="E23" s="3" t="str">
        <f>VLOOKUP($A23, 'Master Data'!$A$2:$K$1001, COLUMN(), FALSE)</f>
        <v>Telugu</v>
      </c>
      <c r="F23" s="3" t="str">
        <f>VLOOKUP($A23, 'Master Data'!$A$2:$K$1001, COLUMN(), FALSE)</f>
        <v>Req_123</v>
      </c>
      <c r="G23" s="3" t="str">
        <f>VLOOKUP($A23, 'Master Data'!$A$2:$K$1001, COLUMN(), FALSE)</f>
        <v>Referral</v>
      </c>
      <c r="H23" s="3" t="str">
        <f>VLOOKUP($A23, 'Master Data'!$A$2:$K$1001, COLUMN(), FALSE)</f>
        <v>Rahul Patel</v>
      </c>
      <c r="I23" s="6">
        <f>VLOOKUP($A23, 'Master Data'!$A$2:$K$1001, COLUMN(), FALSE)</f>
        <v>45197</v>
      </c>
      <c r="J23" s="3" t="str">
        <f>VLOOKUP($A23, 'Master Data'!$A$2:$K$1001, COLUMN(), FALSE)</f>
        <v>https://drive.google.com/file/d/abc123456def</v>
      </c>
      <c r="K23" s="3" t="str">
        <f>VLOOKUP($A23, 'Master Data'!$A$2:$K$1001, COLUMN(), FALSE)</f>
        <v>http://linkedinTanvi912@gmail.com:linkedin)</v>
      </c>
      <c r="L23" s="3" t="s">
        <v>38</v>
      </c>
      <c r="M23" s="3" t="s">
        <v>363</v>
      </c>
    </row>
    <row r="24" spans="1:13" x14ac:dyDescent="0.25">
      <c r="A24" s="3" t="s">
        <v>414</v>
      </c>
      <c r="B24" s="3" t="str">
        <f>VLOOKUP(A24, 'Master Data'!$A$2:$K$101, 2, FALSE)</f>
        <v>Arnav Bhatia</v>
      </c>
      <c r="C24" s="3">
        <f>VLOOKUP($A24, 'Master Data'!$A$2:$K$1001, COLUMN(), FALSE)</f>
        <v>9234567913</v>
      </c>
      <c r="D24" s="3" t="str">
        <f>VLOOKUP($A24, 'Master Data'!$A$2:$K$1001, COLUMN(), FALSE)</f>
        <v>Arnav913@gmail.com</v>
      </c>
      <c r="E24" s="3" t="str">
        <f>VLOOKUP($A24, 'Master Data'!$A$2:$K$1001, COLUMN(), FALSE)</f>
        <v>Marathi</v>
      </c>
      <c r="F24" s="3" t="str">
        <f>VLOOKUP($A24, 'Master Data'!$A$2:$K$1001, COLUMN(), FALSE)</f>
        <v>Req_123</v>
      </c>
      <c r="G24" s="3" t="str">
        <f>VLOOKUP($A24, 'Master Data'!$A$2:$K$1001, COLUMN(), FALSE)</f>
        <v>Shine</v>
      </c>
      <c r="H24" s="3" t="str">
        <f>VLOOKUP($A24, 'Master Data'!$A$2:$K$1001, COLUMN(), FALSE)</f>
        <v>Job Posting</v>
      </c>
      <c r="I24" s="6">
        <f>VLOOKUP($A24, 'Master Data'!$A$2:$K$1001, COLUMN(), FALSE)</f>
        <v>45056</v>
      </c>
      <c r="J24" s="3" t="str">
        <f>VLOOKUP($A24, 'Master Data'!$A$2:$K$1001, COLUMN(), FALSE)</f>
        <v>https://drive.google.com/file/d/xyz987654uvw</v>
      </c>
      <c r="K24" s="3" t="str">
        <f>VLOOKUP($A24, 'Master Data'!$A$2:$K$1001, COLUMN(), FALSE)</f>
        <v>http://linkedinArnav913@gmail.com:linkedin)</v>
      </c>
      <c r="L24" s="3" t="s">
        <v>38</v>
      </c>
      <c r="M24" s="3" t="s">
        <v>364</v>
      </c>
    </row>
    <row r="25" spans="1:13" x14ac:dyDescent="0.25">
      <c r="A25" s="3" t="s">
        <v>415</v>
      </c>
      <c r="B25" s="3" t="str">
        <f>VLOOKUP(A25, 'Master Data'!$A$2:$K$101, 2, FALSE)</f>
        <v>Anjali Malhotra</v>
      </c>
      <c r="C25" s="3">
        <f>VLOOKUP($A25, 'Master Data'!$A$2:$K$1001, COLUMN(), FALSE)</f>
        <v>9234567914</v>
      </c>
      <c r="D25" s="3" t="str">
        <f>VLOOKUP($A25, 'Master Data'!$A$2:$K$1001, COLUMN(), FALSE)</f>
        <v>Anjal914@gmail.com</v>
      </c>
      <c r="E25" s="3" t="str">
        <f>VLOOKUP($A25, 'Master Data'!$A$2:$K$1001, COLUMN(), FALSE)</f>
        <v>Hindi</v>
      </c>
      <c r="F25" s="3" t="str">
        <f>VLOOKUP($A25, 'Master Data'!$A$2:$K$1001, COLUMN(), FALSE)</f>
        <v>Req_123</v>
      </c>
      <c r="G25" s="3" t="str">
        <f>VLOOKUP($A25, 'Master Data'!$A$2:$K$1001, COLUMN(), FALSE)</f>
        <v>Linkedin</v>
      </c>
      <c r="H25" s="3" t="str">
        <f>VLOOKUP($A25, 'Master Data'!$A$2:$K$1001, COLUMN(), FALSE)</f>
        <v>Job Posting</v>
      </c>
      <c r="I25" s="6">
        <f>VLOOKUP($A25, 'Master Data'!$A$2:$K$1001, COLUMN(), FALSE)</f>
        <v>44930</v>
      </c>
      <c r="J25" s="3" t="str">
        <f>VLOOKUP($A25, 'Master Data'!$A$2:$K$1001, COLUMN(), FALSE)</f>
        <v>https://drive.google.com/file/d/mno456789pqr</v>
      </c>
      <c r="K25" s="3" t="str">
        <f>VLOOKUP($A25, 'Master Data'!$A$2:$K$1001, COLUMN(), FALSE)</f>
        <v>http://linkedinAnjal914@gmail.com:linkedin)</v>
      </c>
      <c r="L25" s="3" t="s">
        <v>38</v>
      </c>
      <c r="M25" s="3" t="s">
        <v>363</v>
      </c>
    </row>
    <row r="26" spans="1:13" x14ac:dyDescent="0.25">
      <c r="A26" s="3" t="s">
        <v>416</v>
      </c>
      <c r="B26" s="3" t="str">
        <f>VLOOKUP(A26, 'Master Data'!$A$2:$K$101, 2, FALSE)</f>
        <v>Rishi Gupta</v>
      </c>
      <c r="C26" s="3">
        <f>VLOOKUP($A26, 'Master Data'!$A$2:$K$1001, COLUMN(), FALSE)</f>
        <v>9234567915</v>
      </c>
      <c r="D26" s="3" t="str">
        <f>VLOOKUP($A26, 'Master Data'!$A$2:$K$1001, COLUMN(), FALSE)</f>
        <v>Rishi915@gmail.com</v>
      </c>
      <c r="E26" s="3" t="str">
        <f>VLOOKUP($A26, 'Master Data'!$A$2:$K$1001, COLUMN(), FALSE)</f>
        <v>Kannada</v>
      </c>
      <c r="F26" s="3" t="str">
        <f>VLOOKUP($A26, 'Master Data'!$A$2:$K$1001, COLUMN(), FALSE)</f>
        <v>Req_123</v>
      </c>
      <c r="G26" s="3" t="str">
        <f>VLOOKUP($A26, 'Master Data'!$A$2:$K$1001, COLUMN(), FALSE)</f>
        <v>Shine</v>
      </c>
      <c r="H26" s="3" t="str">
        <f>VLOOKUP($A26, 'Master Data'!$A$2:$K$1001, COLUMN(), FALSE)</f>
        <v>Job Posting</v>
      </c>
      <c r="I26" s="6">
        <f>VLOOKUP($A26, 'Master Data'!$A$2:$K$1001, COLUMN(), FALSE)</f>
        <v>45354</v>
      </c>
      <c r="J26" s="3" t="str">
        <f>VLOOKUP($A26, 'Master Data'!$A$2:$K$1001, COLUMN(), FALSE)</f>
        <v>https://drive.google.com/file/d/abc123456def</v>
      </c>
      <c r="K26" s="3" t="str">
        <f>VLOOKUP($A26, 'Master Data'!$A$2:$K$1001, COLUMN(), FALSE)</f>
        <v>http://linkedinRishi915@gmail.com:linkedin)</v>
      </c>
      <c r="L26" s="3" t="s">
        <v>29</v>
      </c>
      <c r="M26" s="3" t="s">
        <v>365</v>
      </c>
    </row>
    <row r="27" spans="1:13" x14ac:dyDescent="0.25">
      <c r="A27" s="3" t="s">
        <v>417</v>
      </c>
      <c r="B27" s="3" t="str">
        <f>VLOOKUP(A27, 'Master Data'!$A$2:$K$101, 2, FALSE)</f>
        <v>Riya Mehra</v>
      </c>
      <c r="C27" s="3">
        <f>VLOOKUP($A27, 'Master Data'!$A$2:$K$1001, COLUMN(), FALSE)</f>
        <v>9234567916</v>
      </c>
      <c r="D27" s="3" t="str">
        <f>VLOOKUP($A27, 'Master Data'!$A$2:$K$1001, COLUMN(), FALSE)</f>
        <v>Riya 916@gmail.com</v>
      </c>
      <c r="E27" s="3" t="str">
        <f>VLOOKUP($A27, 'Master Data'!$A$2:$K$1001, COLUMN(), FALSE)</f>
        <v>Tamil</v>
      </c>
      <c r="F27" s="3" t="str">
        <f>VLOOKUP($A27, 'Master Data'!$A$2:$K$1001, COLUMN(), FALSE)</f>
        <v>Req_123</v>
      </c>
      <c r="G27" s="3" t="str">
        <f>VLOOKUP($A27, 'Master Data'!$A$2:$K$1001, COLUMN(), FALSE)</f>
        <v>Naukri</v>
      </c>
      <c r="H27" s="3" t="str">
        <f>VLOOKUP($A27, 'Master Data'!$A$2:$K$1001, COLUMN(), FALSE)</f>
        <v>Job Posting</v>
      </c>
      <c r="I27" s="6">
        <f>VLOOKUP($A27, 'Master Data'!$A$2:$K$1001, COLUMN(), FALSE)</f>
        <v>45024</v>
      </c>
      <c r="J27" s="3" t="str">
        <f>VLOOKUP($A27, 'Master Data'!$A$2:$K$1001, COLUMN(), FALSE)</f>
        <v>https://drive.google.com/file/d/xyz987654uvw</v>
      </c>
      <c r="K27" s="3" t="str">
        <f>VLOOKUP($A27, 'Master Data'!$A$2:$K$1001, COLUMN(), FALSE)</f>
        <v>http://linkedinRiya 916@gmail.com:linkedin)</v>
      </c>
      <c r="L27" s="3" t="s">
        <v>38</v>
      </c>
      <c r="M27" s="3" t="s">
        <v>362</v>
      </c>
    </row>
    <row r="28" spans="1:13" x14ac:dyDescent="0.25">
      <c r="A28" s="3" t="s">
        <v>418</v>
      </c>
      <c r="B28" s="3" t="str">
        <f>VLOOKUP(A28, 'Master Data'!$A$2:$K$101, 2, FALSE)</f>
        <v>Vikas Sharma</v>
      </c>
      <c r="C28" s="3">
        <f>VLOOKUP($A28, 'Master Data'!$A$2:$K$1001, COLUMN(), FALSE)</f>
        <v>9234567917</v>
      </c>
      <c r="D28" s="3" t="str">
        <f>VLOOKUP($A28, 'Master Data'!$A$2:$K$1001, COLUMN(), FALSE)</f>
        <v>Vikas917@gmail.com</v>
      </c>
      <c r="E28" s="3" t="str">
        <f>VLOOKUP($A28, 'Master Data'!$A$2:$K$1001, COLUMN(), FALSE)</f>
        <v>Malayalam</v>
      </c>
      <c r="F28" s="3" t="str">
        <f>VLOOKUP($A28, 'Master Data'!$A$2:$K$1001, COLUMN(), FALSE)</f>
        <v>Req_123</v>
      </c>
      <c r="G28" s="3" t="str">
        <f>VLOOKUP($A28, 'Master Data'!$A$2:$K$1001, COLUMN(), FALSE)</f>
        <v>IIMJobs</v>
      </c>
      <c r="H28" s="3" t="str">
        <f>VLOOKUP($A28, 'Master Data'!$A$2:$K$1001, COLUMN(), FALSE)</f>
        <v>Job Posting</v>
      </c>
      <c r="I28" s="6">
        <f>VLOOKUP($A28, 'Master Data'!$A$2:$K$1001, COLUMN(), FALSE)</f>
        <v>45362</v>
      </c>
      <c r="J28" s="3" t="str">
        <f>VLOOKUP($A28, 'Master Data'!$A$2:$K$1001, COLUMN(), FALSE)</f>
        <v>https://drive.google.com/file/d/mno456789pqr</v>
      </c>
      <c r="K28" s="3" t="str">
        <f>VLOOKUP($A28, 'Master Data'!$A$2:$K$1001, COLUMN(), FALSE)</f>
        <v>http://linkedinVikas917@gmail.com:linkedin)</v>
      </c>
      <c r="L28" s="3" t="s">
        <v>29</v>
      </c>
      <c r="M28" s="3" t="s">
        <v>363</v>
      </c>
    </row>
    <row r="29" spans="1:13" x14ac:dyDescent="0.25">
      <c r="A29" s="3" t="s">
        <v>419</v>
      </c>
      <c r="B29" s="3" t="str">
        <f>VLOOKUP(A29, 'Master Data'!$A$2:$K$101, 2, FALSE)</f>
        <v>Ishita Rao</v>
      </c>
      <c r="C29" s="3">
        <f>VLOOKUP($A29, 'Master Data'!$A$2:$K$1001, COLUMN(), FALSE)</f>
        <v>9234567918</v>
      </c>
      <c r="D29" s="3" t="str">
        <f>VLOOKUP($A29, 'Master Data'!$A$2:$K$1001, COLUMN(), FALSE)</f>
        <v>Ishit918@gmail.com</v>
      </c>
      <c r="E29" s="3" t="str">
        <f>VLOOKUP($A29, 'Master Data'!$A$2:$K$1001, COLUMN(), FALSE)</f>
        <v>Telugu</v>
      </c>
      <c r="F29" s="3" t="str">
        <f>VLOOKUP($A29, 'Master Data'!$A$2:$K$1001, COLUMN(), FALSE)</f>
        <v>Req_123</v>
      </c>
      <c r="G29" s="3" t="str">
        <f>VLOOKUP($A29, 'Master Data'!$A$2:$K$1001, COLUMN(), FALSE)</f>
        <v>Referral</v>
      </c>
      <c r="H29" s="3" t="str">
        <f>VLOOKUP($A29, 'Master Data'!$A$2:$K$1001, COLUMN(), FALSE)</f>
        <v>Nithya Iyer</v>
      </c>
      <c r="I29" s="6">
        <f>VLOOKUP($A29, 'Master Data'!$A$2:$K$1001, COLUMN(), FALSE)</f>
        <v>45365</v>
      </c>
      <c r="J29" s="3" t="str">
        <f>VLOOKUP($A29, 'Master Data'!$A$2:$K$1001, COLUMN(), FALSE)</f>
        <v>https://drive.google.com/file/d/abc123456def</v>
      </c>
      <c r="K29" s="3" t="str">
        <f>VLOOKUP($A29, 'Master Data'!$A$2:$K$1001, COLUMN(), FALSE)</f>
        <v>http://linkedinIshit918@gmail.com:linkedin)</v>
      </c>
      <c r="L29" s="3" t="s">
        <v>29</v>
      </c>
      <c r="M29" s="3" t="s">
        <v>364</v>
      </c>
    </row>
    <row r="30" spans="1:13" x14ac:dyDescent="0.25">
      <c r="A30" s="3" t="s">
        <v>420</v>
      </c>
      <c r="B30" s="3" t="str">
        <f>VLOOKUP(A30, 'Master Data'!$A$2:$K$101, 2, FALSE)</f>
        <v>Aditi Singh</v>
      </c>
      <c r="C30" s="3">
        <f>VLOOKUP($A30, 'Master Data'!$A$2:$K$1001, COLUMN(), FALSE)</f>
        <v>9234567919</v>
      </c>
      <c r="D30" s="3" t="str">
        <f>VLOOKUP($A30, 'Master Data'!$A$2:$K$1001, COLUMN(), FALSE)</f>
        <v>Aditi919@gmail.com</v>
      </c>
      <c r="E30" s="3" t="str">
        <f>VLOOKUP($A30, 'Master Data'!$A$2:$K$1001, COLUMN(), FALSE)</f>
        <v>Marathi</v>
      </c>
      <c r="F30" s="3" t="str">
        <f>VLOOKUP($A30, 'Master Data'!$A$2:$K$1001, COLUMN(), FALSE)</f>
        <v>Req_123</v>
      </c>
      <c r="G30" s="3" t="str">
        <f>VLOOKUP($A30, 'Master Data'!$A$2:$K$1001, COLUMN(), FALSE)</f>
        <v>Naukri</v>
      </c>
      <c r="H30" s="3" t="str">
        <f>VLOOKUP($A30, 'Master Data'!$A$2:$K$1001, COLUMN(), FALSE)</f>
        <v>Job Posting</v>
      </c>
      <c r="I30" s="6">
        <f>VLOOKUP($A30, 'Master Data'!$A$2:$K$1001, COLUMN(), FALSE)</f>
        <v>45293</v>
      </c>
      <c r="J30" s="3" t="str">
        <f>VLOOKUP($A30, 'Master Data'!$A$2:$K$1001, COLUMN(), FALSE)</f>
        <v>https://drive.google.com/file/d/xyz987654uvw</v>
      </c>
      <c r="K30" s="3" t="str">
        <f>VLOOKUP($A30, 'Master Data'!$A$2:$K$1001, COLUMN(), FALSE)</f>
        <v>http://linkedinAditi919@gmail.com:linkedin)</v>
      </c>
      <c r="L30" s="3" t="s">
        <v>29</v>
      </c>
      <c r="M30" s="3" t="s">
        <v>363</v>
      </c>
    </row>
    <row r="31" spans="1:13" x14ac:dyDescent="0.25">
      <c r="A31" s="3" t="s">
        <v>421</v>
      </c>
      <c r="B31" s="3" t="str">
        <f>VLOOKUP(A31, 'Master Data'!$A$2:$K$101, 2, FALSE)</f>
        <v>Suresh Kumar</v>
      </c>
      <c r="C31" s="3">
        <f>VLOOKUP($A31, 'Master Data'!$A$2:$K$1001, COLUMN(), FALSE)</f>
        <v>9234567920</v>
      </c>
      <c r="D31" s="3" t="str">
        <f>VLOOKUP($A31, 'Master Data'!$A$2:$K$1001, COLUMN(), FALSE)</f>
        <v>Sures920@gmail.com</v>
      </c>
      <c r="E31" s="3" t="str">
        <f>VLOOKUP($A31, 'Master Data'!$A$2:$K$1001, COLUMN(), FALSE)</f>
        <v>Hindi</v>
      </c>
      <c r="F31" s="3" t="str">
        <f>VLOOKUP($A31, 'Master Data'!$A$2:$K$1001, COLUMN(), FALSE)</f>
        <v>Req_123</v>
      </c>
      <c r="G31" s="3" t="str">
        <f>VLOOKUP($A31, 'Master Data'!$A$2:$K$1001, COLUMN(), FALSE)</f>
        <v>IIMJobs</v>
      </c>
      <c r="H31" s="3" t="str">
        <f>VLOOKUP($A31, 'Master Data'!$A$2:$K$1001, COLUMN(), FALSE)</f>
        <v>Job Posting</v>
      </c>
      <c r="I31" s="6">
        <f>VLOOKUP($A31, 'Master Data'!$A$2:$K$1001, COLUMN(), FALSE)</f>
        <v>44968</v>
      </c>
      <c r="J31" s="3" t="str">
        <f>VLOOKUP($A31, 'Master Data'!$A$2:$K$1001, COLUMN(), FALSE)</f>
        <v>https://drive.google.com/file/d/mno456789pqr</v>
      </c>
      <c r="K31" s="3" t="str">
        <f>VLOOKUP($A31, 'Master Data'!$A$2:$K$1001, COLUMN(), FALSE)</f>
        <v>http://linkedinSures920@gmail.com:linkedin)</v>
      </c>
      <c r="L31" s="3" t="s">
        <v>38</v>
      </c>
      <c r="M31" s="3" t="s">
        <v>365</v>
      </c>
    </row>
    <row r="32" spans="1:13" x14ac:dyDescent="0.25">
      <c r="A32" s="3" t="s">
        <v>422</v>
      </c>
      <c r="B32" s="3" t="str">
        <f>VLOOKUP(A32, 'Master Data'!$A$2:$K$101, 2, FALSE)</f>
        <v>Sonali Kapoor</v>
      </c>
      <c r="C32" s="3">
        <f>VLOOKUP($A32, 'Master Data'!$A$2:$K$1001, COLUMN(), FALSE)</f>
        <v>9234567921</v>
      </c>
      <c r="D32" s="3" t="str">
        <f>VLOOKUP($A32, 'Master Data'!$A$2:$K$1001, COLUMN(), FALSE)</f>
        <v>Sonal921@gmail.com</v>
      </c>
      <c r="E32" s="3" t="str">
        <f>VLOOKUP($A32, 'Master Data'!$A$2:$K$1001, COLUMN(), FALSE)</f>
        <v>Malayalam</v>
      </c>
      <c r="F32" s="3" t="str">
        <f>VLOOKUP($A32, 'Master Data'!$A$2:$K$1001, COLUMN(), FALSE)</f>
        <v>Req_123</v>
      </c>
      <c r="G32" s="3" t="str">
        <f>VLOOKUP($A32, 'Master Data'!$A$2:$K$1001, COLUMN(), FALSE)</f>
        <v>Linkedin</v>
      </c>
      <c r="H32" s="3" t="str">
        <f>VLOOKUP($A32, 'Master Data'!$A$2:$K$1001, COLUMN(), FALSE)</f>
        <v>Job Posting</v>
      </c>
      <c r="I32" s="6">
        <f>VLOOKUP($A32, 'Master Data'!$A$2:$K$1001, COLUMN(), FALSE)</f>
        <v>45133</v>
      </c>
      <c r="J32" s="3" t="str">
        <f>VLOOKUP($A32, 'Master Data'!$A$2:$K$1001, COLUMN(), FALSE)</f>
        <v>https://drive.google.com/file/d/abc123456def</v>
      </c>
      <c r="K32" s="3" t="str">
        <f>VLOOKUP($A32, 'Master Data'!$A$2:$K$1001, COLUMN(), FALSE)</f>
        <v>http://linkedinSonal921@gmail.com:linkedin)</v>
      </c>
      <c r="L32" s="3" t="s">
        <v>38</v>
      </c>
      <c r="M32" s="3" t="s">
        <v>362</v>
      </c>
    </row>
    <row r="33" spans="1:13" x14ac:dyDescent="0.25">
      <c r="A33" s="3" t="s">
        <v>423</v>
      </c>
      <c r="B33" s="3" t="str">
        <f>VLOOKUP(A33, 'Master Data'!$A$2:$K$101, 2, FALSE)</f>
        <v>Vishal Gupta</v>
      </c>
      <c r="C33" s="3">
        <f>VLOOKUP($A33, 'Master Data'!$A$2:$K$1001, COLUMN(), FALSE)</f>
        <v>9234567922</v>
      </c>
      <c r="D33" s="3" t="str">
        <f>VLOOKUP($A33, 'Master Data'!$A$2:$K$1001, COLUMN(), FALSE)</f>
        <v>Visha922@gmail.com</v>
      </c>
      <c r="E33" s="3" t="str">
        <f>VLOOKUP($A33, 'Master Data'!$A$2:$K$1001, COLUMN(), FALSE)</f>
        <v>Tamil</v>
      </c>
      <c r="F33" s="3" t="str">
        <f>VLOOKUP($A33, 'Master Data'!$A$2:$K$1001, COLUMN(), FALSE)</f>
        <v>Req_123</v>
      </c>
      <c r="G33" s="3" t="str">
        <f>VLOOKUP($A33, 'Master Data'!$A$2:$K$1001, COLUMN(), FALSE)</f>
        <v>Referral</v>
      </c>
      <c r="H33" s="3" t="str">
        <f>VLOOKUP($A33, 'Master Data'!$A$2:$K$1001, COLUMN(), FALSE)</f>
        <v>Siddharth Reddy</v>
      </c>
      <c r="I33" s="6">
        <f>VLOOKUP($A33, 'Master Data'!$A$2:$K$1001, COLUMN(), FALSE)</f>
        <v>45204</v>
      </c>
      <c r="J33" s="3" t="str">
        <f>VLOOKUP($A33, 'Master Data'!$A$2:$K$1001, COLUMN(), FALSE)</f>
        <v>https://drive.google.com/file/d/xyz987654uvw</v>
      </c>
      <c r="K33" s="3" t="str">
        <f>VLOOKUP($A33, 'Master Data'!$A$2:$K$1001, COLUMN(), FALSE)</f>
        <v>http://linkedinVisha922@gmail.com:linkedin)</v>
      </c>
      <c r="L33" s="3" t="s">
        <v>38</v>
      </c>
      <c r="M33" s="3" t="s">
        <v>363</v>
      </c>
    </row>
    <row r="34" spans="1:13" x14ac:dyDescent="0.25">
      <c r="A34" s="3" t="s">
        <v>424</v>
      </c>
      <c r="B34" s="3" t="str">
        <f>VLOOKUP(A34, 'Master Data'!$A$2:$K$101, 2, FALSE)</f>
        <v>Neha Sharma</v>
      </c>
      <c r="C34" s="3">
        <f>VLOOKUP($A34, 'Master Data'!$A$2:$K$1001, COLUMN(), FALSE)</f>
        <v>9234567923</v>
      </c>
      <c r="D34" s="3" t="str">
        <f>VLOOKUP($A34, 'Master Data'!$A$2:$K$1001, COLUMN(), FALSE)</f>
        <v>Neha 923@gmail.com</v>
      </c>
      <c r="E34" s="3" t="str">
        <f>VLOOKUP($A34, 'Master Data'!$A$2:$K$1001, COLUMN(), FALSE)</f>
        <v>Kannada</v>
      </c>
      <c r="F34" s="3" t="str">
        <f>VLOOKUP($A34, 'Master Data'!$A$2:$K$1001, COLUMN(), FALSE)</f>
        <v>Req_123</v>
      </c>
      <c r="G34" s="3" t="str">
        <f>VLOOKUP($A34, 'Master Data'!$A$2:$K$1001, COLUMN(), FALSE)</f>
        <v>Shine</v>
      </c>
      <c r="H34" s="3" t="str">
        <f>VLOOKUP($A34, 'Master Data'!$A$2:$K$1001, COLUMN(), FALSE)</f>
        <v>Job Posting</v>
      </c>
      <c r="I34" s="6">
        <f>VLOOKUP($A34, 'Master Data'!$A$2:$K$1001, COLUMN(), FALSE)</f>
        <v>45317</v>
      </c>
      <c r="J34" s="3" t="str">
        <f>VLOOKUP($A34, 'Master Data'!$A$2:$K$1001, COLUMN(), FALSE)</f>
        <v>https://drive.google.com/file/d/mno456789pqr</v>
      </c>
      <c r="K34" s="3" t="str">
        <f>VLOOKUP($A34, 'Master Data'!$A$2:$K$1001, COLUMN(), FALSE)</f>
        <v>http://linkedinNeha 923@gmail.com:linkedin)</v>
      </c>
      <c r="L34" s="3" t="s">
        <v>29</v>
      </c>
      <c r="M34" s="3" t="s">
        <v>364</v>
      </c>
    </row>
    <row r="35" spans="1:13" x14ac:dyDescent="0.25">
      <c r="A35" s="3" t="s">
        <v>425</v>
      </c>
      <c r="B35" s="3" t="str">
        <f>VLOOKUP(A35, 'Master Data'!$A$2:$K$101, 2, FALSE)</f>
        <v>Akash Singh</v>
      </c>
      <c r="C35" s="3">
        <f>VLOOKUP($A35, 'Master Data'!$A$2:$K$1001, COLUMN(), FALSE)</f>
        <v>9234567924</v>
      </c>
      <c r="D35" s="3" t="str">
        <f>VLOOKUP($A35, 'Master Data'!$A$2:$K$1001, COLUMN(), FALSE)</f>
        <v>Akash924@gmail.com</v>
      </c>
      <c r="E35" s="3" t="str">
        <f>VLOOKUP($A35, 'Master Data'!$A$2:$K$1001, COLUMN(), FALSE)</f>
        <v>Telugu</v>
      </c>
      <c r="F35" s="3" t="str">
        <f>VLOOKUP($A35, 'Master Data'!$A$2:$K$1001, COLUMN(), FALSE)</f>
        <v>Req_123</v>
      </c>
      <c r="G35" s="3" t="str">
        <f>VLOOKUP($A35, 'Master Data'!$A$2:$K$1001, COLUMN(), FALSE)</f>
        <v>Naukri</v>
      </c>
      <c r="H35" s="3" t="str">
        <f>VLOOKUP($A35, 'Master Data'!$A$2:$K$1001, COLUMN(), FALSE)</f>
        <v>Head Hunting</v>
      </c>
      <c r="I35" s="6">
        <f>VLOOKUP($A35, 'Master Data'!$A$2:$K$1001, COLUMN(), FALSE)</f>
        <v>45283</v>
      </c>
      <c r="J35" s="3" t="str">
        <f>VLOOKUP($A35, 'Master Data'!$A$2:$K$1001, COLUMN(), FALSE)</f>
        <v>https://drive.google.com/file/d/abc123456def</v>
      </c>
      <c r="K35" s="3" t="str">
        <f>VLOOKUP($A35, 'Master Data'!$A$2:$K$1001, COLUMN(), FALSE)</f>
        <v>http://linkedinAkash924@gmail.com:linkedin)</v>
      </c>
      <c r="L35" s="3" t="s">
        <v>38</v>
      </c>
      <c r="M35" s="3" t="s">
        <v>363</v>
      </c>
    </row>
    <row r="36" spans="1:13" x14ac:dyDescent="0.25">
      <c r="A36" s="3" t="s">
        <v>426</v>
      </c>
      <c r="B36" s="3" t="str">
        <f>VLOOKUP(A36, 'Master Data'!$A$2:$K$101, 2, FALSE)</f>
        <v>Deepika Patel</v>
      </c>
      <c r="C36" s="3">
        <f>VLOOKUP($A36, 'Master Data'!$A$2:$K$1001, COLUMN(), FALSE)</f>
        <v>9234567925</v>
      </c>
      <c r="D36" s="3" t="str">
        <f>VLOOKUP($A36, 'Master Data'!$A$2:$K$1001, COLUMN(), FALSE)</f>
        <v>Deepi925@gmail.com</v>
      </c>
      <c r="E36" s="3" t="str">
        <f>VLOOKUP($A36, 'Master Data'!$A$2:$K$1001, COLUMN(), FALSE)</f>
        <v>Marathi</v>
      </c>
      <c r="F36" s="3" t="str">
        <f>VLOOKUP($A36, 'Master Data'!$A$2:$K$1001, COLUMN(), FALSE)</f>
        <v>Req_123</v>
      </c>
      <c r="G36" s="3" t="str">
        <f>VLOOKUP($A36, 'Master Data'!$A$2:$K$1001, COLUMN(), FALSE)</f>
        <v>Linkedin</v>
      </c>
      <c r="H36" s="3" t="str">
        <f>VLOOKUP($A36, 'Master Data'!$A$2:$K$1001, COLUMN(), FALSE)</f>
        <v>Head Hunting</v>
      </c>
      <c r="I36" s="6">
        <f>VLOOKUP($A36, 'Master Data'!$A$2:$K$1001, COLUMN(), FALSE)</f>
        <v>45328</v>
      </c>
      <c r="J36" s="3" t="str">
        <f>VLOOKUP($A36, 'Master Data'!$A$2:$K$1001, COLUMN(), FALSE)</f>
        <v>https://drive.google.com/file/d/xyz987654uvw</v>
      </c>
      <c r="K36" s="3" t="str">
        <f>VLOOKUP($A36, 'Master Data'!$A$2:$K$1001, COLUMN(), FALSE)</f>
        <v>http://linkedinDeepi925@gmail.com:linkedin)</v>
      </c>
      <c r="L36" s="3" t="s">
        <v>29</v>
      </c>
      <c r="M36" s="3" t="s">
        <v>365</v>
      </c>
    </row>
    <row r="37" spans="1:13" x14ac:dyDescent="0.25">
      <c r="A37" s="3" t="s">
        <v>427</v>
      </c>
      <c r="B37" s="3" t="str">
        <f>VLOOKUP(A37, 'Master Data'!$A$2:$K$101, 2, FALSE)</f>
        <v>Arush Gupta</v>
      </c>
      <c r="C37" s="3">
        <f>VLOOKUP($A37, 'Master Data'!$A$2:$K$1001, COLUMN(), FALSE)</f>
        <v>9234567926</v>
      </c>
      <c r="D37" s="3" t="str">
        <f>VLOOKUP($A37, 'Master Data'!$A$2:$K$1001, COLUMN(), FALSE)</f>
        <v>Arush926@gmail.com</v>
      </c>
      <c r="E37" s="3" t="str">
        <f>VLOOKUP($A37, 'Master Data'!$A$2:$K$1001, COLUMN(), FALSE)</f>
        <v>Hindi</v>
      </c>
      <c r="F37" s="3" t="str">
        <f>VLOOKUP($A37, 'Master Data'!$A$2:$K$1001, COLUMN(), FALSE)</f>
        <v>Req_123</v>
      </c>
      <c r="G37" s="3" t="str">
        <f>VLOOKUP($A37, 'Master Data'!$A$2:$K$1001, COLUMN(), FALSE)</f>
        <v>IIMJobs</v>
      </c>
      <c r="H37" s="3" t="str">
        <f>VLOOKUP($A37, 'Master Data'!$A$2:$K$1001, COLUMN(), FALSE)</f>
        <v>Head Hunting</v>
      </c>
      <c r="I37" s="6">
        <f>VLOOKUP($A37, 'Master Data'!$A$2:$K$1001, COLUMN(), FALSE)</f>
        <v>45334</v>
      </c>
      <c r="J37" s="3" t="str">
        <f>VLOOKUP($A37, 'Master Data'!$A$2:$K$1001, COLUMN(), FALSE)</f>
        <v>https://drive.google.com/file/d/mno456789pqr</v>
      </c>
      <c r="K37" s="3" t="str">
        <f>VLOOKUP($A37, 'Master Data'!$A$2:$K$1001, COLUMN(), FALSE)</f>
        <v>http://linkedinArush926@gmail.com:linkedin)</v>
      </c>
      <c r="L37" s="3" t="s">
        <v>29</v>
      </c>
      <c r="M37" s="3" t="s">
        <v>362</v>
      </c>
    </row>
    <row r="38" spans="1:13" x14ac:dyDescent="0.25">
      <c r="A38" s="3" t="s">
        <v>428</v>
      </c>
      <c r="B38" s="3" t="str">
        <f>VLOOKUP(A38, 'Master Data'!$A$2:$K$101, 2, FALSE)</f>
        <v>Shruti Khanna</v>
      </c>
      <c r="C38" s="3">
        <f>VLOOKUP($A38, 'Master Data'!$A$2:$K$1001, COLUMN(), FALSE)</f>
        <v>9234567927</v>
      </c>
      <c r="D38" s="3" t="str">
        <f>VLOOKUP($A38, 'Master Data'!$A$2:$K$1001, COLUMN(), FALSE)</f>
        <v>Shrut927@gmail.com</v>
      </c>
      <c r="E38" s="3" t="str">
        <f>VLOOKUP($A38, 'Master Data'!$A$2:$K$1001, COLUMN(), FALSE)</f>
        <v>Tamil</v>
      </c>
      <c r="F38" s="3" t="str">
        <f>VLOOKUP($A38, 'Master Data'!$A$2:$K$1001, COLUMN(), FALSE)</f>
        <v>Req_123</v>
      </c>
      <c r="G38" s="3" t="str">
        <f>VLOOKUP($A38, 'Master Data'!$A$2:$K$1001, COLUMN(), FALSE)</f>
        <v>Shine</v>
      </c>
      <c r="H38" s="3" t="str">
        <f>VLOOKUP($A38, 'Master Data'!$A$2:$K$1001, COLUMN(), FALSE)</f>
        <v>Head Hunting</v>
      </c>
      <c r="I38" s="6">
        <f>VLOOKUP($A38, 'Master Data'!$A$2:$K$1001, COLUMN(), FALSE)</f>
        <v>45339</v>
      </c>
      <c r="J38" s="3" t="str">
        <f>VLOOKUP($A38, 'Master Data'!$A$2:$K$1001, COLUMN(), FALSE)</f>
        <v>https://drive.google.com/file/d/abc123456def</v>
      </c>
      <c r="K38" s="3" t="str">
        <f>VLOOKUP($A38, 'Master Data'!$A$2:$K$1001, COLUMN(), FALSE)</f>
        <v>http://linkedinShrut927@gmail.com:linkedin)</v>
      </c>
      <c r="L38" s="3" t="s">
        <v>29</v>
      </c>
      <c r="M38" s="3" t="s">
        <v>363</v>
      </c>
    </row>
    <row r="39" spans="1:13" x14ac:dyDescent="0.25">
      <c r="A39" s="3" t="s">
        <v>429</v>
      </c>
      <c r="B39" s="3" t="str">
        <f>VLOOKUP(A39, 'Master Data'!$A$2:$K$101, 2, FALSE)</f>
        <v>Rajiv Mehta</v>
      </c>
      <c r="C39" s="3">
        <f>VLOOKUP($A39, 'Master Data'!$A$2:$K$1001, COLUMN(), FALSE)</f>
        <v>9234567928</v>
      </c>
      <c r="D39" s="3" t="str">
        <f>VLOOKUP($A39, 'Master Data'!$A$2:$K$1001, COLUMN(), FALSE)</f>
        <v>Rajiv928@gmail.com</v>
      </c>
      <c r="E39" s="3" t="str">
        <f>VLOOKUP($A39, 'Master Data'!$A$2:$K$1001, COLUMN(), FALSE)</f>
        <v>Malayalam</v>
      </c>
      <c r="F39" s="3" t="str">
        <f>VLOOKUP($A39, 'Master Data'!$A$2:$K$1001, COLUMN(), FALSE)</f>
        <v>Req_123</v>
      </c>
      <c r="G39" s="3" t="str">
        <f>VLOOKUP($A39, 'Master Data'!$A$2:$K$1001, COLUMN(), FALSE)</f>
        <v>Referral</v>
      </c>
      <c r="H39" s="3" t="str">
        <f>VLOOKUP($A39, 'Master Data'!$A$2:$K$1001, COLUMN(), FALSE)</f>
        <v>Meenakshi Desai</v>
      </c>
      <c r="I39" s="6">
        <f>VLOOKUP($A39, 'Master Data'!$A$2:$K$1001, COLUMN(), FALSE)</f>
        <v>45157</v>
      </c>
      <c r="J39" s="3" t="str">
        <f>VLOOKUP($A39, 'Master Data'!$A$2:$K$1001, COLUMN(), FALSE)</f>
        <v>https://drive.google.com/file/d/xyz987654uvw</v>
      </c>
      <c r="K39" s="3" t="str">
        <f>VLOOKUP($A39, 'Master Data'!$A$2:$K$1001, COLUMN(), FALSE)</f>
        <v>http://linkedinRajiv928@gmail.com:linkedin)</v>
      </c>
      <c r="L39" s="3" t="s">
        <v>38</v>
      </c>
      <c r="M39" s="3" t="s">
        <v>364</v>
      </c>
    </row>
    <row r="40" spans="1:13" x14ac:dyDescent="0.25">
      <c r="A40" s="3" t="s">
        <v>430</v>
      </c>
      <c r="B40" s="3" t="str">
        <f>VLOOKUP(A40, 'Master Data'!$A$2:$K$101, 2, FALSE)</f>
        <v>Preeti Chauhan</v>
      </c>
      <c r="C40" s="3">
        <f>VLOOKUP($A40, 'Master Data'!$A$2:$K$1001, COLUMN(), FALSE)</f>
        <v>9234567929</v>
      </c>
      <c r="D40" s="3" t="str">
        <f>VLOOKUP($A40, 'Master Data'!$A$2:$K$1001, COLUMN(), FALSE)</f>
        <v>Preet929@gmail.com</v>
      </c>
      <c r="E40" s="3" t="str">
        <f>VLOOKUP($A40, 'Master Data'!$A$2:$K$1001, COLUMN(), FALSE)</f>
        <v>Kannada</v>
      </c>
      <c r="F40" s="3" t="str">
        <f>VLOOKUP($A40, 'Master Data'!$A$2:$K$1001, COLUMN(), FALSE)</f>
        <v>Req_123</v>
      </c>
      <c r="G40" s="3" t="str">
        <f>VLOOKUP($A40, 'Master Data'!$A$2:$K$1001, COLUMN(), FALSE)</f>
        <v>IIMJobs</v>
      </c>
      <c r="H40" s="3" t="str">
        <f>VLOOKUP($A40, 'Master Data'!$A$2:$K$1001, COLUMN(), FALSE)</f>
        <v>Head Hunting</v>
      </c>
      <c r="I40" s="6">
        <f>VLOOKUP($A40, 'Master Data'!$A$2:$K$1001, COLUMN(), FALSE)</f>
        <v>45232</v>
      </c>
      <c r="J40" s="3" t="str">
        <f>VLOOKUP($A40, 'Master Data'!$A$2:$K$1001, COLUMN(), FALSE)</f>
        <v>https://drive.google.com/file/d/mno456789pqr</v>
      </c>
      <c r="K40" s="3" t="str">
        <f>VLOOKUP($A40, 'Master Data'!$A$2:$K$1001, COLUMN(), FALSE)</f>
        <v>http://linkedinPreet929@gmail.com:linkedin)</v>
      </c>
      <c r="L40" s="3" t="s">
        <v>38</v>
      </c>
      <c r="M40" s="3" t="s">
        <v>363</v>
      </c>
    </row>
    <row r="41" spans="1:13" x14ac:dyDescent="0.25">
      <c r="A41" s="3" t="s">
        <v>431</v>
      </c>
      <c r="B41" s="3" t="str">
        <f>VLOOKUP(A41, 'Master Data'!$A$2:$K$101, 2, FALSE)</f>
        <v>Tarun Agarwal</v>
      </c>
      <c r="C41" s="3">
        <f>VLOOKUP($A41, 'Master Data'!$A$2:$K$1001, COLUMN(), FALSE)</f>
        <v>9234567930</v>
      </c>
      <c r="D41" s="3" t="str">
        <f>VLOOKUP($A41, 'Master Data'!$A$2:$K$1001, COLUMN(), FALSE)</f>
        <v>Tarun930@gmail.com</v>
      </c>
      <c r="E41" s="3" t="str">
        <f>VLOOKUP($A41, 'Master Data'!$A$2:$K$1001, COLUMN(), FALSE)</f>
        <v>Telugu</v>
      </c>
      <c r="F41" s="3" t="str">
        <f>VLOOKUP($A41, 'Master Data'!$A$2:$K$1001, COLUMN(), FALSE)</f>
        <v>Req_123</v>
      </c>
      <c r="G41" s="3" t="str">
        <f>VLOOKUP($A41, 'Master Data'!$A$2:$K$1001, COLUMN(), FALSE)</f>
        <v>Naukri</v>
      </c>
      <c r="H41" s="3" t="str">
        <f>VLOOKUP($A41, 'Master Data'!$A$2:$K$1001, COLUMN(), FALSE)</f>
        <v>Job Posting</v>
      </c>
      <c r="I41" s="6">
        <f>VLOOKUP($A41, 'Master Data'!$A$2:$K$1001, COLUMN(), FALSE)</f>
        <v>44944</v>
      </c>
      <c r="J41" s="3" t="str">
        <f>VLOOKUP($A41, 'Master Data'!$A$2:$K$1001, COLUMN(), FALSE)</f>
        <v>https://drive.google.com/file/d/abc123456def</v>
      </c>
      <c r="K41" s="3" t="str">
        <f>VLOOKUP($A41, 'Master Data'!$A$2:$K$1001, COLUMN(), FALSE)</f>
        <v>http://linkedinTarun930@gmail.com:linkedin)</v>
      </c>
      <c r="L41" s="3" t="s">
        <v>38</v>
      </c>
      <c r="M41" s="3" t="s">
        <v>365</v>
      </c>
    </row>
    <row r="42" spans="1:13" x14ac:dyDescent="0.25">
      <c r="A42" s="3" t="s">
        <v>432</v>
      </c>
      <c r="B42" s="3" t="str">
        <f>VLOOKUP(A42, 'Master Data'!$A$2:$K$101, 2, FALSE)</f>
        <v>Kriti Sharma</v>
      </c>
      <c r="C42" s="3">
        <f>VLOOKUP($A42, 'Master Data'!$A$2:$K$1001, COLUMN(), FALSE)</f>
        <v>9234567931</v>
      </c>
      <c r="D42" s="3" t="str">
        <f>VLOOKUP($A42, 'Master Data'!$A$2:$K$1001, COLUMN(), FALSE)</f>
        <v>Kriti931@gmail.com</v>
      </c>
      <c r="E42" s="3" t="str">
        <f>VLOOKUP($A42, 'Master Data'!$A$2:$K$1001, COLUMN(), FALSE)</f>
        <v>Marathi</v>
      </c>
      <c r="F42" s="3" t="str">
        <f>VLOOKUP($A42, 'Master Data'!$A$2:$K$1001, COLUMN(), FALSE)</f>
        <v>Req_123</v>
      </c>
      <c r="G42" s="3" t="str">
        <f>VLOOKUP($A42, 'Master Data'!$A$2:$K$1001, COLUMN(), FALSE)</f>
        <v>Referral</v>
      </c>
      <c r="H42" s="3" t="str">
        <f>VLOOKUP($A42, 'Master Data'!$A$2:$K$1001, COLUMN(), FALSE)</f>
        <v>Aditya Krishnan</v>
      </c>
      <c r="I42" s="6">
        <f>VLOOKUP($A42, 'Master Data'!$A$2:$K$1001, COLUMN(), FALSE)</f>
        <v>45361</v>
      </c>
      <c r="J42" s="3" t="str">
        <f>VLOOKUP($A42, 'Master Data'!$A$2:$K$1001, COLUMN(), FALSE)</f>
        <v>https://drive.google.com/file/d/xyz987654uvw</v>
      </c>
      <c r="K42" s="3" t="str">
        <f>VLOOKUP($A42, 'Master Data'!$A$2:$K$1001, COLUMN(), FALSE)</f>
        <v>http://linkedinKriti931@gmail.com:linkedin)</v>
      </c>
      <c r="L42" s="3" t="s">
        <v>29</v>
      </c>
      <c r="M42" s="3" t="s">
        <v>362</v>
      </c>
    </row>
    <row r="43" spans="1:13" x14ac:dyDescent="0.25">
      <c r="A43" s="3" t="s">
        <v>433</v>
      </c>
      <c r="B43" s="3" t="str">
        <f>VLOOKUP(A43, 'Master Data'!$A$2:$K$101, 2, FALSE)</f>
        <v>Rohit Pandey</v>
      </c>
      <c r="C43" s="3">
        <f>VLOOKUP($A43, 'Master Data'!$A$2:$K$1001, COLUMN(), FALSE)</f>
        <v>9234567932</v>
      </c>
      <c r="D43" s="3" t="str">
        <f>VLOOKUP($A43, 'Master Data'!$A$2:$K$1001, COLUMN(), FALSE)</f>
        <v>Rohit932@gmail.com</v>
      </c>
      <c r="E43" s="3" t="str">
        <f>VLOOKUP($A43, 'Master Data'!$A$2:$K$1001, COLUMN(), FALSE)</f>
        <v>Hindi</v>
      </c>
      <c r="F43" s="3" t="str">
        <f>VLOOKUP($A43, 'Master Data'!$A$2:$K$1001, COLUMN(), FALSE)</f>
        <v>Req_123</v>
      </c>
      <c r="G43" s="3" t="str">
        <f>VLOOKUP($A43, 'Master Data'!$A$2:$K$1001, COLUMN(), FALSE)</f>
        <v>Linkedin</v>
      </c>
      <c r="H43" s="3" t="str">
        <f>VLOOKUP($A43, 'Master Data'!$A$2:$K$1001, COLUMN(), FALSE)</f>
        <v>Job Posting</v>
      </c>
      <c r="I43" s="6">
        <f>VLOOKUP($A43, 'Master Data'!$A$2:$K$1001, COLUMN(), FALSE)</f>
        <v>45016</v>
      </c>
      <c r="J43" s="3" t="str">
        <f>VLOOKUP($A43, 'Master Data'!$A$2:$K$1001, COLUMN(), FALSE)</f>
        <v>https://drive.google.com/file/d/mno456789pqr</v>
      </c>
      <c r="K43" s="3" t="str">
        <f>VLOOKUP($A43, 'Master Data'!$A$2:$K$1001, COLUMN(), FALSE)</f>
        <v>http://linkedinRohit932@gmail.com:linkedin)</v>
      </c>
      <c r="L43" s="3" t="s">
        <v>38</v>
      </c>
      <c r="M43" s="3" t="s">
        <v>363</v>
      </c>
    </row>
    <row r="44" spans="1:13" x14ac:dyDescent="0.25">
      <c r="A44" s="3" t="s">
        <v>434</v>
      </c>
      <c r="B44" s="3" t="str">
        <f>VLOOKUP(A44, 'Master Data'!$A$2:$K$101, 2, FALSE)</f>
        <v>Anushka Patel</v>
      </c>
      <c r="C44" s="3">
        <f>VLOOKUP($A44, 'Master Data'!$A$2:$K$1001, COLUMN(), FALSE)</f>
        <v>9234567933</v>
      </c>
      <c r="D44" s="3" t="str">
        <f>VLOOKUP($A44, 'Master Data'!$A$2:$K$1001, COLUMN(), FALSE)</f>
        <v>Anush933@gmail.com</v>
      </c>
      <c r="E44" s="3" t="str">
        <f>VLOOKUP($A44, 'Master Data'!$A$2:$K$1001, COLUMN(), FALSE)</f>
        <v>Tamil</v>
      </c>
      <c r="F44" s="3" t="str">
        <f>VLOOKUP($A44, 'Master Data'!$A$2:$K$1001, COLUMN(), FALSE)</f>
        <v>Req_123</v>
      </c>
      <c r="G44" s="3" t="str">
        <f>VLOOKUP($A44, 'Master Data'!$A$2:$K$1001, COLUMN(), FALSE)</f>
        <v>IIMJobs</v>
      </c>
      <c r="H44" s="3" t="str">
        <f>VLOOKUP($A44, 'Master Data'!$A$2:$K$1001, COLUMN(), FALSE)</f>
        <v>Job Posting</v>
      </c>
      <c r="I44" s="6">
        <f>VLOOKUP($A44, 'Master Data'!$A$2:$K$1001, COLUMN(), FALSE)</f>
        <v>45294</v>
      </c>
      <c r="J44" s="3" t="str">
        <f>VLOOKUP($A44, 'Master Data'!$A$2:$K$1001, COLUMN(), FALSE)</f>
        <v>https://drive.google.com/file/d/abc123456def</v>
      </c>
      <c r="K44" s="3" t="str">
        <f>VLOOKUP($A44, 'Master Data'!$A$2:$K$1001, COLUMN(), FALSE)</f>
        <v>http://linkedinAnush933@gmail.com:linkedin)</v>
      </c>
      <c r="L44" s="3" t="s">
        <v>29</v>
      </c>
      <c r="M44" s="3" t="s">
        <v>364</v>
      </c>
    </row>
    <row r="45" spans="1:13" x14ac:dyDescent="0.25">
      <c r="A45" s="3" t="s">
        <v>435</v>
      </c>
      <c r="B45" s="3" t="str">
        <f>VLOOKUP(A45, 'Master Data'!$A$2:$K$101, 2, FALSE)</f>
        <v>Sumit Jain</v>
      </c>
      <c r="C45" s="3">
        <f>VLOOKUP($A45, 'Master Data'!$A$2:$K$1001, COLUMN(), FALSE)</f>
        <v>9234567934</v>
      </c>
      <c r="D45" s="3" t="str">
        <f>VLOOKUP($A45, 'Master Data'!$A$2:$K$1001, COLUMN(), FALSE)</f>
        <v>Sumit934@gmail.com</v>
      </c>
      <c r="E45" s="3" t="str">
        <f>VLOOKUP($A45, 'Master Data'!$A$2:$K$1001, COLUMN(), FALSE)</f>
        <v>Kannada</v>
      </c>
      <c r="F45" s="3" t="str">
        <f>VLOOKUP($A45, 'Master Data'!$A$2:$K$1001, COLUMN(), FALSE)</f>
        <v>Req_123</v>
      </c>
      <c r="G45" s="3" t="str">
        <f>VLOOKUP($A45, 'Master Data'!$A$2:$K$1001, COLUMN(), FALSE)</f>
        <v>Shine</v>
      </c>
      <c r="H45" s="3" t="str">
        <f>VLOOKUP($A45, 'Master Data'!$A$2:$K$1001, COLUMN(), FALSE)</f>
        <v>Job Posting</v>
      </c>
      <c r="I45" s="6">
        <f>VLOOKUP($A45, 'Master Data'!$A$2:$K$1001, COLUMN(), FALSE)</f>
        <v>45299</v>
      </c>
      <c r="J45" s="3" t="str">
        <f>VLOOKUP($A45, 'Master Data'!$A$2:$K$1001, COLUMN(), FALSE)</f>
        <v>https://drive.google.com/file/d/xyz987654uvw</v>
      </c>
      <c r="K45" s="3" t="str">
        <f>VLOOKUP($A45, 'Master Data'!$A$2:$K$1001, COLUMN(), FALSE)</f>
        <v>http://linkedinSumit934@gmail.com:linkedin)</v>
      </c>
      <c r="L45" s="3" t="s">
        <v>29</v>
      </c>
      <c r="M45" s="3" t="s">
        <v>363</v>
      </c>
    </row>
    <row r="46" spans="1:13" x14ac:dyDescent="0.25">
      <c r="A46" s="3" t="s">
        <v>436</v>
      </c>
      <c r="B46" s="3" t="str">
        <f>VLOOKUP(A46, 'Master Data'!$A$2:$K$101, 2, FALSE)</f>
        <v>Nandini Verma</v>
      </c>
      <c r="C46" s="3">
        <f>VLOOKUP($A46, 'Master Data'!$A$2:$K$1001, COLUMN(), FALSE)</f>
        <v>9234567935</v>
      </c>
      <c r="D46" s="3" t="str">
        <f>VLOOKUP($A46, 'Master Data'!$A$2:$K$1001, COLUMN(), FALSE)</f>
        <v>Nandi935@gmail.com</v>
      </c>
      <c r="E46" s="3" t="str">
        <f>VLOOKUP($A46, 'Master Data'!$A$2:$K$1001, COLUMN(), FALSE)</f>
        <v>Malayalam</v>
      </c>
      <c r="F46" s="3" t="str">
        <f>VLOOKUP($A46, 'Master Data'!$A$2:$K$1001, COLUMN(), FALSE)</f>
        <v>Req_123</v>
      </c>
      <c r="G46" s="3" t="str">
        <f>VLOOKUP($A46, 'Master Data'!$A$2:$K$1001, COLUMN(), FALSE)</f>
        <v>Naukri</v>
      </c>
      <c r="H46" s="3" t="str">
        <f>VLOOKUP($A46, 'Master Data'!$A$2:$K$1001, COLUMN(), FALSE)</f>
        <v>Job Posting</v>
      </c>
      <c r="I46" s="6">
        <f>VLOOKUP($A46, 'Master Data'!$A$2:$K$1001, COLUMN(), FALSE)</f>
        <v>45307</v>
      </c>
      <c r="J46" s="3" t="str">
        <f>VLOOKUP($A46, 'Master Data'!$A$2:$K$1001, COLUMN(), FALSE)</f>
        <v>https://drive.google.com/file/d/mno456789pqr</v>
      </c>
      <c r="K46" s="3" t="str">
        <f>VLOOKUP($A46, 'Master Data'!$A$2:$K$1001, COLUMN(), FALSE)</f>
        <v>http://linkedinNandi935@gmail.com:linkedin)</v>
      </c>
      <c r="L46" s="3" t="s">
        <v>29</v>
      </c>
      <c r="M46" s="3" t="s">
        <v>365</v>
      </c>
    </row>
    <row r="47" spans="1:13" x14ac:dyDescent="0.25">
      <c r="A47" s="3" t="s">
        <v>437</v>
      </c>
      <c r="B47" s="3" t="str">
        <f>VLOOKUP(A47, 'Master Data'!$A$2:$K$101, 2, FALSE)</f>
        <v>Prateek Das</v>
      </c>
      <c r="C47" s="3">
        <f>VLOOKUP($A47, 'Master Data'!$A$2:$K$1001, COLUMN(), FALSE)</f>
        <v>9234567936</v>
      </c>
      <c r="D47" s="3" t="str">
        <f>VLOOKUP($A47, 'Master Data'!$A$2:$K$1001, COLUMN(), FALSE)</f>
        <v>Prate936@gmail.com</v>
      </c>
      <c r="E47" s="3" t="str">
        <f>VLOOKUP($A47, 'Master Data'!$A$2:$K$1001, COLUMN(), FALSE)</f>
        <v>Telugu</v>
      </c>
      <c r="F47" s="3" t="str">
        <f>VLOOKUP($A47, 'Master Data'!$A$2:$K$1001, COLUMN(), FALSE)</f>
        <v>Req_123</v>
      </c>
      <c r="G47" s="3" t="str">
        <f>VLOOKUP($A47, 'Master Data'!$A$2:$K$1001, COLUMN(), FALSE)</f>
        <v>IIMJobs</v>
      </c>
      <c r="H47" s="3" t="str">
        <f>VLOOKUP($A47, 'Master Data'!$A$2:$K$1001, COLUMN(), FALSE)</f>
        <v>Head Hunting</v>
      </c>
      <c r="I47" s="6">
        <f>VLOOKUP($A47, 'Master Data'!$A$2:$K$1001, COLUMN(), FALSE)</f>
        <v>45122</v>
      </c>
      <c r="J47" s="3" t="str">
        <f>VLOOKUP($A47, 'Master Data'!$A$2:$K$1001, COLUMN(), FALSE)</f>
        <v>https://drive.google.com/file/d/abc123456def</v>
      </c>
      <c r="K47" s="3" t="str">
        <f>VLOOKUP($A47, 'Master Data'!$A$2:$K$1001, COLUMN(), FALSE)</f>
        <v>http://linkedinPrate936@gmail.com:linkedin)</v>
      </c>
      <c r="L47" s="3" t="s">
        <v>38</v>
      </c>
      <c r="M47" s="3" t="s">
        <v>362</v>
      </c>
    </row>
    <row r="48" spans="1:13" x14ac:dyDescent="0.25">
      <c r="A48" s="3" t="s">
        <v>438</v>
      </c>
      <c r="B48" s="3" t="str">
        <f>VLOOKUP(A48, 'Master Data'!$A$2:$K$101, 2, FALSE)</f>
        <v>Aarushi Singh</v>
      </c>
      <c r="C48" s="3">
        <f>VLOOKUP($A48, 'Master Data'!$A$2:$K$1001, COLUMN(), FALSE)</f>
        <v>9234567937</v>
      </c>
      <c r="D48" s="3" t="str">
        <f>VLOOKUP($A48, 'Master Data'!$A$2:$K$1001, COLUMN(), FALSE)</f>
        <v>Aarus937@gmail.com</v>
      </c>
      <c r="E48" s="3" t="str">
        <f>VLOOKUP($A48, 'Master Data'!$A$2:$K$1001, COLUMN(), FALSE)</f>
        <v>Marathi</v>
      </c>
      <c r="F48" s="3" t="str">
        <f>VLOOKUP($A48, 'Master Data'!$A$2:$K$1001, COLUMN(), FALSE)</f>
        <v>Req_123</v>
      </c>
      <c r="G48" s="3" t="str">
        <f>VLOOKUP($A48, 'Master Data'!$A$2:$K$1001, COLUMN(), FALSE)</f>
        <v>Linkedin</v>
      </c>
      <c r="H48" s="3" t="str">
        <f>VLOOKUP($A48, 'Master Data'!$A$2:$K$1001, COLUMN(), FALSE)</f>
        <v>Head Hunting</v>
      </c>
      <c r="I48" s="6">
        <f>VLOOKUP($A48, 'Master Data'!$A$2:$K$1001, COLUMN(), FALSE)</f>
        <v>45073</v>
      </c>
      <c r="J48" s="3" t="str">
        <f>VLOOKUP($A48, 'Master Data'!$A$2:$K$1001, COLUMN(), FALSE)</f>
        <v>https://drive.google.com/file/d/xyz987654uvw</v>
      </c>
      <c r="K48" s="3" t="str">
        <f>VLOOKUP($A48, 'Master Data'!$A$2:$K$1001, COLUMN(), FALSE)</f>
        <v>http://linkedinAarus937@gmail.com:linkedin)</v>
      </c>
      <c r="L48" s="3" t="s">
        <v>38</v>
      </c>
      <c r="M48" s="3" t="s">
        <v>363</v>
      </c>
    </row>
    <row r="49" spans="1:13" x14ac:dyDescent="0.25">
      <c r="A49" s="3" t="s">
        <v>439</v>
      </c>
      <c r="B49" s="3" t="str">
        <f>VLOOKUP(A49, 'Master Data'!$A$2:$K$101, 2, FALSE)</f>
        <v>Vikrant Malhotra</v>
      </c>
      <c r="C49" s="3">
        <f>VLOOKUP($A49, 'Master Data'!$A$2:$K$1001, COLUMN(), FALSE)</f>
        <v>9234567938</v>
      </c>
      <c r="D49" s="3" t="str">
        <f>VLOOKUP($A49, 'Master Data'!$A$2:$K$1001, COLUMN(), FALSE)</f>
        <v>Vikra938@gmail.com</v>
      </c>
      <c r="E49" s="3" t="str">
        <f>VLOOKUP($A49, 'Master Data'!$A$2:$K$1001, COLUMN(), FALSE)</f>
        <v>Hindi</v>
      </c>
      <c r="F49" s="3" t="str">
        <f>VLOOKUP($A49, 'Master Data'!$A$2:$K$1001, COLUMN(), FALSE)</f>
        <v>Req_123</v>
      </c>
      <c r="G49" s="3" t="str">
        <f>VLOOKUP($A49, 'Master Data'!$A$2:$K$1001, COLUMN(), FALSE)</f>
        <v>Referral</v>
      </c>
      <c r="H49" s="3" t="str">
        <f>VLOOKUP($A49, 'Master Data'!$A$2:$K$1001, COLUMN(), FALSE)</f>
        <v>Divya Rao</v>
      </c>
      <c r="I49" s="6">
        <f>VLOOKUP($A49, 'Master Data'!$A$2:$K$1001, COLUMN(), FALSE)</f>
        <v>45176</v>
      </c>
      <c r="J49" s="3" t="str">
        <f>VLOOKUP($A49, 'Master Data'!$A$2:$K$1001, COLUMN(), FALSE)</f>
        <v>https://drive.google.com/file/d/mno456789pqr</v>
      </c>
      <c r="K49" s="3" t="str">
        <f>VLOOKUP($A49, 'Master Data'!$A$2:$K$1001, COLUMN(), FALSE)</f>
        <v>http://linkedinVikra938@gmail.com:linkedin)</v>
      </c>
      <c r="L49" s="3" t="s">
        <v>38</v>
      </c>
      <c r="M49" s="3" t="s">
        <v>364</v>
      </c>
    </row>
    <row r="50" spans="1:13" x14ac:dyDescent="0.25">
      <c r="A50" s="3" t="s">
        <v>440</v>
      </c>
      <c r="B50" s="3" t="str">
        <f>VLOOKUP(A50, 'Master Data'!$A$2:$K$101, 2, FALSE)</f>
        <v>Anika Das</v>
      </c>
      <c r="C50" s="3">
        <f>VLOOKUP($A50, 'Master Data'!$A$2:$K$1001, COLUMN(), FALSE)</f>
        <v>9234567939</v>
      </c>
      <c r="D50" s="3" t="str">
        <f>VLOOKUP($A50, 'Master Data'!$A$2:$K$1001, COLUMN(), FALSE)</f>
        <v>Anika939@gmail.com</v>
      </c>
      <c r="E50" s="3" t="str">
        <f>VLOOKUP($A50, 'Master Data'!$A$2:$K$1001, COLUMN(), FALSE)</f>
        <v>Kannada</v>
      </c>
      <c r="F50" s="3" t="str">
        <f>VLOOKUP($A50, 'Master Data'!$A$2:$K$1001, COLUMN(), FALSE)</f>
        <v>Req_123</v>
      </c>
      <c r="G50" s="3" t="str">
        <f>VLOOKUP($A50, 'Master Data'!$A$2:$K$1001, COLUMN(), FALSE)</f>
        <v>Shine</v>
      </c>
      <c r="H50" s="3" t="str">
        <f>VLOOKUP($A50, 'Master Data'!$A$2:$K$1001, COLUMN(), FALSE)</f>
        <v>Job Posting</v>
      </c>
      <c r="I50" s="6">
        <f>VLOOKUP($A50, 'Master Data'!$A$2:$K$1001, COLUMN(), FALSE)</f>
        <v>45331</v>
      </c>
      <c r="J50" s="3" t="str">
        <f>VLOOKUP($A50, 'Master Data'!$A$2:$K$1001, COLUMN(), FALSE)</f>
        <v>https://drive.google.com/file/d/abc123456def</v>
      </c>
      <c r="K50" s="3" t="str">
        <f>VLOOKUP($A50, 'Master Data'!$A$2:$K$1001, COLUMN(), FALSE)</f>
        <v>http://linkedinAnika939@gmail.com:linkedin)</v>
      </c>
      <c r="L50" s="3" t="s">
        <v>29</v>
      </c>
      <c r="M50" s="3" t="s">
        <v>363</v>
      </c>
    </row>
    <row r="51" spans="1:13" x14ac:dyDescent="0.25">
      <c r="A51" s="3" t="s">
        <v>441</v>
      </c>
      <c r="B51" s="3" t="str">
        <f>VLOOKUP(A51, 'Master Data'!$A$2:$K$101, 2, FALSE)</f>
        <v>Mohan Kumar</v>
      </c>
      <c r="C51" s="3">
        <f>VLOOKUP($A51, 'Master Data'!$A$2:$K$1001, COLUMN(), FALSE)</f>
        <v>9234567940</v>
      </c>
      <c r="D51" s="3" t="str">
        <f>VLOOKUP($A51, 'Master Data'!$A$2:$K$1001, COLUMN(), FALSE)</f>
        <v>Mohan940@gmail.com</v>
      </c>
      <c r="E51" s="3" t="str">
        <f>VLOOKUP($A51, 'Master Data'!$A$2:$K$1001, COLUMN(), FALSE)</f>
        <v>Tamil</v>
      </c>
      <c r="F51" s="3" t="str">
        <f>VLOOKUP($A51, 'Master Data'!$A$2:$K$1001, COLUMN(), FALSE)</f>
        <v>Req_123</v>
      </c>
      <c r="G51" s="3" t="str">
        <f>VLOOKUP($A51, 'Master Data'!$A$2:$K$1001, COLUMN(), FALSE)</f>
        <v>Naukri</v>
      </c>
      <c r="H51" s="3" t="str">
        <f>VLOOKUP($A51, 'Master Data'!$A$2:$K$1001, COLUMN(), FALSE)</f>
        <v>Head Hunting</v>
      </c>
      <c r="I51" s="6">
        <f>VLOOKUP($A51, 'Master Data'!$A$2:$K$1001, COLUMN(), FALSE)</f>
        <v>45093</v>
      </c>
      <c r="J51" s="3" t="str">
        <f>VLOOKUP($A51, 'Master Data'!$A$2:$K$1001, COLUMN(), FALSE)</f>
        <v>https://drive.google.com/file/d/xyz987654uvw</v>
      </c>
      <c r="K51" s="3" t="str">
        <f>VLOOKUP($A51, 'Master Data'!$A$2:$K$1001, COLUMN(), FALSE)</f>
        <v>http://linkedinMohan940@gmail.com:linkedin)</v>
      </c>
      <c r="L51" s="3" t="s">
        <v>38</v>
      </c>
      <c r="M51" s="3" t="s">
        <v>365</v>
      </c>
    </row>
    <row r="52" spans="1:13" x14ac:dyDescent="0.25">
      <c r="A52" s="3" t="s">
        <v>442</v>
      </c>
      <c r="B52" s="3" t="str">
        <f>VLOOKUP(A52, 'Master Data'!$A$2:$K$101, 2, FALSE)</f>
        <v>Komal Shah</v>
      </c>
      <c r="C52" s="3">
        <f>VLOOKUP($A52, 'Master Data'!$A$2:$K$1001, COLUMN(), FALSE)</f>
        <v>9234567941</v>
      </c>
      <c r="D52" s="3" t="str">
        <f>VLOOKUP($A52, 'Master Data'!$A$2:$K$1001, COLUMN(), FALSE)</f>
        <v>Komal941@gmail.com</v>
      </c>
      <c r="E52" s="3" t="str">
        <f>VLOOKUP($A52, 'Master Data'!$A$2:$K$1001, COLUMN(), FALSE)</f>
        <v>Malayalam</v>
      </c>
      <c r="F52" s="3" t="str">
        <f>VLOOKUP($A52, 'Master Data'!$A$2:$K$1001, COLUMN(), FALSE)</f>
        <v>Req_123</v>
      </c>
      <c r="G52" s="3" t="str">
        <f>VLOOKUP($A52, 'Master Data'!$A$2:$K$1001, COLUMN(), FALSE)</f>
        <v>Referral</v>
      </c>
      <c r="H52" s="3" t="str">
        <f>VLOOKUP($A52, 'Master Data'!$A$2:$K$1001, COLUMN(), FALSE)</f>
        <v>Rohan Chatterjee</v>
      </c>
      <c r="I52" s="6">
        <f>VLOOKUP($A52, 'Master Data'!$A$2:$K$1001, COLUMN(), FALSE)</f>
        <v>45342</v>
      </c>
      <c r="J52" s="3" t="str">
        <f>VLOOKUP($A52, 'Master Data'!$A$2:$K$1001, COLUMN(), FALSE)</f>
        <v>https://drive.google.com/file/d/mno456789pqr</v>
      </c>
      <c r="K52" s="3" t="str">
        <f>VLOOKUP($A52, 'Master Data'!$A$2:$K$1001, COLUMN(), FALSE)</f>
        <v>http://linkedinKomal941@gmail.com:linkedin)</v>
      </c>
      <c r="L52" s="3" t="s">
        <v>29</v>
      </c>
      <c r="M52" s="3" t="s">
        <v>362</v>
      </c>
    </row>
    <row r="53" spans="1:13" x14ac:dyDescent="0.25">
      <c r="A53" s="3" t="s">
        <v>443</v>
      </c>
      <c r="B53" s="3" t="str">
        <f>VLOOKUP(A53, 'Master Data'!$A$2:$K$101, 2, FALSE)</f>
        <v>Pranav Gupta</v>
      </c>
      <c r="C53" s="3">
        <f>VLOOKUP($A53, 'Master Data'!$A$2:$K$1001, COLUMN(), FALSE)</f>
        <v>9234567942</v>
      </c>
      <c r="D53" s="3" t="str">
        <f>VLOOKUP($A53, 'Master Data'!$A$2:$K$1001, COLUMN(), FALSE)</f>
        <v>Prana942@gmail.com</v>
      </c>
      <c r="E53" s="3" t="str">
        <f>VLOOKUP($A53, 'Master Data'!$A$2:$K$1001, COLUMN(), FALSE)</f>
        <v>Telugu</v>
      </c>
      <c r="F53" s="3" t="str">
        <f>VLOOKUP($A53, 'Master Data'!$A$2:$K$1001, COLUMN(), FALSE)</f>
        <v>Req_123</v>
      </c>
      <c r="G53" s="3" t="str">
        <f>VLOOKUP($A53, 'Master Data'!$A$2:$K$1001, COLUMN(), FALSE)</f>
        <v>IIMJobs</v>
      </c>
      <c r="H53" s="3" t="str">
        <f>VLOOKUP($A53, 'Master Data'!$A$2:$K$1001, COLUMN(), FALSE)</f>
        <v>Head Hunting</v>
      </c>
      <c r="I53" s="6">
        <f>VLOOKUP($A53, 'Master Data'!$A$2:$K$1001, COLUMN(), FALSE)</f>
        <v>45349</v>
      </c>
      <c r="J53" s="3" t="str">
        <f>VLOOKUP($A53, 'Master Data'!$A$2:$K$1001, COLUMN(), FALSE)</f>
        <v>https://drive.google.com/file/d/abc123456def</v>
      </c>
      <c r="K53" s="3" t="str">
        <f>VLOOKUP($A53, 'Master Data'!$A$2:$K$1001, COLUMN(), FALSE)</f>
        <v>http://linkedinPrana942@gmail.com:linkedin)</v>
      </c>
      <c r="L53" s="3" t="s">
        <v>29</v>
      </c>
      <c r="M53" s="3" t="s">
        <v>363</v>
      </c>
    </row>
    <row r="54" spans="1:13" x14ac:dyDescent="0.25">
      <c r="A54" s="3" t="s">
        <v>444</v>
      </c>
      <c r="B54" s="3" t="str">
        <f>VLOOKUP(A54, 'Master Data'!$A$2:$K$101, 2, FALSE)</f>
        <v>Shweta Sharma</v>
      </c>
      <c r="C54" s="3">
        <f>VLOOKUP($A54, 'Master Data'!$A$2:$K$1001, COLUMN(), FALSE)</f>
        <v>9234567943</v>
      </c>
      <c r="D54" s="3" t="str">
        <f>VLOOKUP($A54, 'Master Data'!$A$2:$K$1001, COLUMN(), FALSE)</f>
        <v>Shwet943@gmail.com</v>
      </c>
      <c r="E54" s="3" t="str">
        <f>VLOOKUP($A54, 'Master Data'!$A$2:$K$1001, COLUMN(), FALSE)</f>
        <v>Marathi</v>
      </c>
      <c r="F54" s="3" t="str">
        <f>VLOOKUP($A54, 'Master Data'!$A$2:$K$1001, COLUMN(), FALSE)</f>
        <v>Req_123</v>
      </c>
      <c r="G54" s="3" t="str">
        <f>VLOOKUP($A54, 'Master Data'!$A$2:$K$1001, COLUMN(), FALSE)</f>
        <v>Shine</v>
      </c>
      <c r="H54" s="3" t="str">
        <f>VLOOKUP($A54, 'Master Data'!$A$2:$K$1001, COLUMN(), FALSE)</f>
        <v>Head Hunting</v>
      </c>
      <c r="I54" s="6">
        <f>VLOOKUP($A54, 'Master Data'!$A$2:$K$1001, COLUMN(), FALSE)</f>
        <v>45355</v>
      </c>
      <c r="J54" s="3" t="str">
        <f>VLOOKUP($A54, 'Master Data'!$A$2:$K$1001, COLUMN(), FALSE)</f>
        <v>https://drive.google.com/file/d/xyz987654uvw</v>
      </c>
      <c r="K54" s="3" t="str">
        <f>VLOOKUP($A54, 'Master Data'!$A$2:$K$1001, COLUMN(), FALSE)</f>
        <v>http://linkedinShwet943@gmail.com:linkedin)</v>
      </c>
      <c r="L54" s="3" t="s">
        <v>29</v>
      </c>
      <c r="M54" s="3" t="s">
        <v>364</v>
      </c>
    </row>
    <row r="55" spans="1:13" x14ac:dyDescent="0.25">
      <c r="A55" s="3" t="s">
        <v>445</v>
      </c>
      <c r="B55" s="3" t="str">
        <f>VLOOKUP(A55, 'Master Data'!$A$2:$K$101, 2, FALSE)</f>
        <v>Aditya Saxena</v>
      </c>
      <c r="C55" s="3">
        <f>VLOOKUP($A55, 'Master Data'!$A$2:$K$1001, COLUMN(), FALSE)</f>
        <v>9234567944</v>
      </c>
      <c r="D55" s="3" t="str">
        <f>VLOOKUP($A55, 'Master Data'!$A$2:$K$1001, COLUMN(), FALSE)</f>
        <v>Adity944@gmail.com</v>
      </c>
      <c r="E55" s="3" t="str">
        <f>VLOOKUP($A55, 'Master Data'!$A$2:$K$1001, COLUMN(), FALSE)</f>
        <v>Hindi</v>
      </c>
      <c r="F55" s="3" t="str">
        <f>VLOOKUP($A55, 'Master Data'!$A$2:$K$1001, COLUMN(), FALSE)</f>
        <v>Req_123</v>
      </c>
      <c r="G55" s="3" t="str">
        <f>VLOOKUP($A55, 'Master Data'!$A$2:$K$1001, COLUMN(), FALSE)</f>
        <v>Naukri</v>
      </c>
      <c r="H55" s="3" t="str">
        <f>VLOOKUP($A55, 'Master Data'!$A$2:$K$1001, COLUMN(), FALSE)</f>
        <v>Head Hunting</v>
      </c>
      <c r="I55" s="6">
        <f>VLOOKUP($A55, 'Master Data'!$A$2:$K$1001, COLUMN(), FALSE)</f>
        <v>45261</v>
      </c>
      <c r="J55" s="3" t="str">
        <f>VLOOKUP($A55, 'Master Data'!$A$2:$K$1001, COLUMN(), FALSE)</f>
        <v>https://drive.google.com/file/d/mno456789pqr</v>
      </c>
      <c r="K55" s="3" t="str">
        <f>VLOOKUP($A55, 'Master Data'!$A$2:$K$1001, COLUMN(), FALSE)</f>
        <v>http://linkedinAdity944@gmail.com:linkedin)</v>
      </c>
      <c r="L55" s="3" t="s">
        <v>38</v>
      </c>
      <c r="M55" s="3" t="s">
        <v>363</v>
      </c>
    </row>
    <row r="56" spans="1:13" x14ac:dyDescent="0.25">
      <c r="A56" s="3" t="s">
        <v>446</v>
      </c>
      <c r="B56" s="3" t="str">
        <f>VLOOKUP(A56, 'Master Data'!$A$2:$K$101, 2, FALSE)</f>
        <v>Ritu Joshi</v>
      </c>
      <c r="C56" s="3">
        <f>VLOOKUP($A56, 'Master Data'!$A$2:$K$1001, COLUMN(), FALSE)</f>
        <v>9234567945</v>
      </c>
      <c r="D56" s="3" t="str">
        <f>VLOOKUP($A56, 'Master Data'!$A$2:$K$1001, COLUMN(), FALSE)</f>
        <v>Ritu 945@gmail.com</v>
      </c>
      <c r="E56" s="3" t="str">
        <f>VLOOKUP($A56, 'Master Data'!$A$2:$K$1001, COLUMN(), FALSE)</f>
        <v>Tamil</v>
      </c>
      <c r="F56" s="3" t="str">
        <f>VLOOKUP($A56, 'Master Data'!$A$2:$K$1001, COLUMN(), FALSE)</f>
        <v>Req_123</v>
      </c>
      <c r="G56" s="3" t="str">
        <f>VLOOKUP($A56, 'Master Data'!$A$2:$K$1001, COLUMN(), FALSE)</f>
        <v>Linkedin</v>
      </c>
      <c r="H56" s="3" t="str">
        <f>VLOOKUP($A56, 'Master Data'!$A$2:$K$1001, COLUMN(), FALSE)</f>
        <v>Head Hunting</v>
      </c>
      <c r="I56" s="6">
        <f>VLOOKUP($A56, 'Master Data'!$A$2:$K$1001, COLUMN(), FALSE)</f>
        <v>44981</v>
      </c>
      <c r="J56" s="3" t="str">
        <f>VLOOKUP($A56, 'Master Data'!$A$2:$K$1001, COLUMN(), FALSE)</f>
        <v>https://drive.google.com/file/d/abc123456def</v>
      </c>
      <c r="K56" s="3" t="str">
        <f>VLOOKUP($A56, 'Master Data'!$A$2:$K$1001, COLUMN(), FALSE)</f>
        <v>http://linkedinRitu 945@gmail.com:linkedin)</v>
      </c>
      <c r="L56" s="3" t="s">
        <v>38</v>
      </c>
      <c r="M56" s="3" t="s">
        <v>365</v>
      </c>
    </row>
    <row r="57" spans="1:13" x14ac:dyDescent="0.25">
      <c r="A57" s="3" t="s">
        <v>447</v>
      </c>
      <c r="B57" s="3" t="str">
        <f>VLOOKUP(A57, 'Master Data'!$A$2:$K$101, 2, FALSE)</f>
        <v>Rajesh Patel</v>
      </c>
      <c r="C57" s="3">
        <f>VLOOKUP($A57, 'Master Data'!$A$2:$K$1001, COLUMN(), FALSE)</f>
        <v>9234567946</v>
      </c>
      <c r="D57" s="3" t="str">
        <f>VLOOKUP($A57, 'Master Data'!$A$2:$K$1001, COLUMN(), FALSE)</f>
        <v>Rajes946@gmail.com</v>
      </c>
      <c r="E57" s="3" t="str">
        <f>VLOOKUP($A57, 'Master Data'!$A$2:$K$1001, COLUMN(), FALSE)</f>
        <v>Kannada</v>
      </c>
      <c r="F57" s="3" t="str">
        <f>VLOOKUP($A57, 'Master Data'!$A$2:$K$1001, COLUMN(), FALSE)</f>
        <v>Req_123</v>
      </c>
      <c r="G57" s="3" t="str">
        <f>VLOOKUP($A57, 'Master Data'!$A$2:$K$1001, COLUMN(), FALSE)</f>
        <v>Referral</v>
      </c>
      <c r="H57" s="3" t="str">
        <f>VLOOKUP($A57, 'Master Data'!$A$2:$K$1001, COLUMN(), FALSE)</f>
        <v>Sneha Kumar</v>
      </c>
      <c r="I57" s="6">
        <f>VLOOKUP($A57, 'Master Data'!$A$2:$K$1001, COLUMN(), FALSE)</f>
        <v>45163</v>
      </c>
      <c r="J57" s="3" t="str">
        <f>VLOOKUP($A57, 'Master Data'!$A$2:$K$1001, COLUMN(), FALSE)</f>
        <v>https://drive.google.com/file/d/xyz987654uvw</v>
      </c>
      <c r="K57" s="3" t="str">
        <f>VLOOKUP($A57, 'Master Data'!$A$2:$K$1001, COLUMN(), FALSE)</f>
        <v>http://linkedinRajes946@gmail.com:linkedin)</v>
      </c>
      <c r="L57" s="3" t="s">
        <v>38</v>
      </c>
      <c r="M57" s="3" t="s">
        <v>362</v>
      </c>
    </row>
    <row r="58" spans="1:13" x14ac:dyDescent="0.25">
      <c r="A58" s="3" t="s">
        <v>448</v>
      </c>
      <c r="B58" s="3" t="str">
        <f>VLOOKUP(A58, 'Master Data'!$A$2:$K$101, 2, FALSE)</f>
        <v>Swati Singh</v>
      </c>
      <c r="C58" s="3">
        <f>VLOOKUP($A58, 'Master Data'!$A$2:$K$1001, COLUMN(), FALSE)</f>
        <v>9234567947</v>
      </c>
      <c r="D58" s="3" t="str">
        <f>VLOOKUP($A58, 'Master Data'!$A$2:$K$1001, COLUMN(), FALSE)</f>
        <v>Swati947@gmail.com</v>
      </c>
      <c r="E58" s="3" t="str">
        <f>VLOOKUP($A58, 'Master Data'!$A$2:$K$1001, COLUMN(), FALSE)</f>
        <v>Malayalam</v>
      </c>
      <c r="F58" s="3" t="str">
        <f>VLOOKUP($A58, 'Master Data'!$A$2:$K$1001, COLUMN(), FALSE)</f>
        <v>Req_123</v>
      </c>
      <c r="G58" s="3" t="str">
        <f>VLOOKUP($A58, 'Master Data'!$A$2:$K$1001, COLUMN(), FALSE)</f>
        <v>IIMJobs</v>
      </c>
      <c r="H58" s="3" t="str">
        <f>VLOOKUP($A58, 'Master Data'!$A$2:$K$1001, COLUMN(), FALSE)</f>
        <v>Head Hunting</v>
      </c>
      <c r="I58" s="6">
        <f>VLOOKUP($A58, 'Master Data'!$A$2:$K$1001, COLUMN(), FALSE)</f>
        <v>45301</v>
      </c>
      <c r="J58" s="3" t="str">
        <f>VLOOKUP($A58, 'Master Data'!$A$2:$K$1001, COLUMN(), FALSE)</f>
        <v>https://drive.google.com/file/d/mno456789pqr</v>
      </c>
      <c r="K58" s="3" t="str">
        <f>VLOOKUP($A58, 'Master Data'!$A$2:$K$1001, COLUMN(), FALSE)</f>
        <v>http://linkedinSwati947@gmail.com:linkedin)</v>
      </c>
      <c r="L58" s="3" t="s">
        <v>29</v>
      </c>
      <c r="M58" s="3" t="s">
        <v>363</v>
      </c>
    </row>
    <row r="59" spans="1:13" x14ac:dyDescent="0.25">
      <c r="A59" s="3" t="s">
        <v>449</v>
      </c>
      <c r="B59" s="3" t="str">
        <f>VLOOKUP(A59, 'Master Data'!$A$2:$K$101, 2, FALSE)</f>
        <v>Amar Gupta</v>
      </c>
      <c r="C59" s="3">
        <f>VLOOKUP($A59, 'Master Data'!$A$2:$K$1001, COLUMN(), FALSE)</f>
        <v>9234567948</v>
      </c>
      <c r="D59" s="3" t="str">
        <f>VLOOKUP($A59, 'Master Data'!$A$2:$K$1001, COLUMN(), FALSE)</f>
        <v>Amar 948@gmail.com</v>
      </c>
      <c r="E59" s="3" t="str">
        <f>VLOOKUP($A59, 'Master Data'!$A$2:$K$1001, COLUMN(), FALSE)</f>
        <v>Telugu</v>
      </c>
      <c r="F59" s="3" t="str">
        <f>VLOOKUP($A59, 'Master Data'!$A$2:$K$1001, COLUMN(), FALSE)</f>
        <v>Req_123</v>
      </c>
      <c r="G59" s="3" t="str">
        <f>VLOOKUP($A59, 'Master Data'!$A$2:$K$1001, COLUMN(), FALSE)</f>
        <v>Shine</v>
      </c>
      <c r="H59" s="3" t="str">
        <f>VLOOKUP($A59, 'Master Data'!$A$2:$K$1001, COLUMN(), FALSE)</f>
        <v>Head Hunting</v>
      </c>
      <c r="I59" s="6">
        <f>VLOOKUP($A59, 'Master Data'!$A$2:$K$1001, COLUMN(), FALSE)</f>
        <v>45059</v>
      </c>
      <c r="J59" s="3" t="str">
        <f>VLOOKUP($A59, 'Master Data'!$A$2:$K$1001, COLUMN(), FALSE)</f>
        <v>https://drive.google.com/file/d/abc123456def</v>
      </c>
      <c r="K59" s="3" t="str">
        <f>VLOOKUP($A59, 'Master Data'!$A$2:$K$1001, COLUMN(), FALSE)</f>
        <v>http://linkedinAmar 948@gmail.com:linkedin)</v>
      </c>
      <c r="L59" s="3" t="s">
        <v>38</v>
      </c>
      <c r="M59" s="3" t="s">
        <v>364</v>
      </c>
    </row>
    <row r="60" spans="1:13" x14ac:dyDescent="0.25">
      <c r="A60" s="3" t="s">
        <v>450</v>
      </c>
      <c r="B60" s="3" t="str">
        <f>VLOOKUP(A60, 'Master Data'!$A$2:$K$101, 2, FALSE)</f>
        <v>Natasha Choudhury</v>
      </c>
      <c r="C60" s="3">
        <f>VLOOKUP($A60, 'Master Data'!$A$2:$K$1001, COLUMN(), FALSE)</f>
        <v>9234567949</v>
      </c>
      <c r="D60" s="3" t="str">
        <f>VLOOKUP($A60, 'Master Data'!$A$2:$K$1001, COLUMN(), FALSE)</f>
        <v>Natas949@gmail.com</v>
      </c>
      <c r="E60" s="3" t="str">
        <f>VLOOKUP($A60, 'Master Data'!$A$2:$K$1001, COLUMN(), FALSE)</f>
        <v>Marathi</v>
      </c>
      <c r="F60" s="3" t="str">
        <f>VLOOKUP($A60, 'Master Data'!$A$2:$K$1001, COLUMN(), FALSE)</f>
        <v>Req_123</v>
      </c>
      <c r="G60" s="3" t="str">
        <f>VLOOKUP($A60, 'Master Data'!$A$2:$K$1001, COLUMN(), FALSE)</f>
        <v>Naukri</v>
      </c>
      <c r="H60" s="3" t="str">
        <f>VLOOKUP($A60, 'Master Data'!$A$2:$K$1001, COLUMN(), FALSE)</f>
        <v>Head Hunting</v>
      </c>
      <c r="I60" s="6">
        <f>VLOOKUP($A60, 'Master Data'!$A$2:$K$1001, COLUMN(), FALSE)</f>
        <v>45315</v>
      </c>
      <c r="J60" s="3" t="str">
        <f>VLOOKUP($A60, 'Master Data'!$A$2:$K$1001, COLUMN(), FALSE)</f>
        <v>https://drive.google.com/file/d/xyz987654uvw</v>
      </c>
      <c r="K60" s="3" t="str">
        <f>VLOOKUP($A60, 'Master Data'!$A$2:$K$1001, COLUMN(), FALSE)</f>
        <v>http://linkedinNatas949@gmail.com:linkedin)</v>
      </c>
      <c r="L60" s="3" t="s">
        <v>29</v>
      </c>
      <c r="M60" s="3" t="s">
        <v>363</v>
      </c>
    </row>
    <row r="61" spans="1:13" x14ac:dyDescent="0.25">
      <c r="A61" s="3" t="s">
        <v>451</v>
      </c>
      <c r="B61" s="3" t="str">
        <f>VLOOKUP(A61, 'Master Data'!$A$2:$K$101, 2, FALSE)</f>
        <v>Pradeep Kumar</v>
      </c>
      <c r="C61" s="3">
        <f>VLOOKUP($A61, 'Master Data'!$A$2:$K$1001, COLUMN(), FALSE)</f>
        <v>9234567950</v>
      </c>
      <c r="D61" s="3" t="str">
        <f>VLOOKUP($A61, 'Master Data'!$A$2:$K$1001, COLUMN(), FALSE)</f>
        <v>Prade950@gmail.com</v>
      </c>
      <c r="E61" s="3" t="str">
        <f>VLOOKUP($A61, 'Master Data'!$A$2:$K$1001, COLUMN(), FALSE)</f>
        <v>Hindi</v>
      </c>
      <c r="F61" s="3" t="str">
        <f>VLOOKUP($A61, 'Master Data'!$A$2:$K$1001, COLUMN(), FALSE)</f>
        <v>Req_123</v>
      </c>
      <c r="G61" s="3" t="str">
        <f>VLOOKUP($A61, 'Master Data'!$A$2:$K$1001, COLUMN(), FALSE)</f>
        <v>Referral</v>
      </c>
      <c r="H61" s="3" t="str">
        <f>VLOOKUP($A61, 'Master Data'!$A$2:$K$1001, COLUMN(), FALSE)</f>
        <v>Anjali Choudhury</v>
      </c>
      <c r="I61" s="6">
        <f>VLOOKUP($A61, 'Master Data'!$A$2:$K$1001, COLUMN(), FALSE)</f>
        <v>45321</v>
      </c>
      <c r="J61" s="3" t="str">
        <f>VLOOKUP($A61, 'Master Data'!$A$2:$K$1001, COLUMN(), FALSE)</f>
        <v>https://drive.google.com/file/d/mno456789pqr</v>
      </c>
      <c r="K61" s="3" t="str">
        <f>VLOOKUP($A61, 'Master Data'!$A$2:$K$1001, COLUMN(), FALSE)</f>
        <v>http://linkedinPrade950@gmail.com:linkedin)</v>
      </c>
      <c r="L61" s="3" t="s">
        <v>29</v>
      </c>
      <c r="M61" s="3" t="s">
        <v>365</v>
      </c>
    </row>
    <row r="62" spans="1:13" x14ac:dyDescent="0.25">
      <c r="A62" s="3" t="s">
        <v>452</v>
      </c>
      <c r="B62" s="3" t="str">
        <f>VLOOKUP(A62, 'Master Data'!$A$2:$K$101, 2, FALSE)</f>
        <v>Nisha Singh</v>
      </c>
      <c r="C62" s="3">
        <f>VLOOKUP($A62, 'Master Data'!$A$2:$K$1001, COLUMN(), FALSE)</f>
        <v>9234567951</v>
      </c>
      <c r="D62" s="3" t="str">
        <f>VLOOKUP($A62, 'Master Data'!$A$2:$K$1001, COLUMN(), FALSE)</f>
        <v>Nisha951@gmail.com</v>
      </c>
      <c r="E62" s="3" t="str">
        <f>VLOOKUP($A62, 'Master Data'!$A$2:$K$1001, COLUMN(), FALSE)</f>
        <v>Tamil</v>
      </c>
      <c r="F62" s="3" t="str">
        <f>VLOOKUP($A62, 'Master Data'!$A$2:$K$1001, COLUMN(), FALSE)</f>
        <v>Req_123</v>
      </c>
      <c r="G62" s="3" t="str">
        <f>VLOOKUP($A62, 'Master Data'!$A$2:$K$1001, COLUMN(), FALSE)</f>
        <v>IIMJobs</v>
      </c>
      <c r="H62" s="3" t="str">
        <f>VLOOKUP($A62, 'Master Data'!$A$2:$K$1001, COLUMN(), FALSE)</f>
        <v>Head Hunting</v>
      </c>
      <c r="I62" s="6">
        <f>VLOOKUP($A62, 'Master Data'!$A$2:$K$1001, COLUMN(), FALSE)</f>
        <v>45326</v>
      </c>
      <c r="J62" s="3" t="str">
        <f>VLOOKUP($A62, 'Master Data'!$A$2:$K$1001, COLUMN(), FALSE)</f>
        <v>https://drive.google.com/file/d/abc123456def</v>
      </c>
      <c r="K62" s="3" t="str">
        <f>VLOOKUP($A62, 'Master Data'!$A$2:$K$1001, COLUMN(), FALSE)</f>
        <v>http://linkedinNisha951@gmail.com:linkedin)</v>
      </c>
      <c r="L62" s="3" t="s">
        <v>29</v>
      </c>
      <c r="M62" s="3" t="s">
        <v>362</v>
      </c>
    </row>
    <row r="63" spans="1:13" x14ac:dyDescent="0.25">
      <c r="A63" s="3" t="s">
        <v>453</v>
      </c>
      <c r="B63" s="3" t="str">
        <f>VLOOKUP(A63, 'Master Data'!$A$2:$K$101, 2, FALSE)</f>
        <v>Suraj Malhotra</v>
      </c>
      <c r="C63" s="3">
        <f>VLOOKUP($A63, 'Master Data'!$A$2:$K$1001, COLUMN(), FALSE)</f>
        <v>9234567952</v>
      </c>
      <c r="D63" s="3" t="str">
        <f>VLOOKUP($A63, 'Master Data'!$A$2:$K$1001, COLUMN(), FALSE)</f>
        <v>Suraj952@gmail.com</v>
      </c>
      <c r="E63" s="3" t="str">
        <f>VLOOKUP($A63, 'Master Data'!$A$2:$K$1001, COLUMN(), FALSE)</f>
        <v>Kannada</v>
      </c>
      <c r="F63" s="3" t="str">
        <f>VLOOKUP($A63, 'Master Data'!$A$2:$K$1001, COLUMN(), FALSE)</f>
        <v>Req_123</v>
      </c>
      <c r="G63" s="3" t="str">
        <f>VLOOKUP($A63, 'Master Data'!$A$2:$K$1001, COLUMN(), FALSE)</f>
        <v>Linkedin</v>
      </c>
      <c r="H63" s="3" t="str">
        <f>VLOOKUP($A63, 'Master Data'!$A$2:$K$1001, COLUMN(), FALSE)</f>
        <v>Head Hunting</v>
      </c>
      <c r="I63" s="6">
        <f>VLOOKUP($A63, 'Master Data'!$A$2:$K$1001, COLUMN(), FALSE)</f>
        <v>45219</v>
      </c>
      <c r="J63" s="3" t="str">
        <f>VLOOKUP($A63, 'Master Data'!$A$2:$K$1001, COLUMN(), FALSE)</f>
        <v>https://drive.google.com/file/d/xyz987654uvw</v>
      </c>
      <c r="K63" s="3" t="str">
        <f>VLOOKUP($A63, 'Master Data'!$A$2:$K$1001, COLUMN(), FALSE)</f>
        <v>http://linkedinSuraj952@gmail.com:linkedin)</v>
      </c>
      <c r="L63" s="3" t="s">
        <v>38</v>
      </c>
      <c r="M63" s="3" t="s">
        <v>363</v>
      </c>
    </row>
    <row r="64" spans="1:13" x14ac:dyDescent="0.25">
      <c r="A64" s="3" t="s">
        <v>454</v>
      </c>
      <c r="B64" s="3" t="str">
        <f>VLOOKUP(A64, 'Master Data'!$A$2:$K$101, 2, FALSE)</f>
        <v>Reena Kapoor</v>
      </c>
      <c r="C64" s="3">
        <f>VLOOKUP($A64, 'Master Data'!$A$2:$K$1001, COLUMN(), FALSE)</f>
        <v>9234567953</v>
      </c>
      <c r="D64" s="3" t="str">
        <f>VLOOKUP($A64, 'Master Data'!$A$2:$K$1001, COLUMN(), FALSE)</f>
        <v>Reena953@gmail.com</v>
      </c>
      <c r="E64" s="3" t="str">
        <f>VLOOKUP($A64, 'Master Data'!$A$2:$K$1001, COLUMN(), FALSE)</f>
        <v>Malayalam</v>
      </c>
      <c r="F64" s="3" t="str">
        <f>VLOOKUP($A64, 'Master Data'!$A$2:$K$1001, COLUMN(), FALSE)</f>
        <v>Req_123</v>
      </c>
      <c r="G64" s="3" t="str">
        <f>VLOOKUP($A64, 'Master Data'!$A$2:$K$1001, COLUMN(), FALSE)</f>
        <v>Shine</v>
      </c>
      <c r="H64" s="3" t="str">
        <f>VLOOKUP($A64, 'Master Data'!$A$2:$K$1001, COLUMN(), FALSE)</f>
        <v>Head Hunting</v>
      </c>
      <c r="I64" s="6">
        <f>VLOOKUP($A64, 'Master Data'!$A$2:$K$1001, COLUMN(), FALSE)</f>
        <v>45022</v>
      </c>
      <c r="J64" s="3" t="str">
        <f>VLOOKUP($A64, 'Master Data'!$A$2:$K$1001, COLUMN(), FALSE)</f>
        <v>https://drive.google.com/file/d/mno456789pqr</v>
      </c>
      <c r="K64" s="3" t="str">
        <f>VLOOKUP($A64, 'Master Data'!$A$2:$K$1001, COLUMN(), FALSE)</f>
        <v>http://linkedinReena953@gmail.com:linkedin)</v>
      </c>
      <c r="L64" s="3" t="s">
        <v>38</v>
      </c>
      <c r="M64" s="3" t="s">
        <v>364</v>
      </c>
    </row>
    <row r="65" spans="1:13" x14ac:dyDescent="0.25">
      <c r="A65" s="3" t="s">
        <v>455</v>
      </c>
      <c r="B65" s="3" t="str">
        <f>VLOOKUP(A65, 'Master Data'!$A$2:$K$101, 2, FALSE)</f>
        <v>Sanjay Shah</v>
      </c>
      <c r="C65" s="3">
        <f>VLOOKUP($A65, 'Master Data'!$A$2:$K$1001, COLUMN(), FALSE)</f>
        <v>9234567954</v>
      </c>
      <c r="D65" s="3" t="str">
        <f>VLOOKUP($A65, 'Master Data'!$A$2:$K$1001, COLUMN(), FALSE)</f>
        <v>Sanja954@gmail.com</v>
      </c>
      <c r="E65" s="3" t="str">
        <f>VLOOKUP($A65, 'Master Data'!$A$2:$K$1001, COLUMN(), FALSE)</f>
        <v>Telugu</v>
      </c>
      <c r="F65" s="3" t="str">
        <f>VLOOKUP($A65, 'Master Data'!$A$2:$K$1001, COLUMN(), FALSE)</f>
        <v>Req_123</v>
      </c>
      <c r="G65" s="3" t="str">
        <f>VLOOKUP($A65, 'Master Data'!$A$2:$K$1001, COLUMN(), FALSE)</f>
        <v>Naukri</v>
      </c>
      <c r="H65" s="3" t="str">
        <f>VLOOKUP($A65, 'Master Data'!$A$2:$K$1001, COLUMN(), FALSE)</f>
        <v>Head Hunting</v>
      </c>
      <c r="I65" s="6">
        <f>VLOOKUP($A65, 'Master Data'!$A$2:$K$1001, COLUMN(), FALSE)</f>
        <v>44959</v>
      </c>
      <c r="J65" s="3" t="str">
        <f>VLOOKUP($A65, 'Master Data'!$A$2:$K$1001, COLUMN(), FALSE)</f>
        <v>https://drive.google.com/file/d/abc123456def</v>
      </c>
      <c r="K65" s="3" t="str">
        <f>VLOOKUP($A65, 'Master Data'!$A$2:$K$1001, COLUMN(), FALSE)</f>
        <v>http://linkedinSanja954@gmail.com:linkedin)</v>
      </c>
      <c r="L65" s="3" t="s">
        <v>38</v>
      </c>
      <c r="M65" s="3" t="s">
        <v>363</v>
      </c>
    </row>
    <row r="66" spans="1:13" x14ac:dyDescent="0.25">
      <c r="A66" s="3" t="s">
        <v>456</v>
      </c>
      <c r="B66" s="3" t="str">
        <f>VLOOKUP(A66, 'Master Data'!$A$2:$K$101, 2, FALSE)</f>
        <v>Juhi Sharma</v>
      </c>
      <c r="C66" s="3">
        <f>VLOOKUP($A66, 'Master Data'!$A$2:$K$1001, COLUMN(), FALSE)</f>
        <v>9234567955</v>
      </c>
      <c r="D66" s="3" t="str">
        <f>VLOOKUP($A66, 'Master Data'!$A$2:$K$1001, COLUMN(), FALSE)</f>
        <v>Juhi 955@gmail.com</v>
      </c>
      <c r="E66" s="3" t="str">
        <f>VLOOKUP($A66, 'Master Data'!$A$2:$K$1001, COLUMN(), FALSE)</f>
        <v>Marathi</v>
      </c>
      <c r="F66" s="3" t="str">
        <f>VLOOKUP($A66, 'Master Data'!$A$2:$K$1001, COLUMN(), FALSE)</f>
        <v>Req_123</v>
      </c>
      <c r="G66" s="3" t="str">
        <f>VLOOKUP($A66, 'Master Data'!$A$2:$K$1001, COLUMN(), FALSE)</f>
        <v>IIMJobs</v>
      </c>
      <c r="H66" s="3" t="str">
        <f>VLOOKUP($A66, 'Master Data'!$A$2:$K$1001, COLUMN(), FALSE)</f>
        <v>Head Hunting</v>
      </c>
      <c r="I66" s="6">
        <f>VLOOKUP($A66, 'Master Data'!$A$2:$K$1001, COLUMN(), FALSE)</f>
        <v>45347</v>
      </c>
      <c r="J66" s="3" t="str">
        <f>VLOOKUP($A66, 'Master Data'!$A$2:$K$1001, COLUMN(), FALSE)</f>
        <v>https://drive.google.com/file/d/xyz987654uvw</v>
      </c>
      <c r="K66" s="3" t="str">
        <f>VLOOKUP($A66, 'Master Data'!$A$2:$K$1001, COLUMN(), FALSE)</f>
        <v>http://linkedinJuhi 955@gmail.com:linkedin)</v>
      </c>
      <c r="L66" s="3" t="s">
        <v>29</v>
      </c>
      <c r="M66" s="3" t="s">
        <v>365</v>
      </c>
    </row>
    <row r="67" spans="1:13" x14ac:dyDescent="0.25">
      <c r="A67" s="3" t="s">
        <v>457</v>
      </c>
      <c r="B67" s="3" t="str">
        <f>VLOOKUP(A67, 'Master Data'!$A$2:$K$101, 2, FALSE)</f>
        <v>Nitin Singh</v>
      </c>
      <c r="C67" s="3">
        <f>VLOOKUP($A67, 'Master Data'!$A$2:$K$1001, COLUMN(), FALSE)</f>
        <v>9234567956</v>
      </c>
      <c r="D67" s="3" t="str">
        <f>VLOOKUP($A67, 'Master Data'!$A$2:$K$1001, COLUMN(), FALSE)</f>
        <v>Nitin956@gmail.com</v>
      </c>
      <c r="E67" s="3" t="str">
        <f>VLOOKUP($A67, 'Master Data'!$A$2:$K$1001, COLUMN(), FALSE)</f>
        <v>Hindi</v>
      </c>
      <c r="F67" s="3" t="str">
        <f>VLOOKUP($A67, 'Master Data'!$A$2:$K$1001, COLUMN(), FALSE)</f>
        <v>Req_123</v>
      </c>
      <c r="G67" s="3" t="str">
        <f>VLOOKUP($A67, 'Master Data'!$A$2:$K$1001, COLUMN(), FALSE)</f>
        <v>Referral</v>
      </c>
      <c r="H67" s="3" t="str">
        <f>VLOOKUP($A67, 'Master Data'!$A$2:$K$1001, COLUMN(), FALSE)</f>
        <v>Ravi Menon</v>
      </c>
      <c r="I67" s="6">
        <f>VLOOKUP($A67, 'Master Data'!$A$2:$K$1001, COLUMN(), FALSE)</f>
        <v>45105</v>
      </c>
      <c r="J67" s="3" t="str">
        <f>VLOOKUP($A67, 'Master Data'!$A$2:$K$1001, COLUMN(), FALSE)</f>
        <v>https://drive.google.com/file/d/mno456789pqr</v>
      </c>
      <c r="K67" s="3" t="str">
        <f>VLOOKUP($A67, 'Master Data'!$A$2:$K$1001, COLUMN(), FALSE)</f>
        <v>http://linkedinNitin956@gmail.com:linkedin)</v>
      </c>
      <c r="L67" s="3" t="s">
        <v>38</v>
      </c>
      <c r="M67" s="3" t="s">
        <v>362</v>
      </c>
    </row>
    <row r="68" spans="1:13" x14ac:dyDescent="0.25">
      <c r="A68" s="3" t="s">
        <v>458</v>
      </c>
      <c r="B68" s="3" t="str">
        <f>VLOOKUP(A68, 'Master Data'!$A$2:$K$101, 2, FALSE)</f>
        <v>Pooja Gupta</v>
      </c>
      <c r="C68" s="3">
        <f>VLOOKUP($A68, 'Master Data'!$A$2:$K$1001, COLUMN(), FALSE)</f>
        <v>9234567957</v>
      </c>
      <c r="D68" s="3" t="str">
        <f>VLOOKUP($A68, 'Master Data'!$A$2:$K$1001, COLUMN(), FALSE)</f>
        <v>Pooja957@gmail.com</v>
      </c>
      <c r="E68" s="3" t="str">
        <f>VLOOKUP($A68, 'Master Data'!$A$2:$K$1001, COLUMN(), FALSE)</f>
        <v>Kannada</v>
      </c>
      <c r="F68" s="3" t="str">
        <f>VLOOKUP($A68, 'Master Data'!$A$2:$K$1001, COLUMN(), FALSE)</f>
        <v>Req_123</v>
      </c>
      <c r="G68" s="3" t="str">
        <f>VLOOKUP($A68, 'Master Data'!$A$2:$K$1001, COLUMN(), FALSE)</f>
        <v>Linkedin</v>
      </c>
      <c r="H68" s="3" t="str">
        <f>VLOOKUP($A68, 'Master Data'!$A$2:$K$1001, COLUMN(), FALSE)</f>
        <v>Head Hunting</v>
      </c>
      <c r="I68" s="6">
        <f>VLOOKUP($A68, 'Master Data'!$A$2:$K$1001, COLUMN(), FALSE)</f>
        <v>45367</v>
      </c>
      <c r="J68" s="3" t="str">
        <f>VLOOKUP($A68, 'Master Data'!$A$2:$K$1001, COLUMN(), FALSE)</f>
        <v>https://drive.google.com/file/d/abc123456def</v>
      </c>
      <c r="K68" s="3" t="str">
        <f>VLOOKUP($A68, 'Master Data'!$A$2:$K$1001, COLUMN(), FALSE)</f>
        <v>http://linkedinPooja957@gmail.com:linkedin)</v>
      </c>
      <c r="L68" s="3" t="s">
        <v>29</v>
      </c>
      <c r="M68" s="3" t="s">
        <v>363</v>
      </c>
    </row>
    <row r="69" spans="1:13" x14ac:dyDescent="0.25">
      <c r="A69" s="3" t="s">
        <v>459</v>
      </c>
      <c r="B69" s="3" t="str">
        <f>VLOOKUP(A69, 'Master Data'!$A$2:$K$101, 2, FALSE)</f>
        <v>Rohan Kapoor</v>
      </c>
      <c r="C69" s="3">
        <f>VLOOKUP($A69, 'Master Data'!$A$2:$K$1001, COLUMN(), FALSE)</f>
        <v>9234567958</v>
      </c>
      <c r="D69" s="3" t="str">
        <f>VLOOKUP($A69, 'Master Data'!$A$2:$K$1001, COLUMN(), FALSE)</f>
        <v>Rohan958@gmail.com</v>
      </c>
      <c r="E69" s="3" t="str">
        <f>VLOOKUP($A69, 'Master Data'!$A$2:$K$1001, COLUMN(), FALSE)</f>
        <v>Tamil</v>
      </c>
      <c r="F69" s="3" t="str">
        <f>VLOOKUP($A69, 'Master Data'!$A$2:$K$1001, COLUMN(), FALSE)</f>
        <v>Req_123</v>
      </c>
      <c r="G69" s="3" t="str">
        <f>VLOOKUP($A69, 'Master Data'!$A$2:$K$1001, COLUMN(), FALSE)</f>
        <v>Shine</v>
      </c>
      <c r="H69" s="3" t="str">
        <f>VLOOKUP($A69, 'Master Data'!$A$2:$K$1001, COLUMN(), FALSE)</f>
        <v>Head Hunting</v>
      </c>
      <c r="I69" s="6">
        <f>VLOOKUP($A69, 'Master Data'!$A$2:$K$1001, COLUMN(), FALSE)</f>
        <v>45292</v>
      </c>
      <c r="J69" s="3" t="str">
        <f>VLOOKUP($A69, 'Master Data'!$A$2:$K$1001, COLUMN(), FALSE)</f>
        <v>https://drive.google.com/file/d/xyz987654uvw</v>
      </c>
      <c r="K69" s="3" t="str">
        <f>VLOOKUP($A69, 'Master Data'!$A$2:$K$1001, COLUMN(), FALSE)</f>
        <v>http://linkedinRohan958@gmail.com:linkedin)</v>
      </c>
      <c r="L69" s="3" t="s">
        <v>29</v>
      </c>
      <c r="M69" s="3" t="s">
        <v>364</v>
      </c>
    </row>
    <row r="70" spans="1:13" x14ac:dyDescent="0.25">
      <c r="A70" s="3" t="s">
        <v>460</v>
      </c>
      <c r="B70" s="3" t="str">
        <f>VLOOKUP(A70, 'Master Data'!$A$2:$K$101, 2, FALSE)</f>
        <v>Vandana Verma</v>
      </c>
      <c r="C70" s="3">
        <f>VLOOKUP($A70, 'Master Data'!$A$2:$K$1001, COLUMN(), FALSE)</f>
        <v>9234567959</v>
      </c>
      <c r="D70" s="3" t="str">
        <f>VLOOKUP($A70, 'Master Data'!$A$2:$K$1001, COLUMN(), FALSE)</f>
        <v>Vanda959@gmail.com</v>
      </c>
      <c r="E70" s="3" t="str">
        <f>VLOOKUP($A70, 'Master Data'!$A$2:$K$1001, COLUMN(), FALSE)</f>
        <v>Malayalam</v>
      </c>
      <c r="F70" s="3" t="str">
        <f>VLOOKUP($A70, 'Master Data'!$A$2:$K$1001, COLUMN(), FALSE)</f>
        <v>Req_123</v>
      </c>
      <c r="G70" s="3" t="str">
        <f>VLOOKUP($A70, 'Master Data'!$A$2:$K$1001, COLUMN(), FALSE)</f>
        <v>Naukri</v>
      </c>
      <c r="H70" s="3" t="str">
        <f>VLOOKUP($A70, 'Master Data'!$A$2:$K$1001, COLUMN(), FALSE)</f>
        <v>Job Posting</v>
      </c>
      <c r="I70" s="6">
        <f>VLOOKUP($A70, 'Master Data'!$A$2:$K$1001, COLUMN(), FALSE)</f>
        <v>45297</v>
      </c>
      <c r="J70" s="3" t="str">
        <f>VLOOKUP($A70, 'Master Data'!$A$2:$K$1001, COLUMN(), FALSE)</f>
        <v>https://drive.google.com/file/d/mno456789pqr</v>
      </c>
      <c r="K70" s="3" t="str">
        <f>VLOOKUP($A70, 'Master Data'!$A$2:$K$1001, COLUMN(), FALSE)</f>
        <v>http://linkedinVanda959@gmail.com:linkedin)</v>
      </c>
      <c r="L70" s="3" t="s">
        <v>29</v>
      </c>
      <c r="M70" s="3" t="s">
        <v>363</v>
      </c>
    </row>
    <row r="71" spans="1:13" x14ac:dyDescent="0.25">
      <c r="A71" s="3" t="s">
        <v>461</v>
      </c>
      <c r="B71" s="3" t="str">
        <f>VLOOKUP(A71, 'Master Data'!$A$2:$K$101, 2, FALSE)</f>
        <v>Devendra Singh</v>
      </c>
      <c r="C71" s="3">
        <f>VLOOKUP($A71, 'Master Data'!$A$2:$K$1001, COLUMN(), FALSE)</f>
        <v>9234567960</v>
      </c>
      <c r="D71" s="3" t="str">
        <f>VLOOKUP($A71, 'Master Data'!$A$2:$K$1001, COLUMN(), FALSE)</f>
        <v>Deven960@gmail.com</v>
      </c>
      <c r="E71" s="3" t="str">
        <f>VLOOKUP($A71, 'Master Data'!$A$2:$K$1001, COLUMN(), FALSE)</f>
        <v>Telugu</v>
      </c>
      <c r="F71" s="3" t="str">
        <f>VLOOKUP($A71, 'Master Data'!$A$2:$K$1001, COLUMN(), FALSE)</f>
        <v>Req_123</v>
      </c>
      <c r="G71" s="3" t="str">
        <f>VLOOKUP($A71, 'Master Data'!$A$2:$K$1001, COLUMN(), FALSE)</f>
        <v>Referral</v>
      </c>
      <c r="H71" s="3" t="str">
        <f>VLOOKUP($A71, 'Master Data'!$A$2:$K$1001, COLUMN(), FALSE)</f>
        <v>Akshay Joshi</v>
      </c>
      <c r="I71" s="6">
        <f>VLOOKUP($A71, 'Master Data'!$A$2:$K$1001, COLUMN(), FALSE)</f>
        <v>45239</v>
      </c>
      <c r="J71" s="3" t="str">
        <f>VLOOKUP($A71, 'Master Data'!$A$2:$K$1001, COLUMN(), FALSE)</f>
        <v>https://drive.google.com/file/d/abc123456def</v>
      </c>
      <c r="K71" s="3" t="str">
        <f>VLOOKUP($A71, 'Master Data'!$A$2:$K$1001, COLUMN(), FALSE)</f>
        <v>http://linkedinDeven960@gmail.com:linkedin)</v>
      </c>
      <c r="L71" s="3" t="s">
        <v>38</v>
      </c>
      <c r="M71" s="3" t="s">
        <v>365</v>
      </c>
    </row>
    <row r="72" spans="1:13" x14ac:dyDescent="0.25">
      <c r="A72" s="3" t="s">
        <v>462</v>
      </c>
      <c r="B72" s="3" t="str">
        <f>VLOOKUP(A72, 'Master Data'!$A$2:$K$101, 2, FALSE)</f>
        <v>Manisha Patel</v>
      </c>
      <c r="C72" s="3">
        <f>VLOOKUP($A72, 'Master Data'!$A$2:$K$1001, COLUMN(), FALSE)</f>
        <v>9234567961</v>
      </c>
      <c r="D72" s="3" t="str">
        <f>VLOOKUP($A72, 'Master Data'!$A$2:$K$1001, COLUMN(), FALSE)</f>
        <v>Manis961@gmail.com</v>
      </c>
      <c r="E72" s="3" t="str">
        <f>VLOOKUP($A72, 'Master Data'!$A$2:$K$1001, COLUMN(), FALSE)</f>
        <v>Marathi</v>
      </c>
      <c r="F72" s="3" t="str">
        <f>VLOOKUP($A72, 'Master Data'!$A$2:$K$1001, COLUMN(), FALSE)</f>
        <v>Req_123</v>
      </c>
      <c r="G72" s="3" t="str">
        <f>VLOOKUP($A72, 'Master Data'!$A$2:$K$1001, COLUMN(), FALSE)</f>
        <v>IIMJobs</v>
      </c>
      <c r="H72" s="3" t="str">
        <f>VLOOKUP($A72, 'Master Data'!$A$2:$K$1001, COLUMN(), FALSE)</f>
        <v>Head Hunting</v>
      </c>
      <c r="I72" s="6">
        <f>VLOOKUP($A72, 'Master Data'!$A$2:$K$1001, COLUMN(), FALSE)</f>
        <v>45148</v>
      </c>
      <c r="J72" s="3" t="str">
        <f>VLOOKUP($A72, 'Master Data'!$A$2:$K$1001, COLUMN(), FALSE)</f>
        <v>https://drive.google.com/file/d/xyz987654uvw</v>
      </c>
      <c r="K72" s="3" t="str">
        <f>VLOOKUP($A72, 'Master Data'!$A$2:$K$1001, COLUMN(), FALSE)</f>
        <v>http://linkedinManis961@gmail.com:linkedin)</v>
      </c>
      <c r="L72" s="3" t="s">
        <v>38</v>
      </c>
      <c r="M72" s="3" t="s">
        <v>362</v>
      </c>
    </row>
    <row r="73" spans="1:13" x14ac:dyDescent="0.25">
      <c r="A73" s="3" t="s">
        <v>463</v>
      </c>
      <c r="B73" s="3" t="str">
        <f>VLOOKUP(A73, 'Master Data'!$A$2:$K$101, 2, FALSE)</f>
        <v>Arjun Malhotra</v>
      </c>
      <c r="C73" s="3">
        <f>VLOOKUP($A73, 'Master Data'!$A$2:$K$1001, COLUMN(), FALSE)</f>
        <v>9234567962</v>
      </c>
      <c r="D73" s="3" t="str">
        <f>VLOOKUP($A73, 'Master Data'!$A$2:$K$1001, COLUMN(), FALSE)</f>
        <v>Arjun962@gmail.com</v>
      </c>
      <c r="E73" s="3" t="str">
        <f>VLOOKUP($A73, 'Master Data'!$A$2:$K$1001, COLUMN(), FALSE)</f>
        <v>Hindi</v>
      </c>
      <c r="F73" s="3" t="str">
        <f>VLOOKUP($A73, 'Master Data'!$A$2:$K$1001, COLUMN(), FALSE)</f>
        <v>Req_123</v>
      </c>
      <c r="G73" s="3" t="str">
        <f>VLOOKUP($A73, 'Master Data'!$A$2:$K$1001, COLUMN(), FALSE)</f>
        <v>Shine</v>
      </c>
      <c r="H73" s="3" t="str">
        <f>VLOOKUP($A73, 'Master Data'!$A$2:$K$1001, COLUMN(), FALSE)</f>
        <v>Head Hunting</v>
      </c>
      <c r="I73" s="6">
        <f>VLOOKUP($A73, 'Master Data'!$A$2:$K$1001, COLUMN(), FALSE)</f>
        <v>45275</v>
      </c>
      <c r="J73" s="3" t="str">
        <f>VLOOKUP($A73, 'Master Data'!$A$2:$K$1001, COLUMN(), FALSE)</f>
        <v>https://drive.google.com/file/d/mno456789pqr</v>
      </c>
      <c r="K73" s="3" t="str">
        <f>VLOOKUP($A73, 'Master Data'!$A$2:$K$1001, COLUMN(), FALSE)</f>
        <v>http://linkedinArjun962@gmail.com:linkedin)</v>
      </c>
      <c r="L73" s="3" t="s">
        <v>38</v>
      </c>
      <c r="M73" s="3" t="s">
        <v>363</v>
      </c>
    </row>
    <row r="74" spans="1:13" x14ac:dyDescent="0.25">
      <c r="A74" s="3" t="s">
        <v>464</v>
      </c>
      <c r="B74" s="3" t="str">
        <f>VLOOKUP(A74, 'Master Data'!$A$2:$K$101, 2, FALSE)</f>
        <v>Trisha Das</v>
      </c>
      <c r="C74" s="3">
        <f>VLOOKUP($A74, 'Master Data'!$A$2:$K$1001, COLUMN(), FALSE)</f>
        <v>9234567963</v>
      </c>
      <c r="D74" s="3" t="str">
        <f>VLOOKUP($A74, 'Master Data'!$A$2:$K$1001, COLUMN(), FALSE)</f>
        <v>Trish963@gmail.com</v>
      </c>
      <c r="E74" s="3" t="str">
        <f>VLOOKUP($A74, 'Master Data'!$A$2:$K$1001, COLUMN(), FALSE)</f>
        <v>Kannada</v>
      </c>
      <c r="F74" s="3" t="str">
        <f>VLOOKUP($A74, 'Master Data'!$A$2:$K$1001, COLUMN(), FALSE)</f>
        <v>Req_123</v>
      </c>
      <c r="G74" s="3" t="str">
        <f>VLOOKUP($A74, 'Master Data'!$A$2:$K$1001, COLUMN(), FALSE)</f>
        <v>Naukri</v>
      </c>
      <c r="H74" s="3" t="str">
        <f>VLOOKUP($A74, 'Master Data'!$A$2:$K$1001, COLUMN(), FALSE)</f>
        <v>Head Hunting</v>
      </c>
      <c r="I74" s="6">
        <f>VLOOKUP($A74, 'Master Data'!$A$2:$K$1001, COLUMN(), FALSE)</f>
        <v>45331</v>
      </c>
      <c r="J74" s="3" t="str">
        <f>VLOOKUP($A74, 'Master Data'!$A$2:$K$1001, COLUMN(), FALSE)</f>
        <v>https://drive.google.com/file/d/abc123456def</v>
      </c>
      <c r="K74" s="3" t="str">
        <f>VLOOKUP($A74, 'Master Data'!$A$2:$K$1001, COLUMN(), FALSE)</f>
        <v>http://linkedinTrish963@gmail.com:linkedin)</v>
      </c>
      <c r="L74" s="3" t="s">
        <v>29</v>
      </c>
      <c r="M74" s="3" t="s">
        <v>364</v>
      </c>
    </row>
    <row r="75" spans="1:13" x14ac:dyDescent="0.25">
      <c r="A75" s="3" t="s">
        <v>465</v>
      </c>
      <c r="B75" s="3" t="str">
        <f>VLOOKUP(A75, 'Master Data'!$A$2:$K$101, 2, FALSE)</f>
        <v>Vineet Sharma</v>
      </c>
      <c r="C75" s="3">
        <f>VLOOKUP($A75, 'Master Data'!$A$2:$K$1001, COLUMN(), FALSE)</f>
        <v>9234567964</v>
      </c>
      <c r="D75" s="3" t="str">
        <f>VLOOKUP($A75, 'Master Data'!$A$2:$K$1001, COLUMN(), FALSE)</f>
        <v>Vinee964@gmail.com</v>
      </c>
      <c r="E75" s="3" t="str">
        <f>VLOOKUP($A75, 'Master Data'!$A$2:$K$1001, COLUMN(), FALSE)</f>
        <v>Tamil</v>
      </c>
      <c r="F75" s="3" t="str">
        <f>VLOOKUP($A75, 'Master Data'!$A$2:$K$1001, COLUMN(), FALSE)</f>
        <v>Req_123</v>
      </c>
      <c r="G75" s="3" t="str">
        <f>VLOOKUP($A75, 'Master Data'!$A$2:$K$1001, COLUMN(), FALSE)</f>
        <v>IIMJobs</v>
      </c>
      <c r="H75" s="3" t="str">
        <f>VLOOKUP($A75, 'Master Data'!$A$2:$K$1001, COLUMN(), FALSE)</f>
        <v>Head Hunting</v>
      </c>
      <c r="I75" s="6">
        <f>VLOOKUP($A75, 'Master Data'!$A$2:$K$1001, COLUMN(), FALSE)</f>
        <v>45114</v>
      </c>
      <c r="J75" s="3" t="str">
        <f>VLOOKUP($A75, 'Master Data'!$A$2:$K$1001, COLUMN(), FALSE)</f>
        <v>https://drive.google.com/file/d/xyz987654uvw</v>
      </c>
      <c r="K75" s="3" t="str">
        <f>VLOOKUP($A75, 'Master Data'!$A$2:$K$1001, COLUMN(), FALSE)</f>
        <v>http://linkedinVinee964@gmail.com:linkedin)</v>
      </c>
      <c r="L75" s="3" t="s">
        <v>38</v>
      </c>
      <c r="M75" s="3" t="s">
        <v>363</v>
      </c>
    </row>
    <row r="76" spans="1:13" x14ac:dyDescent="0.25">
      <c r="A76" s="3" t="s">
        <v>466</v>
      </c>
      <c r="B76" s="3" t="str">
        <f>VLOOKUP(A76, 'Master Data'!$A$2:$K$101, 2, FALSE)</f>
        <v>Sangeeta Reddy</v>
      </c>
      <c r="C76" s="3">
        <f>VLOOKUP($A76, 'Master Data'!$A$2:$K$1001, COLUMN(), FALSE)</f>
        <v>9234567965</v>
      </c>
      <c r="D76" s="3" t="str">
        <f>VLOOKUP($A76, 'Master Data'!$A$2:$K$1001, COLUMN(), FALSE)</f>
        <v>Sange965@gmail.com</v>
      </c>
      <c r="E76" s="3" t="str">
        <f>VLOOKUP($A76, 'Master Data'!$A$2:$K$1001, COLUMN(), FALSE)</f>
        <v>Malayalam</v>
      </c>
      <c r="F76" s="3" t="str">
        <f>VLOOKUP($A76, 'Master Data'!$A$2:$K$1001, COLUMN(), FALSE)</f>
        <v>Req_123</v>
      </c>
      <c r="G76" s="3" t="str">
        <f>VLOOKUP($A76, 'Master Data'!$A$2:$K$1001, COLUMN(), FALSE)</f>
        <v>Linkedin</v>
      </c>
      <c r="H76" s="3" t="str">
        <f>VLOOKUP($A76, 'Master Data'!$A$2:$K$1001, COLUMN(), FALSE)</f>
        <v>Head Hunting</v>
      </c>
      <c r="I76" s="6">
        <f>VLOOKUP($A76, 'Master Data'!$A$2:$K$1001, COLUMN(), FALSE)</f>
        <v>45344</v>
      </c>
      <c r="J76" s="3" t="str">
        <f>VLOOKUP($A76, 'Master Data'!$A$2:$K$1001, COLUMN(), FALSE)</f>
        <v>https://drive.google.com/file/d/mno456789pqr</v>
      </c>
      <c r="K76" s="3" t="str">
        <f>VLOOKUP($A76, 'Master Data'!$A$2:$K$1001, COLUMN(), FALSE)</f>
        <v>http://linkedinSange965@gmail.com:linkedin)</v>
      </c>
      <c r="L76" s="3" t="s">
        <v>29</v>
      </c>
      <c r="M76" s="3" t="s">
        <v>365</v>
      </c>
    </row>
    <row r="77" spans="1:13" x14ac:dyDescent="0.25">
      <c r="A77" s="3" t="s">
        <v>467</v>
      </c>
      <c r="B77" s="3" t="str">
        <f>VLOOKUP(A77, 'Master Data'!$A$2:$K$101, 2, FALSE)</f>
        <v>Sujit Gupta</v>
      </c>
      <c r="C77" s="3">
        <f>VLOOKUP($A77, 'Master Data'!$A$2:$K$1001, COLUMN(), FALSE)</f>
        <v>9234567966</v>
      </c>
      <c r="D77" s="3" t="str">
        <f>VLOOKUP($A77, 'Master Data'!$A$2:$K$1001, COLUMN(), FALSE)</f>
        <v>Sujit966@gmail.com</v>
      </c>
      <c r="E77" s="3" t="str">
        <f>VLOOKUP($A77, 'Master Data'!$A$2:$K$1001, COLUMN(), FALSE)</f>
        <v>Telugu</v>
      </c>
      <c r="F77" s="3" t="str">
        <f>VLOOKUP($A77, 'Master Data'!$A$2:$K$1001, COLUMN(), FALSE)</f>
        <v>Req_123</v>
      </c>
      <c r="G77" s="3" t="str">
        <f>VLOOKUP($A77, 'Master Data'!$A$2:$K$1001, COLUMN(), FALSE)</f>
        <v>Referral</v>
      </c>
      <c r="H77" s="3" t="str">
        <f>VLOOKUP($A77, 'Master Data'!$A$2:$K$1001, COLUMN(), FALSE)</f>
        <v>Priya Rajan</v>
      </c>
      <c r="I77" s="6">
        <f>VLOOKUP($A77, 'Master Data'!$A$2:$K$1001, COLUMN(), FALSE)</f>
        <v>45368</v>
      </c>
      <c r="J77" s="3" t="str">
        <f>VLOOKUP($A77, 'Master Data'!$A$2:$K$1001, COLUMN(), FALSE)</f>
        <v>https://drive.google.com/file/d/abc123456def</v>
      </c>
      <c r="K77" s="3" t="str">
        <f>VLOOKUP($A77, 'Master Data'!$A$2:$K$1001, COLUMN(), FALSE)</f>
        <v>http://linkedinSujit966@gmail.com:linkedin)</v>
      </c>
      <c r="L77" s="3" t="s">
        <v>29</v>
      </c>
      <c r="M77" s="3" t="s">
        <v>362</v>
      </c>
    </row>
    <row r="78" spans="1:13" x14ac:dyDescent="0.25">
      <c r="A78" s="3" t="s">
        <v>468</v>
      </c>
      <c r="B78" s="3" t="str">
        <f>VLOOKUP(A78, 'Master Data'!$A$2:$K$101, 2, FALSE)</f>
        <v>Aarti Shah</v>
      </c>
      <c r="C78" s="3">
        <f>VLOOKUP($A78, 'Master Data'!$A$2:$K$1001, COLUMN(), FALSE)</f>
        <v>9234567967</v>
      </c>
      <c r="D78" s="3" t="str">
        <f>VLOOKUP($A78, 'Master Data'!$A$2:$K$1001, COLUMN(), FALSE)</f>
        <v>Aarti967@gmail.com</v>
      </c>
      <c r="E78" s="3" t="str">
        <f>VLOOKUP($A78, 'Master Data'!$A$2:$K$1001, COLUMN(), FALSE)</f>
        <v>Marathi</v>
      </c>
      <c r="F78" s="3" t="str">
        <f>VLOOKUP($A78, 'Master Data'!$A$2:$K$1001, COLUMN(), FALSE)</f>
        <v>Req_123</v>
      </c>
      <c r="G78" s="3" t="str">
        <f>VLOOKUP($A78, 'Master Data'!$A$2:$K$1001, COLUMN(), FALSE)</f>
        <v>Shine</v>
      </c>
      <c r="H78" s="3" t="str">
        <f>VLOOKUP($A78, 'Master Data'!$A$2:$K$1001, COLUMN(), FALSE)</f>
        <v>Head Hunting</v>
      </c>
      <c r="I78" s="6">
        <f>VLOOKUP($A78, 'Master Data'!$A$2:$K$1001, COLUMN(), FALSE)</f>
        <v>45369</v>
      </c>
      <c r="J78" s="3" t="str">
        <f>VLOOKUP($A78, 'Master Data'!$A$2:$K$1001, COLUMN(), FALSE)</f>
        <v>https://drive.google.com/file/d/xyz987654uvw</v>
      </c>
      <c r="K78" s="3" t="str">
        <f>VLOOKUP($A78, 'Master Data'!$A$2:$K$1001, COLUMN(), FALSE)</f>
        <v>http://linkedinAarti967@gmail.com:linkedin)</v>
      </c>
      <c r="L78" s="3" t="s">
        <v>29</v>
      </c>
      <c r="M78" s="3" t="s">
        <v>363</v>
      </c>
    </row>
    <row r="79" spans="1:13" x14ac:dyDescent="0.25">
      <c r="A79" s="3" t="s">
        <v>469</v>
      </c>
      <c r="B79" s="3" t="str">
        <f>VLOOKUP(A79, 'Master Data'!$A$2:$K$101, 2, FALSE)</f>
        <v>Mohit Chauhan</v>
      </c>
      <c r="C79" s="3">
        <f>VLOOKUP($A79, 'Master Data'!$A$2:$K$1001, COLUMN(), FALSE)</f>
        <v>9234567968</v>
      </c>
      <c r="D79" s="3" t="str">
        <f>VLOOKUP($A79, 'Master Data'!$A$2:$K$1001, COLUMN(), FALSE)</f>
        <v>Mohit968@gmail.com</v>
      </c>
      <c r="E79" s="3" t="str">
        <f>VLOOKUP($A79, 'Master Data'!$A$2:$K$1001, COLUMN(), FALSE)</f>
        <v>Hindi</v>
      </c>
      <c r="F79" s="3" t="str">
        <f>VLOOKUP($A79, 'Master Data'!$A$2:$K$1001, COLUMN(), FALSE)</f>
        <v>Req_123</v>
      </c>
      <c r="G79" s="3" t="str">
        <f>VLOOKUP($A79, 'Master Data'!$A$2:$K$1001, COLUMN(), FALSE)</f>
        <v>Naukri</v>
      </c>
      <c r="H79" s="3" t="str">
        <f>VLOOKUP($A79, 'Master Data'!$A$2:$K$1001, COLUMN(), FALSE)</f>
        <v>Head Hunting</v>
      </c>
      <c r="I79" s="6">
        <f>VLOOKUP($A79, 'Master Data'!$A$2:$K$1001, COLUMN(), FALSE)</f>
        <v>45190</v>
      </c>
      <c r="J79" s="3" t="str">
        <f>VLOOKUP($A79, 'Master Data'!$A$2:$K$1001, COLUMN(), FALSE)</f>
        <v>https://drive.google.com/file/d/mno456789pqr</v>
      </c>
      <c r="K79" s="3" t="str">
        <f>VLOOKUP($A79, 'Master Data'!$A$2:$K$1001, COLUMN(), FALSE)</f>
        <v>http://linkedinMohit968@gmail.com:linkedin)</v>
      </c>
      <c r="L79" s="3" t="s">
        <v>38</v>
      </c>
      <c r="M79" s="3" t="s">
        <v>364</v>
      </c>
    </row>
    <row r="80" spans="1:13" x14ac:dyDescent="0.25">
      <c r="A80" s="3" t="s">
        <v>470</v>
      </c>
      <c r="B80" s="3" t="str">
        <f>VLOOKUP(A80, 'Master Data'!$A$2:$K$101, 2, FALSE)</f>
        <v>Shikha Singh</v>
      </c>
      <c r="C80" s="3">
        <f>VLOOKUP($A80, 'Master Data'!$A$2:$K$1001, COLUMN(), FALSE)</f>
        <v>9234567969</v>
      </c>
      <c r="D80" s="3" t="str">
        <f>VLOOKUP($A80, 'Master Data'!$A$2:$K$1001, COLUMN(), FALSE)</f>
        <v>Shikh969@gmail.com</v>
      </c>
      <c r="E80" s="3" t="str">
        <f>VLOOKUP($A80, 'Master Data'!$A$2:$K$1001, COLUMN(), FALSE)</f>
        <v>Tamil</v>
      </c>
      <c r="F80" s="3" t="str">
        <f>VLOOKUP($A80, 'Master Data'!$A$2:$K$1001, COLUMN(), FALSE)</f>
        <v>Req_123</v>
      </c>
      <c r="G80" s="3" t="str">
        <f>VLOOKUP($A80, 'Master Data'!$A$2:$K$1001, COLUMN(), FALSE)</f>
        <v>IIMJobs</v>
      </c>
      <c r="H80" s="3" t="str">
        <f>VLOOKUP($A80, 'Master Data'!$A$2:$K$1001, COLUMN(), FALSE)</f>
        <v>Head Hunting</v>
      </c>
      <c r="I80" s="6">
        <f>VLOOKUP($A80, 'Master Data'!$A$2:$K$1001, COLUMN(), FALSE)</f>
        <v>45049</v>
      </c>
      <c r="J80" s="3" t="str">
        <f>VLOOKUP($A80, 'Master Data'!$A$2:$K$1001, COLUMN(), FALSE)</f>
        <v>https://drive.google.com/file/d/abc123456def</v>
      </c>
      <c r="K80" s="3" t="str">
        <f>VLOOKUP($A80, 'Master Data'!$A$2:$K$1001, COLUMN(), FALSE)</f>
        <v>http://linkedinShikh969@gmail.com:linkedin)</v>
      </c>
      <c r="L80" s="3" t="s">
        <v>38</v>
      </c>
      <c r="M80" s="3" t="s">
        <v>363</v>
      </c>
    </row>
    <row r="81" spans="1:13" x14ac:dyDescent="0.25">
      <c r="A81" s="3" t="s">
        <v>471</v>
      </c>
      <c r="B81" s="3" t="str">
        <f>VLOOKUP(A81, 'Master Data'!$A$2:$K$101, 2, FALSE)</f>
        <v>Gaurav Sharma</v>
      </c>
      <c r="C81" s="3">
        <f>VLOOKUP($A81, 'Master Data'!$A$2:$K$1001, COLUMN(), FALSE)</f>
        <v>9234567970</v>
      </c>
      <c r="D81" s="3" t="str">
        <f>VLOOKUP($A81, 'Master Data'!$A$2:$K$1001, COLUMN(), FALSE)</f>
        <v>Gaura970@gmail.com</v>
      </c>
      <c r="E81" s="3" t="str">
        <f>VLOOKUP($A81, 'Master Data'!$A$2:$K$1001, COLUMN(), FALSE)</f>
        <v>Kannada</v>
      </c>
      <c r="F81" s="3" t="str">
        <f>VLOOKUP($A81, 'Master Data'!$A$2:$K$1001, COLUMN(), FALSE)</f>
        <v>Req_123</v>
      </c>
      <c r="G81" s="3" t="str">
        <f>VLOOKUP($A81, 'Master Data'!$A$2:$K$1001, COLUMN(), FALSE)</f>
        <v>Referral</v>
      </c>
      <c r="H81" s="3" t="str">
        <f>VLOOKUP($A81, 'Master Data'!$A$2:$K$1001, COLUMN(), FALSE)</f>
        <v>Vikram Singh</v>
      </c>
      <c r="I81" s="6">
        <f>VLOOKUP($A81, 'Master Data'!$A$2:$K$1001, COLUMN(), FALSE)</f>
        <v>44938</v>
      </c>
      <c r="J81" s="3" t="str">
        <f>VLOOKUP($A81, 'Master Data'!$A$2:$K$1001, COLUMN(), FALSE)</f>
        <v>https://drive.google.com/file/d/xyz987654uvw</v>
      </c>
      <c r="K81" s="3" t="str">
        <f>VLOOKUP($A81, 'Master Data'!$A$2:$K$1001, COLUMN(), FALSE)</f>
        <v>http://linkedinGaura970@gmail.com:linkedin)</v>
      </c>
      <c r="L81" s="3" t="s">
        <v>38</v>
      </c>
      <c r="M81" s="3" t="s">
        <v>365</v>
      </c>
    </row>
    <row r="82" spans="1:13" x14ac:dyDescent="0.25">
      <c r="A82" s="3" t="s">
        <v>472</v>
      </c>
      <c r="B82" s="3" t="str">
        <f>VLOOKUP(A82, 'Master Data'!$A$2:$K$101, 2, FALSE)</f>
        <v>Anjali Patel</v>
      </c>
      <c r="C82" s="3">
        <f>VLOOKUP($A82, 'Master Data'!$A$2:$K$1001, COLUMN(), FALSE)</f>
        <v>9234567971</v>
      </c>
      <c r="D82" s="3" t="str">
        <f>VLOOKUP($A82, 'Master Data'!$A$2:$K$1001, COLUMN(), FALSE)</f>
        <v>Anjal971@gmail.com</v>
      </c>
      <c r="E82" s="3" t="str">
        <f>VLOOKUP($A82, 'Master Data'!$A$2:$K$1001, COLUMN(), FALSE)</f>
        <v>Malayalam</v>
      </c>
      <c r="F82" s="3" t="str">
        <f>VLOOKUP($A82, 'Master Data'!$A$2:$K$1001, COLUMN(), FALSE)</f>
        <v>Req_123</v>
      </c>
      <c r="G82" s="3" t="str">
        <f>VLOOKUP($A82, 'Master Data'!$A$2:$K$1001, COLUMN(), FALSE)</f>
        <v>Shine</v>
      </c>
      <c r="H82" s="3" t="str">
        <f>VLOOKUP($A82, 'Master Data'!$A$2:$K$1001, COLUMN(), FALSE)</f>
        <v>Head Hunting</v>
      </c>
      <c r="I82" s="6">
        <f>VLOOKUP($A82, 'Master Data'!$A$2:$K$1001, COLUMN(), FALSE)</f>
        <v>45373</v>
      </c>
      <c r="J82" s="3" t="str">
        <f>VLOOKUP($A82, 'Master Data'!$A$2:$K$1001, COLUMN(), FALSE)</f>
        <v>https://drive.google.com/file/d/mno456789pqr</v>
      </c>
      <c r="K82" s="3" t="str">
        <f>VLOOKUP($A82, 'Master Data'!$A$2:$K$1001, COLUMN(), FALSE)</f>
        <v>http://linkedinAnjal971@gmail.com:linkedin)</v>
      </c>
      <c r="L82" s="3" t="s">
        <v>29</v>
      </c>
      <c r="M82" s="3" t="s">
        <v>362</v>
      </c>
    </row>
    <row r="83" spans="1:13" x14ac:dyDescent="0.25">
      <c r="A83" s="3" t="s">
        <v>473</v>
      </c>
      <c r="B83" s="3" t="str">
        <f>VLOOKUP(A83, 'Master Data'!$A$2:$K$101, 2, FALSE)</f>
        <v>Vijay Mehra</v>
      </c>
      <c r="C83" s="3">
        <f>VLOOKUP($A83, 'Master Data'!$A$2:$K$1001, COLUMN(), FALSE)</f>
        <v>9234567972</v>
      </c>
      <c r="D83" s="3" t="str">
        <f>VLOOKUP($A83, 'Master Data'!$A$2:$K$1001, COLUMN(), FALSE)</f>
        <v>Vijay972@gmail.com</v>
      </c>
      <c r="E83" s="3" t="str">
        <f>VLOOKUP($A83, 'Master Data'!$A$2:$K$1001, COLUMN(), FALSE)</f>
        <v>Telugu</v>
      </c>
      <c r="F83" s="3" t="str">
        <f>VLOOKUP($A83, 'Master Data'!$A$2:$K$1001, COLUMN(), FALSE)</f>
        <v>Req_123</v>
      </c>
      <c r="G83" s="3" t="str">
        <f>VLOOKUP($A83, 'Master Data'!$A$2:$K$1001, COLUMN(), FALSE)</f>
        <v>Linkedin</v>
      </c>
      <c r="H83" s="3" t="str">
        <f>VLOOKUP($A83, 'Master Data'!$A$2:$K$1001, COLUMN(), FALSE)</f>
        <v>Head Hunting</v>
      </c>
      <c r="I83" s="6">
        <f>VLOOKUP($A83, 'Master Data'!$A$2:$K$1001, COLUMN(), FALSE)</f>
        <v>45002</v>
      </c>
      <c r="J83" s="3" t="str">
        <f>VLOOKUP($A83, 'Master Data'!$A$2:$K$1001, COLUMN(), FALSE)</f>
        <v>https://drive.google.com/file/d/abc123456def</v>
      </c>
      <c r="K83" s="3" t="str">
        <f>VLOOKUP($A83, 'Master Data'!$A$2:$K$1001, COLUMN(), FALSE)</f>
        <v>http://linkedinVijay972@gmail.com:linkedin)</v>
      </c>
      <c r="L83" s="3" t="s">
        <v>38</v>
      </c>
      <c r="M83" s="3" t="s">
        <v>363</v>
      </c>
    </row>
    <row r="84" spans="1:13" x14ac:dyDescent="0.25">
      <c r="A84" s="3" t="s">
        <v>474</v>
      </c>
      <c r="B84" s="3" t="str">
        <f>VLOOKUP(A84, 'Master Data'!$A$2:$K$101, 2, FALSE)</f>
        <v>Neha Malhotra</v>
      </c>
      <c r="C84" s="3">
        <f>VLOOKUP($A84, 'Master Data'!$A$2:$K$1001, COLUMN(), FALSE)</f>
        <v>9234567973</v>
      </c>
      <c r="D84" s="3" t="str">
        <f>VLOOKUP($A84, 'Master Data'!$A$2:$K$1001, COLUMN(), FALSE)</f>
        <v>Neha 973@gmail.com</v>
      </c>
      <c r="E84" s="3" t="str">
        <f>VLOOKUP($A84, 'Master Data'!$A$2:$K$1001, COLUMN(), FALSE)</f>
        <v>Marathi</v>
      </c>
      <c r="F84" s="3" t="str">
        <f>VLOOKUP($A84, 'Master Data'!$A$2:$K$1001, COLUMN(), FALSE)</f>
        <v>Req_123</v>
      </c>
      <c r="G84" s="3" t="str">
        <f>VLOOKUP($A84, 'Master Data'!$A$2:$K$1001, COLUMN(), FALSE)</f>
        <v>Naukri</v>
      </c>
      <c r="H84" s="3" t="str">
        <f>VLOOKUP($A84, 'Master Data'!$A$2:$K$1001, COLUMN(), FALSE)</f>
        <v>Head Hunting</v>
      </c>
      <c r="I84" s="6">
        <f>VLOOKUP($A84, 'Master Data'!$A$2:$K$1001, COLUMN(), FALSE)</f>
        <v>45375</v>
      </c>
      <c r="J84" s="3" t="str">
        <f>VLOOKUP($A84, 'Master Data'!$A$2:$K$1001, COLUMN(), FALSE)</f>
        <v>https://drive.google.com/file/d/xyz987654uvw</v>
      </c>
      <c r="K84" s="3" t="str">
        <f>VLOOKUP($A84, 'Master Data'!$A$2:$K$1001, COLUMN(), FALSE)</f>
        <v>http://linkedinNeha 973@gmail.com:linkedin)</v>
      </c>
      <c r="L84" s="3" t="s">
        <v>29</v>
      </c>
      <c r="M84" s="3" t="s">
        <v>364</v>
      </c>
    </row>
    <row r="85" spans="1:13" x14ac:dyDescent="0.25">
      <c r="A85" s="3" t="s">
        <v>475</v>
      </c>
      <c r="B85" s="3" t="str">
        <f>VLOOKUP(A85, 'Master Data'!$A$2:$K$101, 2, FALSE)</f>
        <v>Akshay Singh</v>
      </c>
      <c r="C85" s="3">
        <f>VLOOKUP($A85, 'Master Data'!$A$2:$K$1001, COLUMN(), FALSE)</f>
        <v>9234567974</v>
      </c>
      <c r="D85" s="3" t="str">
        <f>VLOOKUP($A85, 'Master Data'!$A$2:$K$1001, COLUMN(), FALSE)</f>
        <v>Aksha974@gmail.com</v>
      </c>
      <c r="E85" s="3" t="str">
        <f>VLOOKUP($A85, 'Master Data'!$A$2:$K$1001, COLUMN(), FALSE)</f>
        <v>Hindi</v>
      </c>
      <c r="F85" s="3" t="str">
        <f>VLOOKUP($A85, 'Master Data'!$A$2:$K$1001, COLUMN(), FALSE)</f>
        <v>Req_123</v>
      </c>
      <c r="G85" s="3" t="str">
        <f>VLOOKUP($A85, 'Master Data'!$A$2:$K$1001, COLUMN(), FALSE)</f>
        <v>IIMJobs</v>
      </c>
      <c r="H85" s="3" t="str">
        <f>VLOOKUP($A85, 'Master Data'!$A$2:$K$1001, COLUMN(), FALSE)</f>
        <v>Head Hunting</v>
      </c>
      <c r="I85" s="6">
        <f>VLOOKUP($A85, 'Master Data'!$A$2:$K$1001, COLUMN(), FALSE)</f>
        <v>45376</v>
      </c>
      <c r="J85" s="3" t="str">
        <f>VLOOKUP($A85, 'Master Data'!$A$2:$K$1001, COLUMN(), FALSE)</f>
        <v>https://drive.google.com/file/d/mno456789pqr</v>
      </c>
      <c r="K85" s="3" t="str">
        <f>VLOOKUP($A85, 'Master Data'!$A$2:$K$1001, COLUMN(), FALSE)</f>
        <v>http://linkedinAksha974@gmail.com:linkedin)</v>
      </c>
      <c r="L85" s="3" t="s">
        <v>29</v>
      </c>
      <c r="M85" s="3" t="s">
        <v>363</v>
      </c>
    </row>
    <row r="86" spans="1:13" x14ac:dyDescent="0.25">
      <c r="A86" s="3" t="s">
        <v>476</v>
      </c>
      <c r="B86" s="3" t="str">
        <f>VLOOKUP(A86, 'Master Data'!$A$2:$K$101, 2, FALSE)</f>
        <v>Radhika Sharma</v>
      </c>
      <c r="C86" s="3">
        <f>VLOOKUP($A86, 'Master Data'!$A$2:$K$1001, COLUMN(), FALSE)</f>
        <v>9234567975</v>
      </c>
      <c r="D86" s="3" t="str">
        <f>VLOOKUP($A86, 'Master Data'!$A$2:$K$1001, COLUMN(), FALSE)</f>
        <v>Radhi975@gmail.com</v>
      </c>
      <c r="E86" s="3" t="str">
        <f>VLOOKUP($A86, 'Master Data'!$A$2:$K$1001, COLUMN(), FALSE)</f>
        <v>Tamil</v>
      </c>
      <c r="F86" s="3" t="str">
        <f>VLOOKUP($A86, 'Master Data'!$A$2:$K$1001, COLUMN(), FALSE)</f>
        <v>Req_123</v>
      </c>
      <c r="G86" s="3" t="str">
        <f>VLOOKUP($A86, 'Master Data'!$A$2:$K$1001, COLUMN(), FALSE)</f>
        <v>Referral</v>
      </c>
      <c r="H86" s="3" t="str">
        <f>VLOOKUP($A86, 'Master Data'!$A$2:$K$1001, COLUMN(), FALSE)</f>
        <v>Shalini Nair</v>
      </c>
      <c r="I86" s="6">
        <f>VLOOKUP($A86, 'Master Data'!$A$2:$K$1001, COLUMN(), FALSE)</f>
        <v>45377</v>
      </c>
      <c r="J86" s="3" t="str">
        <f>VLOOKUP($A86, 'Master Data'!$A$2:$K$1001, COLUMN(), FALSE)</f>
        <v>https://drive.google.com/file/d/abc123456def</v>
      </c>
      <c r="K86" s="3" t="str">
        <f>VLOOKUP($A86, 'Master Data'!$A$2:$K$1001, COLUMN(), FALSE)</f>
        <v>http://linkedinRadhi975@gmail.com:linkedin)</v>
      </c>
      <c r="L86" s="3" t="s">
        <v>29</v>
      </c>
      <c r="M86" s="3" t="s">
        <v>365</v>
      </c>
    </row>
    <row r="87" spans="1:13" x14ac:dyDescent="0.25">
      <c r="A87" s="3" t="s">
        <v>477</v>
      </c>
      <c r="B87" s="3" t="str">
        <f>VLOOKUP(A87, 'Master Data'!$A$2:$K$101, 2, FALSE)</f>
        <v>Rahul Khanna</v>
      </c>
      <c r="C87" s="3">
        <f>VLOOKUP($A87, 'Master Data'!$A$2:$K$1001, COLUMN(), FALSE)</f>
        <v>9234567976</v>
      </c>
      <c r="D87" s="3" t="str">
        <f>VLOOKUP($A87, 'Master Data'!$A$2:$K$1001, COLUMN(), FALSE)</f>
        <v>Rahul976@gmail.com</v>
      </c>
      <c r="E87" s="3" t="str">
        <f>VLOOKUP($A87, 'Master Data'!$A$2:$K$1001, COLUMN(), FALSE)</f>
        <v>Kannada</v>
      </c>
      <c r="F87" s="3" t="str">
        <f>VLOOKUP($A87, 'Master Data'!$A$2:$K$1001, COLUMN(), FALSE)</f>
        <v>Req_123</v>
      </c>
      <c r="G87" s="3" t="str">
        <f>VLOOKUP($A87, 'Master Data'!$A$2:$K$1001, COLUMN(), FALSE)</f>
        <v>Shine</v>
      </c>
      <c r="H87" s="3" t="str">
        <f>VLOOKUP($A87, 'Master Data'!$A$2:$K$1001, COLUMN(), FALSE)</f>
        <v>Job Posting</v>
      </c>
      <c r="I87" s="6">
        <f>VLOOKUP($A87, 'Master Data'!$A$2:$K$1001, COLUMN(), FALSE)</f>
        <v>45259</v>
      </c>
      <c r="J87" s="3" t="str">
        <f>VLOOKUP($A87, 'Master Data'!$A$2:$K$1001, COLUMN(), FALSE)</f>
        <v>https://drive.google.com/file/d/xyz987654uvw</v>
      </c>
      <c r="K87" s="3" t="str">
        <f>VLOOKUP($A87, 'Master Data'!$A$2:$K$1001, COLUMN(), FALSE)</f>
        <v>http://linkedinRahul976@gmail.com:linkedin)</v>
      </c>
      <c r="L87" s="3" t="s">
        <v>38</v>
      </c>
      <c r="M87" s="3" t="s">
        <v>362</v>
      </c>
    </row>
    <row r="88" spans="1:13" x14ac:dyDescent="0.25">
      <c r="A88" s="3" t="s">
        <v>478</v>
      </c>
      <c r="B88" s="3" t="str">
        <f>VLOOKUP(A88, 'Master Data'!$A$2:$K$101, 2, FALSE)</f>
        <v>Kirti Das</v>
      </c>
      <c r="C88" s="3">
        <f>VLOOKUP($A88, 'Master Data'!$A$2:$K$1001, COLUMN(), FALSE)</f>
        <v>9234567977</v>
      </c>
      <c r="D88" s="3" t="str">
        <f>VLOOKUP($A88, 'Master Data'!$A$2:$K$1001, COLUMN(), FALSE)</f>
        <v>Kirti977@gmail.com</v>
      </c>
      <c r="E88" s="3" t="str">
        <f>VLOOKUP($A88, 'Master Data'!$A$2:$K$1001, COLUMN(), FALSE)</f>
        <v>Malayalam</v>
      </c>
      <c r="F88" s="3" t="str">
        <f>VLOOKUP($A88, 'Master Data'!$A$2:$K$1001, COLUMN(), FALSE)</f>
        <v>Req_123</v>
      </c>
      <c r="G88" s="3" t="str">
        <f>VLOOKUP($A88, 'Master Data'!$A$2:$K$1001, COLUMN(), FALSE)</f>
        <v>Naukri</v>
      </c>
      <c r="H88" s="3" t="str">
        <f>VLOOKUP($A88, 'Master Data'!$A$2:$K$1001, COLUMN(), FALSE)</f>
        <v>Head Hunting</v>
      </c>
      <c r="I88" s="6">
        <f>VLOOKUP($A88, 'Master Data'!$A$2:$K$1001, COLUMN(), FALSE)</f>
        <v>45203</v>
      </c>
      <c r="J88" s="3" t="str">
        <f>VLOOKUP($A88, 'Master Data'!$A$2:$K$1001, COLUMN(), FALSE)</f>
        <v>https://drive.google.com/file/d/mno456789pqr</v>
      </c>
      <c r="K88" s="3" t="str">
        <f>VLOOKUP($A88, 'Master Data'!$A$2:$K$1001, COLUMN(), FALSE)</f>
        <v>http://linkedinKirti977@gmail.com:linkedin)</v>
      </c>
      <c r="L88" s="3" t="s">
        <v>38</v>
      </c>
      <c r="M88" s="3" t="s">
        <v>363</v>
      </c>
    </row>
    <row r="89" spans="1:13" x14ac:dyDescent="0.25">
      <c r="A89" s="3" t="s">
        <v>479</v>
      </c>
      <c r="B89" s="3" t="str">
        <f>VLOOKUP(A89, 'Master Data'!$A$2:$K$101, 2, FALSE)</f>
        <v>Varun Kapoor</v>
      </c>
      <c r="C89" s="3">
        <f>VLOOKUP($A89, 'Master Data'!$A$2:$K$1001, COLUMN(), FALSE)</f>
        <v>9234567978</v>
      </c>
      <c r="D89" s="3" t="str">
        <f>VLOOKUP($A89, 'Master Data'!$A$2:$K$1001, COLUMN(), FALSE)</f>
        <v>Varun978@gmail.com</v>
      </c>
      <c r="E89" s="3" t="str">
        <f>VLOOKUP($A89, 'Master Data'!$A$2:$K$1001, COLUMN(), FALSE)</f>
        <v>Telugu</v>
      </c>
      <c r="F89" s="3" t="str">
        <f>VLOOKUP($A89, 'Master Data'!$A$2:$K$1001, COLUMN(), FALSE)</f>
        <v>Req_123</v>
      </c>
      <c r="G89" s="3" t="str">
        <f>VLOOKUP($A89, 'Master Data'!$A$2:$K$1001, COLUMN(), FALSE)</f>
        <v>IIMJobs</v>
      </c>
      <c r="H89" s="3" t="str">
        <f>VLOOKUP($A89, 'Master Data'!$A$2:$K$1001, COLUMN(), FALSE)</f>
        <v>Head Hunting</v>
      </c>
      <c r="I89" s="6">
        <f>VLOOKUP($A89, 'Master Data'!$A$2:$K$1001, COLUMN(), FALSE)</f>
        <v>45085</v>
      </c>
      <c r="J89" s="3" t="str">
        <f>VLOOKUP($A89, 'Master Data'!$A$2:$K$1001, COLUMN(), FALSE)</f>
        <v>https://drive.google.com/file/d/abc123456def</v>
      </c>
      <c r="K89" s="3" t="str">
        <f>VLOOKUP($A89, 'Master Data'!$A$2:$K$1001, COLUMN(), FALSE)</f>
        <v>http://linkedinVarun978@gmail.com:linkedin)</v>
      </c>
      <c r="L89" s="3" t="s">
        <v>38</v>
      </c>
      <c r="M89" s="3" t="s">
        <v>364</v>
      </c>
    </row>
    <row r="90" spans="1:13" x14ac:dyDescent="0.25">
      <c r="A90" s="3" t="s">
        <v>480</v>
      </c>
      <c r="B90" s="3" t="str">
        <f>VLOOKUP(A90, 'Master Data'!$A$2:$K$101, 2, FALSE)</f>
        <v>Tanuja Singh</v>
      </c>
      <c r="C90" s="3">
        <f>VLOOKUP($A90, 'Master Data'!$A$2:$K$1001, COLUMN(), FALSE)</f>
        <v>9234567979</v>
      </c>
      <c r="D90" s="3" t="str">
        <f>VLOOKUP($A90, 'Master Data'!$A$2:$K$1001, COLUMN(), FALSE)</f>
        <v>Tanuj979@gmail.com</v>
      </c>
      <c r="E90" s="3" t="str">
        <f>VLOOKUP($A90, 'Master Data'!$A$2:$K$1001, COLUMN(), FALSE)</f>
        <v>Marathi</v>
      </c>
      <c r="F90" s="3" t="str">
        <f>VLOOKUP($A90, 'Master Data'!$A$2:$K$1001, COLUMN(), FALSE)</f>
        <v>Req_123</v>
      </c>
      <c r="G90" s="3" t="str">
        <f>VLOOKUP($A90, 'Master Data'!$A$2:$K$1001, COLUMN(), FALSE)</f>
        <v>Linkedin</v>
      </c>
      <c r="H90" s="3" t="str">
        <f>VLOOKUP($A90, 'Master Data'!$A$2:$K$1001, COLUMN(), FALSE)</f>
        <v>Job Posting</v>
      </c>
      <c r="I90" s="6">
        <f>VLOOKUP($A90, 'Master Data'!$A$2:$K$1001, COLUMN(), FALSE)</f>
        <v>45381</v>
      </c>
      <c r="J90" s="3" t="str">
        <f>VLOOKUP($A90, 'Master Data'!$A$2:$K$1001, COLUMN(), FALSE)</f>
        <v>https://drive.google.com/file/d/xyz987654uvw</v>
      </c>
      <c r="K90" s="3" t="str">
        <f>VLOOKUP($A90, 'Master Data'!$A$2:$K$1001, COLUMN(), FALSE)</f>
        <v>http://linkedinTanuj979@gmail.com:linkedin)</v>
      </c>
      <c r="L90" s="3" t="s">
        <v>29</v>
      </c>
      <c r="M90" s="3" t="s">
        <v>363</v>
      </c>
    </row>
    <row r="91" spans="1:13" x14ac:dyDescent="0.25">
      <c r="A91" s="3" t="s">
        <v>481</v>
      </c>
      <c r="B91" s="3" t="str">
        <f>VLOOKUP(A91, 'Master Data'!$A$2:$K$101, 2, FALSE)</f>
        <v>Abhishek Malhotra</v>
      </c>
      <c r="C91" s="3">
        <f>VLOOKUP($A91, 'Master Data'!$A$2:$K$1001, COLUMN(), FALSE)</f>
        <v>9234567980</v>
      </c>
      <c r="D91" s="3" t="str">
        <f>VLOOKUP($A91, 'Master Data'!$A$2:$K$1001, COLUMN(), FALSE)</f>
        <v>Abhis980@gmail.com</v>
      </c>
      <c r="E91" s="3" t="str">
        <f>VLOOKUP($A91, 'Master Data'!$A$2:$K$1001, COLUMN(), FALSE)</f>
        <v>Hindi</v>
      </c>
      <c r="F91" s="3" t="str">
        <f>VLOOKUP($A91, 'Master Data'!$A$2:$K$1001, COLUMN(), FALSE)</f>
        <v>Req_123</v>
      </c>
      <c r="G91" s="3" t="str">
        <f>VLOOKUP($A91, 'Master Data'!$A$2:$K$1001, COLUMN(), FALSE)</f>
        <v>Referral</v>
      </c>
      <c r="H91" s="3" t="str">
        <f>VLOOKUP($A91, 'Master Data'!$A$2:$K$1001, COLUMN(), FALSE)</f>
        <v>Arjun Deshpande</v>
      </c>
      <c r="I91" s="6">
        <f>VLOOKUP($A91, 'Master Data'!$A$2:$K$1001, COLUMN(), FALSE)</f>
        <v>45042</v>
      </c>
      <c r="J91" s="3" t="str">
        <f>VLOOKUP($A91, 'Master Data'!$A$2:$K$1001, COLUMN(), FALSE)</f>
        <v>https://drive.google.com/file/d/mno456789pqr</v>
      </c>
      <c r="K91" s="3" t="str">
        <f>VLOOKUP($A91, 'Master Data'!$A$2:$K$1001, COLUMN(), FALSE)</f>
        <v>http://linkedinAbhis980@gmail.com:linkedin)</v>
      </c>
      <c r="L91" s="3" t="s">
        <v>38</v>
      </c>
      <c r="M91" s="3" t="s">
        <v>365</v>
      </c>
    </row>
    <row r="92" spans="1:13" x14ac:dyDescent="0.25">
      <c r="A92" s="3" t="s">
        <v>482</v>
      </c>
      <c r="B92" s="3" t="str">
        <f>VLOOKUP(A92, 'Master Data'!$A$2:$K$101, 2, FALSE)</f>
        <v>Meenakshi Gupta</v>
      </c>
      <c r="C92" s="3">
        <f>VLOOKUP($A92, 'Master Data'!$A$2:$K$1001, COLUMN(), FALSE)</f>
        <v>9234567981</v>
      </c>
      <c r="D92" s="3" t="str">
        <f>VLOOKUP($A92, 'Master Data'!$A$2:$K$1001, COLUMN(), FALSE)</f>
        <v>Meena981@gmail.com</v>
      </c>
      <c r="E92" s="3" t="str">
        <f>VLOOKUP($A92, 'Master Data'!$A$2:$K$1001, COLUMN(), FALSE)</f>
        <v>Kannada</v>
      </c>
      <c r="F92" s="3" t="str">
        <f>VLOOKUP($A92, 'Master Data'!$A$2:$K$1001, COLUMN(), FALSE)</f>
        <v>Req_123</v>
      </c>
      <c r="G92" s="3" t="str">
        <f>VLOOKUP($A92, 'Master Data'!$A$2:$K$1001, COLUMN(), FALSE)</f>
        <v>Shine</v>
      </c>
      <c r="H92" s="3" t="str">
        <f>VLOOKUP($A92, 'Master Data'!$A$2:$K$1001, COLUMN(), FALSE)</f>
        <v>Job Posting</v>
      </c>
      <c r="I92" s="6">
        <f>VLOOKUP($A92, 'Master Data'!$A$2:$K$1001, COLUMN(), FALSE)</f>
        <v>45349</v>
      </c>
      <c r="J92" s="3" t="str">
        <f>VLOOKUP($A92, 'Master Data'!$A$2:$K$1001, COLUMN(), FALSE)</f>
        <v>https://drive.google.com/file/d/abc123456def</v>
      </c>
      <c r="K92" s="3" t="str">
        <f>VLOOKUP($A92, 'Master Data'!$A$2:$K$1001, COLUMN(), FALSE)</f>
        <v>http://linkedinMeena981@gmail.com:linkedin)</v>
      </c>
      <c r="L92" s="3" t="s">
        <v>29</v>
      </c>
      <c r="M92" s="3" t="s">
        <v>362</v>
      </c>
    </row>
    <row r="93" spans="1:13" x14ac:dyDescent="0.25">
      <c r="A93" s="3" t="s">
        <v>483</v>
      </c>
      <c r="B93" s="3" t="str">
        <f>VLOOKUP(A93, 'Master Data'!$A$2:$K$101, 2, FALSE)</f>
        <v>Rakesh Patel</v>
      </c>
      <c r="C93" s="3">
        <f>VLOOKUP($A93, 'Master Data'!$A$2:$K$1001, COLUMN(), FALSE)</f>
        <v>9234567982</v>
      </c>
      <c r="D93" s="3" t="str">
        <f>VLOOKUP($A93, 'Master Data'!$A$2:$K$1001, COLUMN(), FALSE)</f>
        <v>Rakes982@gmail.com</v>
      </c>
      <c r="E93" s="3" t="str">
        <f>VLOOKUP($A93, 'Master Data'!$A$2:$K$1001, COLUMN(), FALSE)</f>
        <v>Tamil</v>
      </c>
      <c r="F93" s="3" t="str">
        <f>VLOOKUP($A93, 'Master Data'!$A$2:$K$1001, COLUMN(), FALSE)</f>
        <v>Req_123</v>
      </c>
      <c r="G93" s="3" t="str">
        <f>VLOOKUP($A93, 'Master Data'!$A$2:$K$1001, COLUMN(), FALSE)</f>
        <v>Naukri</v>
      </c>
      <c r="H93" s="3" t="str">
        <f>VLOOKUP($A93, 'Master Data'!$A$2:$K$1001, COLUMN(), FALSE)</f>
        <v>Job Posting</v>
      </c>
      <c r="I93" s="6">
        <f>VLOOKUP($A93, 'Master Data'!$A$2:$K$1001, COLUMN(), FALSE)</f>
        <v>45350</v>
      </c>
      <c r="J93" s="3" t="str">
        <f>VLOOKUP($A93, 'Master Data'!$A$2:$K$1001, COLUMN(), FALSE)</f>
        <v>https://drive.google.com/file/d/xyz987654uvw</v>
      </c>
      <c r="K93" s="3" t="str">
        <f>VLOOKUP($A93, 'Master Data'!$A$2:$K$1001, COLUMN(), FALSE)</f>
        <v>http://linkedinRakes982@gmail.com:linkedin)</v>
      </c>
      <c r="L93" s="3" t="s">
        <v>29</v>
      </c>
      <c r="M93" s="3" t="s">
        <v>363</v>
      </c>
    </row>
    <row r="94" spans="1:13" x14ac:dyDescent="0.25">
      <c r="A94" s="3" t="s">
        <v>484</v>
      </c>
      <c r="B94" s="3" t="str">
        <f>VLOOKUP(A94, 'Master Data'!$A$2:$K$101, 2, FALSE)</f>
        <v>Priyanka Sharma</v>
      </c>
      <c r="C94" s="3">
        <f>VLOOKUP($A94, 'Master Data'!$A$2:$K$1001, COLUMN(), FALSE)</f>
        <v>9234567983</v>
      </c>
      <c r="D94" s="3" t="str">
        <f>VLOOKUP($A94, 'Master Data'!$A$2:$K$1001, COLUMN(), FALSE)</f>
        <v>Priya983@gmail.com</v>
      </c>
      <c r="E94" s="3" t="str">
        <f>VLOOKUP($A94, 'Master Data'!$A$2:$K$1001, COLUMN(), FALSE)</f>
        <v>Malayalam</v>
      </c>
      <c r="F94" s="3" t="str">
        <f>VLOOKUP($A94, 'Master Data'!$A$2:$K$1001, COLUMN(), FALSE)</f>
        <v>Req_123</v>
      </c>
      <c r="G94" s="3" t="str">
        <f>VLOOKUP($A94, 'Master Data'!$A$2:$K$1001, COLUMN(), FALSE)</f>
        <v>IIMJobs</v>
      </c>
      <c r="H94" s="3" t="str">
        <f>VLOOKUP($A94, 'Master Data'!$A$2:$K$1001, COLUMN(), FALSE)</f>
        <v>Job Posting</v>
      </c>
      <c r="I94" s="6">
        <f>VLOOKUP($A94, 'Master Data'!$A$2:$K$1001, COLUMN(), FALSE)</f>
        <v>45351</v>
      </c>
      <c r="J94" s="3" t="str">
        <f>VLOOKUP($A94, 'Master Data'!$A$2:$K$1001, COLUMN(), FALSE)</f>
        <v>https://drive.google.com/file/d/mno456789pqr</v>
      </c>
      <c r="K94" s="3" t="str">
        <f>VLOOKUP($A94, 'Master Data'!$A$2:$K$1001, COLUMN(), FALSE)</f>
        <v>http://linkedinPriya983@gmail.com:linkedin)</v>
      </c>
      <c r="L94" s="3" t="s">
        <v>29</v>
      </c>
      <c r="M94" s="3" t="s">
        <v>364</v>
      </c>
    </row>
    <row r="95" spans="1:13" x14ac:dyDescent="0.25">
      <c r="A95" s="3" t="s">
        <v>485</v>
      </c>
      <c r="B95" s="3" t="str">
        <f>VLOOKUP(A95, 'Master Data'!$A$2:$K$101, 2, FALSE)</f>
        <v>Kartik Choudhury</v>
      </c>
      <c r="C95" s="3">
        <f>VLOOKUP($A95, 'Master Data'!$A$2:$K$1001, COLUMN(), FALSE)</f>
        <v>9234567984</v>
      </c>
      <c r="D95" s="3" t="str">
        <f>VLOOKUP($A95, 'Master Data'!$A$2:$K$1001, COLUMN(), FALSE)</f>
        <v>Karti984@gmail.com</v>
      </c>
      <c r="E95" s="3" t="str">
        <f>VLOOKUP($A95, 'Master Data'!$A$2:$K$1001, COLUMN(), FALSE)</f>
        <v>Telugu</v>
      </c>
      <c r="F95" s="3" t="str">
        <f>VLOOKUP($A95, 'Master Data'!$A$2:$K$1001, COLUMN(), FALSE)</f>
        <v>Req_123</v>
      </c>
      <c r="G95" s="3" t="str">
        <f>VLOOKUP($A95, 'Master Data'!$A$2:$K$1001, COLUMN(), FALSE)</f>
        <v>Linkedin</v>
      </c>
      <c r="H95" s="3" t="str">
        <f>VLOOKUP($A95, 'Master Data'!$A$2:$K$1001, COLUMN(), FALSE)</f>
        <v>Head Hunting</v>
      </c>
      <c r="I95" s="6">
        <f>VLOOKUP($A95, 'Master Data'!$A$2:$K$1001, COLUMN(), FALSE)</f>
        <v>44945</v>
      </c>
      <c r="J95" s="3" t="str">
        <f>VLOOKUP($A95, 'Master Data'!$A$2:$K$1001, COLUMN(), FALSE)</f>
        <v>https://drive.google.com/file/d/abc123456def</v>
      </c>
      <c r="K95" s="3" t="str">
        <f>VLOOKUP($A95, 'Master Data'!$A$2:$K$1001, COLUMN(), FALSE)</f>
        <v>http://linkedinKarti984@gmail.com:linkedin)</v>
      </c>
      <c r="L95" s="3" t="s">
        <v>38</v>
      </c>
      <c r="M95" s="3" t="s">
        <v>363</v>
      </c>
    </row>
    <row r="96" spans="1:13" x14ac:dyDescent="0.25">
      <c r="A96" s="3" t="s">
        <v>486</v>
      </c>
      <c r="B96" s="3" t="str">
        <f>VLOOKUP(A96, 'Master Data'!$A$2:$K$101, 2, FALSE)</f>
        <v>Anjali Gupta</v>
      </c>
      <c r="C96" s="3">
        <f>VLOOKUP($A96, 'Master Data'!$A$2:$K$1001, COLUMN(), FALSE)</f>
        <v>9234567985</v>
      </c>
      <c r="D96" s="3" t="str">
        <f>VLOOKUP($A96, 'Master Data'!$A$2:$K$1001, COLUMN(), FALSE)</f>
        <v>Anjal985@gmail.com</v>
      </c>
      <c r="E96" s="3" t="str">
        <f>VLOOKUP($A96, 'Master Data'!$A$2:$K$1001, COLUMN(), FALSE)</f>
        <v>Marathi</v>
      </c>
      <c r="F96" s="3" t="str">
        <f>VLOOKUP($A96, 'Master Data'!$A$2:$K$1001, COLUMN(), FALSE)</f>
        <v>Req_123</v>
      </c>
      <c r="G96" s="3" t="str">
        <f>VLOOKUP($A96, 'Master Data'!$A$2:$K$1001, COLUMN(), FALSE)</f>
        <v>Referral</v>
      </c>
      <c r="H96" s="3" t="str">
        <f>VLOOKUP($A96, 'Master Data'!$A$2:$K$1001, COLUMN(), FALSE)</f>
        <v>Neha Sundaram</v>
      </c>
      <c r="I96" s="6">
        <f>VLOOKUP($A96, 'Master Data'!$A$2:$K$1001, COLUMN(), FALSE)</f>
        <v>45149</v>
      </c>
      <c r="J96" s="3" t="str">
        <f>VLOOKUP($A96, 'Master Data'!$A$2:$K$1001, COLUMN(), FALSE)</f>
        <v>https://drive.google.com/file/d/xyz987654uvw</v>
      </c>
      <c r="K96" s="3" t="str">
        <f>VLOOKUP($A96, 'Master Data'!$A$2:$K$1001, COLUMN(), FALSE)</f>
        <v>http://linkedinAnjal985@gmail.com:linkedin)</v>
      </c>
      <c r="L96" s="3" t="s">
        <v>38</v>
      </c>
      <c r="M96" s="3" t="s">
        <v>365</v>
      </c>
    </row>
    <row r="97" spans="1:13" x14ac:dyDescent="0.25">
      <c r="A97" s="3" t="s">
        <v>487</v>
      </c>
      <c r="B97" s="3" t="str">
        <f>VLOOKUP(A97, 'Master Data'!$A$2:$K$101, 2, FALSE)</f>
        <v>Vivek Singh</v>
      </c>
      <c r="C97" s="3">
        <f>VLOOKUP($A97, 'Master Data'!$A$2:$K$1001, COLUMN(), FALSE)</f>
        <v>9234567986</v>
      </c>
      <c r="D97" s="3" t="str">
        <f>VLOOKUP($A97, 'Master Data'!$A$2:$K$1001, COLUMN(), FALSE)</f>
        <v>Vivek986@gmail.com</v>
      </c>
      <c r="E97" s="3" t="str">
        <f>VLOOKUP($A97, 'Master Data'!$A$2:$K$1001, COLUMN(), FALSE)</f>
        <v>Hindi</v>
      </c>
      <c r="F97" s="3" t="str">
        <f>VLOOKUP($A97, 'Master Data'!$A$2:$K$1001, COLUMN(), FALSE)</f>
        <v>Req_123</v>
      </c>
      <c r="G97" s="3" t="str">
        <f>VLOOKUP($A97, 'Master Data'!$A$2:$K$1001, COLUMN(), FALSE)</f>
        <v>Shine</v>
      </c>
      <c r="H97" s="3" t="str">
        <f>VLOOKUP($A97, 'Master Data'!$A$2:$K$1001, COLUMN(), FALSE)</f>
        <v>Head Hunting</v>
      </c>
      <c r="I97" s="6">
        <f>VLOOKUP($A97, 'Master Data'!$A$2:$K$1001, COLUMN(), FALSE)</f>
        <v>45127</v>
      </c>
      <c r="J97" s="3" t="str">
        <f>VLOOKUP($A97, 'Master Data'!$A$2:$K$1001, COLUMN(), FALSE)</f>
        <v>https://drive.google.com/file/d/mno456789pqr</v>
      </c>
      <c r="K97" s="3" t="str">
        <f>VLOOKUP($A97, 'Master Data'!$A$2:$K$1001, COLUMN(), FALSE)</f>
        <v>http://linkedinVivek986@gmail.com:linkedin)</v>
      </c>
      <c r="L97" s="3" t="s">
        <v>38</v>
      </c>
      <c r="M97" s="3" t="s">
        <v>362</v>
      </c>
    </row>
    <row r="98" spans="1:13" x14ac:dyDescent="0.25">
      <c r="A98" s="3" t="s">
        <v>488</v>
      </c>
      <c r="B98" s="3" t="str">
        <f>VLOOKUP(A98, 'Master Data'!$A$2:$K$101, 2, FALSE)</f>
        <v>Bhavna Mehta</v>
      </c>
      <c r="C98" s="3">
        <f>VLOOKUP($A98, 'Master Data'!$A$2:$K$1001, COLUMN(), FALSE)</f>
        <v>9234567987</v>
      </c>
      <c r="D98" s="3" t="str">
        <f>VLOOKUP($A98, 'Master Data'!$A$2:$K$1001, COLUMN(), FALSE)</f>
        <v>Bhavn987@gmail.com</v>
      </c>
      <c r="E98" s="3" t="str">
        <f>VLOOKUP($A98, 'Master Data'!$A$2:$K$1001, COLUMN(), FALSE)</f>
        <v>Tamil</v>
      </c>
      <c r="F98" s="3" t="str">
        <f>VLOOKUP($A98, 'Master Data'!$A$2:$K$1001, COLUMN(), FALSE)</f>
        <v>Req_123</v>
      </c>
      <c r="G98" s="3" t="str">
        <f>VLOOKUP($A98, 'Master Data'!$A$2:$K$1001, COLUMN(), FALSE)</f>
        <v>Naukri</v>
      </c>
      <c r="H98" s="3" t="str">
        <f>VLOOKUP($A98, 'Master Data'!$A$2:$K$1001, COLUMN(), FALSE)</f>
        <v>Head Hunting</v>
      </c>
      <c r="I98" s="6">
        <f>VLOOKUP($A98, 'Master Data'!$A$2:$K$1001, COLUMN(), FALSE)</f>
        <v>45355</v>
      </c>
      <c r="J98" s="3" t="str">
        <f>VLOOKUP($A98, 'Master Data'!$A$2:$K$1001, COLUMN(), FALSE)</f>
        <v>https://drive.google.com/file/d/abc123456def</v>
      </c>
      <c r="K98" s="3" t="str">
        <f>VLOOKUP($A98, 'Master Data'!$A$2:$K$1001, COLUMN(), FALSE)</f>
        <v>http://linkedinBhavn987@gmail.com:linkedin)</v>
      </c>
      <c r="L98" s="3" t="s">
        <v>29</v>
      </c>
      <c r="M98" s="3" t="s">
        <v>363</v>
      </c>
    </row>
    <row r="99" spans="1:13" x14ac:dyDescent="0.25">
      <c r="A99" s="3" t="s">
        <v>489</v>
      </c>
      <c r="B99" s="3" t="str">
        <f>VLOOKUP(A99, 'Master Data'!$A$2:$K$101, 2, FALSE)</f>
        <v>Deepak Sharma</v>
      </c>
      <c r="C99" s="3">
        <f>VLOOKUP($A99, 'Master Data'!$A$2:$K$1001, COLUMN(), FALSE)</f>
        <v>9234567988</v>
      </c>
      <c r="D99" s="3" t="str">
        <f>VLOOKUP($A99, 'Master Data'!$A$2:$K$1001, COLUMN(), FALSE)</f>
        <v>Deepa988@gmail.com</v>
      </c>
      <c r="E99" s="3" t="str">
        <f>VLOOKUP($A99, 'Master Data'!$A$2:$K$1001, COLUMN(), FALSE)</f>
        <v>Kannada</v>
      </c>
      <c r="F99" s="3" t="str">
        <f>VLOOKUP($A99, 'Master Data'!$A$2:$K$1001, COLUMN(), FALSE)</f>
        <v>Req_123</v>
      </c>
      <c r="G99" s="3" t="str">
        <f>VLOOKUP($A99, 'Master Data'!$A$2:$K$1001, COLUMN(), FALSE)</f>
        <v>IIMJobs</v>
      </c>
      <c r="H99" s="3" t="str">
        <f>VLOOKUP($A99, 'Master Data'!$A$2:$K$1001, COLUMN(), FALSE)</f>
        <v>Head Hunting</v>
      </c>
      <c r="I99" s="6">
        <f>VLOOKUP($A99, 'Master Data'!$A$2:$K$1001, COLUMN(), FALSE)</f>
        <v>45183</v>
      </c>
      <c r="J99" s="3" t="str">
        <f>VLOOKUP($A99, 'Master Data'!$A$2:$K$1001, COLUMN(), FALSE)</f>
        <v>https://drive.google.com/file/d/xyz987654uvw</v>
      </c>
      <c r="K99" s="3" t="str">
        <f>VLOOKUP($A99, 'Master Data'!$A$2:$K$1001, COLUMN(), FALSE)</f>
        <v>http://linkedinDeepa988@gmail.com:linkedin)</v>
      </c>
      <c r="L99" s="3" t="s">
        <v>38</v>
      </c>
      <c r="M99" s="3" t="s">
        <v>364</v>
      </c>
    </row>
    <row r="100" spans="1:13" x14ac:dyDescent="0.25">
      <c r="A100" s="3" t="s">
        <v>490</v>
      </c>
      <c r="B100" s="3" t="str">
        <f>VLOOKUP(A100, 'Master Data'!$A$2:$K$101, 2, FALSE)</f>
        <v>Sonal Kapoor</v>
      </c>
      <c r="C100" s="3">
        <f>VLOOKUP($A100, 'Master Data'!$A$2:$K$1001, COLUMN(), FALSE)</f>
        <v>9234567989</v>
      </c>
      <c r="D100" s="3" t="str">
        <f>VLOOKUP($A100, 'Master Data'!$A$2:$K$1001, COLUMN(), FALSE)</f>
        <v>Sonal989@gmail.com</v>
      </c>
      <c r="E100" s="3" t="str">
        <f>VLOOKUP($A100, 'Master Data'!$A$2:$K$1001, COLUMN(), FALSE)</f>
        <v>Malayalam</v>
      </c>
      <c r="F100" s="3" t="str">
        <f>VLOOKUP($A100, 'Master Data'!$A$2:$K$1001, COLUMN(), FALSE)</f>
        <v>Req_123</v>
      </c>
      <c r="G100" s="3" t="str">
        <f>VLOOKUP($A100, 'Master Data'!$A$2:$K$1001, COLUMN(), FALSE)</f>
        <v>Referral</v>
      </c>
      <c r="H100" s="3" t="str">
        <f>VLOOKUP($A100, 'Master Data'!$A$2:$K$1001, COLUMN(), FALSE)</f>
        <v>Rajesh Kumar</v>
      </c>
      <c r="I100" s="6">
        <f>VLOOKUP($A100, 'Master Data'!$A$2:$K$1001, COLUMN(), FALSE)</f>
        <v>45357</v>
      </c>
      <c r="J100" s="3" t="str">
        <f>VLOOKUP($A100, 'Master Data'!$A$2:$K$1001, COLUMN(), FALSE)</f>
        <v>https://drive.google.com/file/d/mno456789pqr</v>
      </c>
      <c r="K100" s="3" t="str">
        <f>VLOOKUP($A100, 'Master Data'!$A$2:$K$1001, COLUMN(), FALSE)</f>
        <v>http://linkedinSonal989@gmail.com:linkedin)</v>
      </c>
      <c r="L100" s="3" t="s">
        <v>29</v>
      </c>
      <c r="M100" s="3" t="s">
        <v>363</v>
      </c>
    </row>
    <row r="101" spans="1:13" x14ac:dyDescent="0.25">
      <c r="A101" s="3" t="s">
        <v>491</v>
      </c>
      <c r="B101" s="3" t="str">
        <f>VLOOKUP(A101, 'Master Data'!$A$2:$K$101, 2, FALSE)</f>
        <v>Vikrant Singh</v>
      </c>
      <c r="C101" s="3">
        <f>VLOOKUP($A101, 'Master Data'!$A$2:$K$1001, COLUMN(), FALSE)</f>
        <v>9234567990</v>
      </c>
      <c r="D101" s="3" t="str">
        <f>VLOOKUP($A101, 'Master Data'!$A$2:$K$1001, COLUMN(), FALSE)</f>
        <v>Vikra990@gmail.com</v>
      </c>
      <c r="E101" s="3" t="str">
        <f>VLOOKUP($A101, 'Master Data'!$A$2:$K$1001, COLUMN(), FALSE)</f>
        <v>Telugu</v>
      </c>
      <c r="F101" s="3" t="str">
        <f>VLOOKUP($A101, 'Master Data'!$A$2:$K$1001, COLUMN(), FALSE)</f>
        <v>Req_123</v>
      </c>
      <c r="G101" s="3" t="str">
        <f>VLOOKUP($A101, 'Master Data'!$A$2:$K$1001, COLUMN(), FALSE)</f>
        <v>Linkedin</v>
      </c>
      <c r="H101" s="3" t="str">
        <f>VLOOKUP($A101, 'Master Data'!$A$2:$K$1001, COLUMN(), FALSE)</f>
        <v>Head Hunting</v>
      </c>
      <c r="I101" s="6">
        <f>VLOOKUP($A101, 'Master Data'!$A$2:$K$1001, COLUMN(), FALSE)</f>
        <v>45358</v>
      </c>
      <c r="J101" s="3" t="str">
        <f>VLOOKUP($A101, 'Master Data'!$A$2:$K$1001, COLUMN(), FALSE)</f>
        <v>https://drive.google.com/file/d/abc123456def</v>
      </c>
      <c r="K101" s="3" t="str">
        <f>VLOOKUP($A101, 'Master Data'!$A$2:$K$1001, COLUMN(), FALSE)</f>
        <v>http://linkedinVikra990@gmail.com:linkedin)</v>
      </c>
      <c r="L101" s="3" t="s">
        <v>29</v>
      </c>
      <c r="M101" s="3" t="s">
        <v>365</v>
      </c>
    </row>
  </sheetData>
  <customSheetViews>
    <customSheetView guid="{5B774FCC-C792-4894-BCF5-E4407BEF9359}" filter="1" showAutoFilter="1">
      <pageMargins left="0.7" right="0.7" top="0.75" bottom="0.75" header="0.3" footer="0.3"/>
      <autoFilter ref="A1:M1000" xr:uid="{99F44CC5-944C-49D3-B310-148C1554AFAC}">
        <filterColumn colId="11">
          <filters blank="1">
            <filter val="Current"/>
          </filters>
        </filterColumn>
      </autoFilter>
    </customSheetView>
    <customSheetView guid="{4E2F61B7-2A4F-4EF7-95AF-D557299212D9}" filter="1" showAutoFilter="1">
      <pageMargins left="0.7" right="0.7" top="0.75" bottom="0.75" header="0.3" footer="0.3"/>
      <autoFilter ref="A1:M1000" xr:uid="{78D109BF-7E12-42C1-910C-3BDAEDECD022}">
        <filterColumn colId="6">
          <filters blank="1">
            <filter val="Should be auto updat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01"/>
  <sheetViews>
    <sheetView topLeftCell="G1" workbookViewId="0">
      <selection activeCell="M2" sqref="M2"/>
    </sheetView>
  </sheetViews>
  <sheetFormatPr defaultColWidth="12.6640625" defaultRowHeight="15.75" customHeight="1" x14ac:dyDescent="0.25"/>
  <cols>
    <col min="1" max="1" width="19.109375" style="3" bestFit="1" customWidth="1"/>
    <col min="2" max="8" width="20.33203125" style="3" bestFit="1" customWidth="1"/>
    <col min="9" max="9" width="26.6640625" style="3" bestFit="1" customWidth="1"/>
    <col min="10" max="10" width="20.33203125" style="3" bestFit="1" customWidth="1"/>
    <col min="11" max="11" width="38.5546875" style="3" bestFit="1" customWidth="1"/>
    <col min="12" max="13" width="20.33203125" style="3" bestFit="1" customWidth="1"/>
    <col min="14" max="14" width="22.5546875" style="3" bestFit="1" customWidth="1"/>
    <col min="15" max="16384" width="12.664062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</row>
    <row r="2" spans="1:14" x14ac:dyDescent="0.25">
      <c r="A2" s="3" t="str">
        <f>IFERROR(INDEX('Raw Data'!$A$2:$M$101, SMALL(IF('Raw Data'!$L$2:$L$101="Current", ROW('Raw Data'!$A$2:$A$101)-ROW('Raw Data'!$A$2)+1), ROW(A1)), COLUMN(A1)), "")</f>
        <v>Req_123-9234567891</v>
      </c>
      <c r="B2" s="3" t="str">
        <f>VLOOKUP(A2, 'Raw Data'!$A$2:$M$101, COLUMN(B:B), FALSE)</f>
        <v>Aarav Sharma</v>
      </c>
      <c r="C2" s="3">
        <f>VLOOKUP(A2, 'Raw Data'!$A$2:$M$101, COLUMN('Screening Interviews'!C:C), FALSE)</f>
        <v>9234567891</v>
      </c>
      <c r="D2" s="3" t="str">
        <f>VLOOKUP(A2, 'Raw Data'!$A$2:$M$101, COLUMN('Screening Interviews'!D:D), FALSE)</f>
        <v>Aarav891@gmail.com</v>
      </c>
      <c r="E2" s="3" t="str">
        <f>VLOOKUP(A2, 'Raw Data'!$A$2:$M$101, COLUMN(E:E)-COLUMN('Raw Data'!$A$2)+1, FALSE)</f>
        <v>Malayalam</v>
      </c>
      <c r="F2" s="3" t="str">
        <f>VLOOKUP(A2, 'Raw Data'!$A$2:$M$101, COLUMN('Screening Interviews'!F:F)-COLUMN('Raw Data'!$A$2)+1, FALSE)</f>
        <v>Req_123</v>
      </c>
      <c r="G2" s="3" t="str">
        <f>VLOOKUP($A2, 'Raw Data'!$A$2:$M$101, COLUMN(G:G)-COLUMN('Raw Data'!$A$2)+1, FALSE)</f>
        <v>Linkedin</v>
      </c>
      <c r="H2" s="3" t="str">
        <f>VLOOKUP($A2, 'Raw Data'!$A$2:$M$101, COLUMN(H:H)-COLUMN('Raw Data'!$A$2)+1, FALSE)</f>
        <v>Job Posting</v>
      </c>
      <c r="I2" s="6">
        <f>VLOOKUP($A2, 'Raw Data'!$A$2:$M$101, COLUMN(I:I)-COLUMN('Raw Data'!$A$2)+1, FALSE)</f>
        <v>45295</v>
      </c>
      <c r="J2" s="3" t="str">
        <f>VLOOKUP($A2, 'Raw Data'!$A$2:$M$101, COLUMN(J:J)-COLUMN('Raw Data'!$A$2)+1, FALSE)</f>
        <v>https://drive.google.com/file/d/abc123456def</v>
      </c>
      <c r="K2" s="3" t="str">
        <f>VLOOKUP($A2, 'Raw Data'!$A$2:$M$101, COLUMN(K:K)-COLUMN('Raw Data'!$A$2)+1, FALSE)</f>
        <v>http://linkedinAarav891@gmail.com:linkedin)</v>
      </c>
      <c r="L2" s="3" t="str">
        <f>VLOOKUP($A2, 'Raw Data'!$A$2:$M$101, COLUMN(L:L)-COLUMN('Raw Data'!$A$2)+1, FALSE)</f>
        <v>Current</v>
      </c>
      <c r="M2" s="3" t="str">
        <f>VLOOKUP($A2, 'Raw Data'!$A$2:$M$101, COLUMN(M:M)-COLUMN('Raw Data'!$A$2)+1, FALSE)</f>
        <v>Radhika</v>
      </c>
      <c r="N2" s="3" t="s">
        <v>366</v>
      </c>
    </row>
    <row r="3" spans="1:14" x14ac:dyDescent="0.25">
      <c r="A3" s="3" t="str">
        <f t="array" ref="A3">IFERROR(INDEX('Raw Data'!$A$2:$A$101, SMALL(IF('Raw Data'!$L$2:$L$101="Current", ROW('Raw Data'!$A$2:$A$101)-ROW('Raw Data'!$A$2)+1), ROW(A2))), "")</f>
        <v>Req_123-9234567893</v>
      </c>
      <c r="B3" s="3" t="str">
        <f>VLOOKUP(A3, 'Raw Data'!$A$2:$M$101, COLUMN(B:B), FALSE)</f>
        <v>Arjun Singh</v>
      </c>
      <c r="C3" s="3">
        <f>VLOOKUP(A3, 'Raw Data'!$A$2:$M$101, COLUMN('Screening Interviews'!C:C), FALSE)</f>
        <v>9234567893</v>
      </c>
      <c r="D3" s="3" t="str">
        <f>VLOOKUP(A3, 'Raw Data'!$A$2:$M$101, COLUMN('Screening Interviews'!D:D), FALSE)</f>
        <v>Arjun893@gmail.com</v>
      </c>
      <c r="E3" s="3" t="str">
        <f>VLOOKUP(A3, 'Raw Data'!$A$2:$M$101, COLUMN(E:E)-COLUMN('Raw Data'!$A$2)+1, FALSE)</f>
        <v>Telugu</v>
      </c>
      <c r="F3" s="3" t="str">
        <f>VLOOKUP(A3, 'Raw Data'!$A$2:$M$101, COLUMN('Screening Interviews'!F:F)-COLUMN('Raw Data'!$A$2)+1, FALSE)</f>
        <v>Req_123</v>
      </c>
      <c r="G3" s="3" t="str">
        <f>VLOOKUP($A3, 'Raw Data'!$A$2:$M$101, COLUMN(G:G)-COLUMN('Raw Data'!$A$2)+1, FALSE)</f>
        <v>Naukri</v>
      </c>
      <c r="H3" s="3" t="str">
        <f>VLOOKUP($A3, 'Raw Data'!$A$2:$M$101, COLUMN(H:H)-COLUMN('Raw Data'!$A$2)+1, FALSE)</f>
        <v>Head Hunting</v>
      </c>
      <c r="I3" s="6">
        <f>VLOOKUP($A3, 'Raw Data'!$A$2:$M$101, COLUMN(I:I)-COLUMN('Raw Data'!$A$2)+1, FALSE)</f>
        <v>45313</v>
      </c>
      <c r="J3" s="3" t="str">
        <f>VLOOKUP($A3, 'Raw Data'!$A$2:$M$101, COLUMN(J:J)-COLUMN('Raw Data'!$A$2)+1, FALSE)</f>
        <v>https://drive.google.com/file/d/mno456789pqr</v>
      </c>
      <c r="K3" s="3" t="str">
        <f>VLOOKUP($A3, 'Raw Data'!$A$2:$M$101, COLUMN(K:K)-COLUMN('Raw Data'!$A$2)+1, FALSE)</f>
        <v>http://linkedinArjun893@gmail.com:linkedin)</v>
      </c>
      <c r="L3" s="3" t="str">
        <f>VLOOKUP($A3, 'Raw Data'!$A$2:$M$101, COLUMN(L:L)-COLUMN('Raw Data'!$A$2)+1, FALSE)</f>
        <v>Current</v>
      </c>
      <c r="M3" s="3" t="str">
        <f>VLOOKUP($A3, 'Raw Data'!$A$2:$M$101, COLUMN(M:M)-COLUMN('Raw Data'!$A$2)+1, FALSE)</f>
        <v>Ranjitha</v>
      </c>
      <c r="N3" s="3" t="s">
        <v>366</v>
      </c>
    </row>
    <row r="4" spans="1:14" x14ac:dyDescent="0.25">
      <c r="A4" s="3" t="str">
        <f t="array" ref="A4">IFERROR(INDEX('Raw Data'!$A$2:$A$101, SMALL(IF('Raw Data'!$L$2:$L$101="Current", ROW('Raw Data'!$A$2:$A$101)-ROW('Raw Data'!$A$2)+1), ROW(A3))), "")</f>
        <v>Req_123-9234567894</v>
      </c>
      <c r="B4" s="3" t="str">
        <f>VLOOKUP(A4, 'Raw Data'!$A$2:$M$101, COLUMN(B:B), FALSE)</f>
        <v>Nisha Gupta</v>
      </c>
      <c r="C4" s="3">
        <f>VLOOKUP(A4, 'Raw Data'!$A$2:$M$101, COLUMN('Screening Interviews'!C:C), FALSE)</f>
        <v>9234567894</v>
      </c>
      <c r="D4" s="3" t="str">
        <f>VLOOKUP(A4, 'Raw Data'!$A$2:$M$101, COLUMN('Screening Interviews'!D:D), FALSE)</f>
        <v>Nisha894@gmail.com</v>
      </c>
      <c r="E4" s="3" t="str">
        <f>VLOOKUP(A4, 'Raw Data'!$A$2:$M$101, COLUMN(E:E)-COLUMN('Raw Data'!$A$2)+1, FALSE)</f>
        <v>Marathi</v>
      </c>
      <c r="F4" s="3" t="str">
        <f>VLOOKUP(A4, 'Raw Data'!$A$2:$M$101, COLUMN('Screening Interviews'!F:F)-COLUMN('Raw Data'!$A$2)+1, FALSE)</f>
        <v>Req_123</v>
      </c>
      <c r="G4" s="3" t="str">
        <f>VLOOKUP($A4, 'Raw Data'!$A$2:$M$101, COLUMN(G:G)-COLUMN('Raw Data'!$A$2)+1, FALSE)</f>
        <v>IIMJobs</v>
      </c>
      <c r="H4" s="3" t="str">
        <f>VLOOKUP($A4, 'Raw Data'!$A$2:$M$101, COLUMN(H:H)-COLUMN('Raw Data'!$A$2)+1, FALSE)</f>
        <v>Head Hunting</v>
      </c>
      <c r="I4" s="6">
        <f>VLOOKUP($A4, 'Raw Data'!$A$2:$M$101, COLUMN(I:I)-COLUMN('Raw Data'!$A$2)+1, FALSE)</f>
        <v>45319</v>
      </c>
      <c r="J4" s="3" t="str">
        <f>VLOOKUP($A4, 'Raw Data'!$A$2:$M$101, COLUMN(J:J)-COLUMN('Raw Data'!$A$2)+1, FALSE)</f>
        <v>https://drive.google.com/file/d/abc123456def</v>
      </c>
      <c r="K4" s="3" t="str">
        <f>VLOOKUP($A4, 'Raw Data'!$A$2:$M$101, COLUMN(K:K)-COLUMN('Raw Data'!$A$2)+1, FALSE)</f>
        <v>http://linkedinNisha894@gmail.com:linkedin)</v>
      </c>
      <c r="L4" s="3" t="str">
        <f>VLOOKUP($A4, 'Raw Data'!$A$2:$M$101, COLUMN(L:L)-COLUMN('Raw Data'!$A$2)+1, FALSE)</f>
        <v>Current</v>
      </c>
      <c r="M4" s="3" t="str">
        <f>VLOOKUP($A4, 'Raw Data'!$A$2:$M$101, COLUMN(M:M)-COLUMN('Raw Data'!$A$2)+1, FALSE)</f>
        <v>Ayushi</v>
      </c>
      <c r="N4" s="3" t="s">
        <v>366</v>
      </c>
    </row>
    <row r="5" spans="1:14" x14ac:dyDescent="0.25">
      <c r="A5" s="3" t="str">
        <f t="array" ref="A5">IFERROR(INDEX('Raw Data'!$A$2:$A$101, SMALL(IF('Raw Data'!$L$2:$L$101="Current", ROW('Raw Data'!$A$2:$A$101)-ROW('Raw Data'!$A$2)+1), ROW(A4))), "")</f>
        <v>Req_123-9234567895</v>
      </c>
      <c r="B5" s="3" t="str">
        <f>VLOOKUP(A5, 'Raw Data'!$A$2:$M$101, COLUMN(B:B), FALSE)</f>
        <v>Rohan Mehta</v>
      </c>
      <c r="C5" s="3">
        <f>VLOOKUP(A5, 'Raw Data'!$A$2:$M$101, COLUMN('Screening Interviews'!C:C), FALSE)</f>
        <v>9234567895</v>
      </c>
      <c r="D5" s="3" t="str">
        <f>VLOOKUP(A5, 'Raw Data'!$A$2:$M$101, COLUMN('Screening Interviews'!D:D), FALSE)</f>
        <v>Rohan895@gmail.com</v>
      </c>
      <c r="E5" s="3" t="str">
        <f>VLOOKUP(A5, 'Raw Data'!$A$2:$M$101, COLUMN(E:E)-COLUMN('Raw Data'!$A$2)+1, FALSE)</f>
        <v>Kannada</v>
      </c>
      <c r="F5" s="3" t="str">
        <f>VLOOKUP(A5, 'Raw Data'!$A$2:$M$101, COLUMN('Screening Interviews'!F:F)-COLUMN('Raw Data'!$A$2)+1, FALSE)</f>
        <v>Req_123</v>
      </c>
      <c r="G5" s="3" t="str">
        <f>VLOOKUP($A5, 'Raw Data'!$A$2:$M$101, COLUMN(G:G)-COLUMN('Raw Data'!$A$2)+1, FALSE)</f>
        <v>Shine</v>
      </c>
      <c r="H5" s="3" t="str">
        <f>VLOOKUP($A5, 'Raw Data'!$A$2:$M$101, COLUMN(H:H)-COLUMN('Raw Data'!$A$2)+1, FALSE)</f>
        <v>Head Hunting</v>
      </c>
      <c r="I5" s="6">
        <f>VLOOKUP($A5, 'Raw Data'!$A$2:$M$101, COLUMN(I:I)-COLUMN('Raw Data'!$A$2)+1, FALSE)</f>
        <v>45324</v>
      </c>
      <c r="J5" s="3" t="str">
        <f>VLOOKUP($A5, 'Raw Data'!$A$2:$M$101, COLUMN(J:J)-COLUMN('Raw Data'!$A$2)+1, FALSE)</f>
        <v>https://drive.google.com/file/d/xyz987654uvw</v>
      </c>
      <c r="K5" s="3" t="str">
        <f>VLOOKUP($A5, 'Raw Data'!$A$2:$M$101, COLUMN(K:K)-COLUMN('Raw Data'!$A$2)+1, FALSE)</f>
        <v>http://linkedinRohan895@gmail.com:linkedin)</v>
      </c>
      <c r="L5" s="3" t="str">
        <f>VLOOKUP($A5, 'Raw Data'!$A$2:$M$101, COLUMN(L:L)-COLUMN('Raw Data'!$A$2)+1, FALSE)</f>
        <v>Current</v>
      </c>
      <c r="M5" s="3" t="str">
        <f>VLOOKUP($A5, 'Raw Data'!$A$2:$M$101, COLUMN(M:M)-COLUMN('Raw Data'!$A$2)+1, FALSE)</f>
        <v>Kartik</v>
      </c>
      <c r="N5" s="3" t="s">
        <v>366</v>
      </c>
    </row>
    <row r="6" spans="1:14" x14ac:dyDescent="0.25">
      <c r="A6" s="3" t="str">
        <f t="array" ref="A6">IFERROR(INDEX('Raw Data'!$A$2:$A$101, SMALL(IF('Raw Data'!$L$2:$L$101="Current", ROW('Raw Data'!$A$2:$A$101)-ROW('Raw Data'!$A$2)+1), ROW(A5))), "")</f>
        <v>Req_123-9234567899</v>
      </c>
      <c r="B6" s="3" t="str">
        <f>VLOOKUP(A6, 'Raw Data'!$A$2:$M$101, COLUMN(B:B), FALSE)</f>
        <v>Aditya Khanna</v>
      </c>
      <c r="C6" s="3">
        <f>VLOOKUP(A6, 'Raw Data'!$A$2:$M$101, COLUMN('Screening Interviews'!C:C), FALSE)</f>
        <v>9234567899</v>
      </c>
      <c r="D6" s="3" t="str">
        <f>VLOOKUP(A6, 'Raw Data'!$A$2:$M$101, COLUMN('Screening Interviews'!D:D), FALSE)</f>
        <v>Adity899@gmail.com</v>
      </c>
      <c r="E6" s="3" t="str">
        <f>VLOOKUP(A6, 'Raw Data'!$A$2:$M$101, COLUMN(E:E)-COLUMN('Raw Data'!$A$2)+1, FALSE)</f>
        <v>Telugu</v>
      </c>
      <c r="F6" s="3" t="str">
        <f>VLOOKUP(A6, 'Raw Data'!$A$2:$M$101, COLUMN('Screening Interviews'!F:F)-COLUMN('Raw Data'!$A$2)+1, FALSE)</f>
        <v>Req_123</v>
      </c>
      <c r="G6" s="3" t="str">
        <f>VLOOKUP($A6, 'Raw Data'!$A$2:$M$101, COLUMN(G:G)-COLUMN('Raw Data'!$A$2)+1, FALSE)</f>
        <v>Shine</v>
      </c>
      <c r="H6" s="3" t="str">
        <f>VLOOKUP($A6, 'Raw Data'!$A$2:$M$101, COLUMN(H:H)-COLUMN('Raw Data'!$A$2)+1, FALSE)</f>
        <v>Head Hunting</v>
      </c>
      <c r="I6" s="6">
        <f>VLOOKUP($A6, 'Raw Data'!$A$2:$M$101, COLUMN(I:I)-COLUMN('Raw Data'!$A$2)+1, FALSE)</f>
        <v>45348</v>
      </c>
      <c r="J6" s="3" t="str">
        <f>VLOOKUP($A6, 'Raw Data'!$A$2:$M$101, COLUMN(J:J)-COLUMN('Raw Data'!$A$2)+1, FALSE)</f>
        <v>https://drive.google.com/file/d/mno456789pqr</v>
      </c>
      <c r="K6" s="3" t="str">
        <f>VLOOKUP($A6, 'Raw Data'!$A$2:$M$101, COLUMN(K:K)-COLUMN('Raw Data'!$A$2)+1, FALSE)</f>
        <v>http://linkedinAdity899@gmail.com:linkedin)</v>
      </c>
      <c r="L6" s="3" t="str">
        <f>VLOOKUP($A6, 'Raw Data'!$A$2:$M$101, COLUMN(L:L)-COLUMN('Raw Data'!$A$2)+1, FALSE)</f>
        <v>Current</v>
      </c>
      <c r="M6" s="3" t="str">
        <f>VLOOKUP($A6, 'Raw Data'!$A$2:$M$101, COLUMN(M:M)-COLUMN('Raw Data'!$A$2)+1, FALSE)</f>
        <v>Ayushi</v>
      </c>
      <c r="N6" s="3" t="s">
        <v>366</v>
      </c>
    </row>
    <row r="7" spans="1:14" x14ac:dyDescent="0.25">
      <c r="A7" s="3" t="str">
        <f t="array" ref="A7">IFERROR(INDEX('Raw Data'!$A$2:$A$101, SMALL(IF('Raw Data'!$L$2:$L$101="Current", ROW('Raw Data'!$A$2:$A$101)-ROW('Raw Data'!$A$2)+1), ROW(A6))), "")</f>
        <v>Req_123-9234567901</v>
      </c>
      <c r="B7" s="3" t="str">
        <f>VLOOKUP(A7, 'Raw Data'!$A$2:$M$101, COLUMN(B:B), FALSE)</f>
        <v>Rahul Verma</v>
      </c>
      <c r="C7" s="3">
        <f>VLOOKUP(A7, 'Raw Data'!$A$2:$M$101, COLUMN('Screening Interviews'!C:C), FALSE)</f>
        <v>9234567901</v>
      </c>
      <c r="D7" s="3" t="str">
        <f>VLOOKUP(A7, 'Raw Data'!$A$2:$M$101, COLUMN('Screening Interviews'!D:D), FALSE)</f>
        <v>Rahul901@gmail.com</v>
      </c>
      <c r="E7" s="3" t="str">
        <f>VLOOKUP(A7, 'Raw Data'!$A$2:$M$101, COLUMN(E:E)-COLUMN('Raw Data'!$A$2)+1, FALSE)</f>
        <v>Marathi</v>
      </c>
      <c r="F7" s="3" t="str">
        <f>VLOOKUP(A7, 'Raw Data'!$A$2:$M$101, COLUMN('Screening Interviews'!F:F)-COLUMN('Raw Data'!$A$2)+1, FALSE)</f>
        <v>Req_123</v>
      </c>
      <c r="G7" s="3" t="str">
        <f>VLOOKUP($A7, 'Raw Data'!$A$2:$M$101, COLUMN(G:G)-COLUMN('Raw Data'!$A$2)+1, FALSE)</f>
        <v>Referral</v>
      </c>
      <c r="H7" s="3" t="str">
        <f>VLOOKUP($A7, 'Raw Data'!$A$2:$M$101, COLUMN(H:H)-COLUMN('Raw Data'!$A$2)+1, FALSE)</f>
        <v>Arvind Sharma</v>
      </c>
      <c r="I7" s="6">
        <f>VLOOKUP($A7, 'Raw Data'!$A$2:$M$101, COLUMN(I:I)-COLUMN('Raw Data'!$A$2)+1, FALSE)</f>
        <v>45356</v>
      </c>
      <c r="J7" s="3" t="str">
        <f>VLOOKUP($A7, 'Raw Data'!$A$2:$M$101, COLUMN(J:J)-COLUMN('Raw Data'!$A$2)+1, FALSE)</f>
        <v>https://drive.google.com/file/d/xyz987654uvw</v>
      </c>
      <c r="K7" s="3" t="str">
        <f>VLOOKUP($A7, 'Raw Data'!$A$2:$M$101, COLUMN(K:K)-COLUMN('Raw Data'!$A$2)+1, FALSE)</f>
        <v>http://linkedinRahul901@gmail.com:linkedin)</v>
      </c>
      <c r="L7" s="3" t="str">
        <f>VLOOKUP($A7, 'Raw Data'!$A$2:$M$101, COLUMN(L:L)-COLUMN('Raw Data'!$A$2)+1, FALSE)</f>
        <v>Current</v>
      </c>
      <c r="M7" s="3" t="str">
        <f>VLOOKUP($A7, 'Raw Data'!$A$2:$M$101, COLUMN(M:M)-COLUMN('Raw Data'!$A$2)+1, FALSE)</f>
        <v>Radhika</v>
      </c>
      <c r="N7" s="3" t="s">
        <v>366</v>
      </c>
    </row>
    <row r="8" spans="1:14" x14ac:dyDescent="0.25">
      <c r="A8" s="3" t="str">
        <f t="array" ref="A8">IFERROR(INDEX('Raw Data'!$A$2:$A$101, SMALL(IF('Raw Data'!$L$2:$L$101="Current", ROW('Raw Data'!$A$2:$A$101)-ROW('Raw Data'!$A$2)+1), ROW(A7))), "")</f>
        <v>Req_123-9234567902</v>
      </c>
      <c r="B8" s="3" t="str">
        <f>VLOOKUP(A8, 'Raw Data'!$A$2:$M$101, COLUMN(B:B), FALSE)</f>
        <v>Ananya Reddy</v>
      </c>
      <c r="C8" s="3">
        <f>VLOOKUP(A8, 'Raw Data'!$A$2:$M$101, COLUMN('Screening Interviews'!C:C), FALSE)</f>
        <v>9234567902</v>
      </c>
      <c r="D8" s="3" t="str">
        <f>VLOOKUP(A8, 'Raw Data'!$A$2:$M$101, COLUMN('Screening Interviews'!D:D), FALSE)</f>
        <v>Anany902@gmail.com</v>
      </c>
      <c r="E8" s="3" t="str">
        <f>VLOOKUP(A8, 'Raw Data'!$A$2:$M$101, COLUMN(E:E)-COLUMN('Raw Data'!$A$2)+1, FALSE)</f>
        <v>Hindi</v>
      </c>
      <c r="F8" s="3" t="str">
        <f>VLOOKUP(A8, 'Raw Data'!$A$2:$M$101, COLUMN('Screening Interviews'!F:F)-COLUMN('Raw Data'!$A$2)+1, FALSE)</f>
        <v>Req_123</v>
      </c>
      <c r="G8" s="3" t="str">
        <f>VLOOKUP($A8, 'Raw Data'!$A$2:$M$101, COLUMN(G:G)-COLUMN('Raw Data'!$A$2)+1, FALSE)</f>
        <v>Naukri</v>
      </c>
      <c r="H8" s="3" t="str">
        <f>VLOOKUP($A8, 'Raw Data'!$A$2:$M$101, COLUMN(H:H)-COLUMN('Raw Data'!$A$2)+1, FALSE)</f>
        <v>Head Hunting</v>
      </c>
      <c r="I8" s="6">
        <f>VLOOKUP($A8, 'Raw Data'!$A$2:$M$101, COLUMN(I:I)-COLUMN('Raw Data'!$A$2)+1, FALSE)</f>
        <v>45360</v>
      </c>
      <c r="J8" s="3" t="str">
        <f>VLOOKUP($A8, 'Raw Data'!$A$2:$M$101, COLUMN(J:J)-COLUMN('Raw Data'!$A$2)+1, FALSE)</f>
        <v>https://drive.google.com/file/d/mno456789pqr</v>
      </c>
      <c r="K8" s="3" t="str">
        <f>VLOOKUP($A8, 'Raw Data'!$A$2:$M$101, COLUMN(K:K)-COLUMN('Raw Data'!$A$2)+1, FALSE)</f>
        <v>http://linkedinAnany902@gmail.com:linkedin)</v>
      </c>
      <c r="L8" s="3" t="str">
        <f>VLOOKUP($A8, 'Raw Data'!$A$2:$M$101, COLUMN(L:L)-COLUMN('Raw Data'!$A$2)+1, FALSE)</f>
        <v>Current</v>
      </c>
      <c r="M8" s="3" t="str">
        <f>VLOOKUP($A8, 'Raw Data'!$A$2:$M$101, COLUMN(M:M)-COLUMN('Raw Data'!$A$2)+1, FALSE)</f>
        <v>Ayushi</v>
      </c>
      <c r="N8" s="3" t="s">
        <v>366</v>
      </c>
    </row>
    <row r="9" spans="1:14" x14ac:dyDescent="0.25">
      <c r="A9" s="3" t="str">
        <f t="array" ref="A9">IFERROR(INDEX('Raw Data'!$A$2:$A$101, SMALL(IF('Raw Data'!$L$2:$L$101="Current", ROW('Raw Data'!$A$2:$A$101)-ROW('Raw Data'!$A$2)+1), ROW(A8))), "")</f>
        <v>Req_123-9234567903</v>
      </c>
      <c r="B9" s="3" t="str">
        <f>VLOOKUP(A9, 'Raw Data'!$A$2:$M$101, COLUMN(B:B), FALSE)</f>
        <v>Siddharth Jain</v>
      </c>
      <c r="C9" s="3">
        <f>VLOOKUP(A9, 'Raw Data'!$A$2:$M$101, COLUMN('Screening Interviews'!C:C), FALSE)</f>
        <v>9234567903</v>
      </c>
      <c r="D9" s="3" t="str">
        <f>VLOOKUP(A9, 'Raw Data'!$A$2:$M$101, COLUMN('Screening Interviews'!D:D), FALSE)</f>
        <v>Siddh903@gmail.com</v>
      </c>
      <c r="E9" s="3" t="str">
        <f>VLOOKUP(A9, 'Raw Data'!$A$2:$M$101, COLUMN(E:E)-COLUMN('Raw Data'!$A$2)+1, FALSE)</f>
        <v>Kannada</v>
      </c>
      <c r="F9" s="3" t="str">
        <f>VLOOKUP(A9, 'Raw Data'!$A$2:$M$101, COLUMN('Screening Interviews'!F:F)-COLUMN('Raw Data'!$A$2)+1, FALSE)</f>
        <v>Req_123</v>
      </c>
      <c r="G9" s="3" t="str">
        <f>VLOOKUP($A9, 'Raw Data'!$A$2:$M$101, COLUMN(G:G)-COLUMN('Raw Data'!$A$2)+1, FALSE)</f>
        <v>Shine</v>
      </c>
      <c r="H9" s="3" t="str">
        <f>VLOOKUP($A9, 'Raw Data'!$A$2:$M$101, COLUMN(H:H)-COLUMN('Raw Data'!$A$2)+1, FALSE)</f>
        <v>Job Posting</v>
      </c>
      <c r="I9" s="6">
        <f>VLOOKUP($A9, 'Raw Data'!$A$2:$M$101, COLUMN(I:I)-COLUMN('Raw Data'!$A$2)+1, FALSE)</f>
        <v>45364</v>
      </c>
      <c r="J9" s="3" t="str">
        <f>VLOOKUP($A9, 'Raw Data'!$A$2:$M$101, COLUMN(J:J)-COLUMN('Raw Data'!$A$2)+1, FALSE)</f>
        <v>https://drive.google.com/file/d/abc123456def</v>
      </c>
      <c r="K9" s="3" t="str">
        <f>VLOOKUP($A9, 'Raw Data'!$A$2:$M$101, COLUMN(K:K)-COLUMN('Raw Data'!$A$2)+1, FALSE)</f>
        <v>http://linkedinSiddh903@gmail.com:linkedin)</v>
      </c>
      <c r="L9" s="3" t="str">
        <f>VLOOKUP($A9, 'Raw Data'!$A$2:$M$101, COLUMN(L:L)-COLUMN('Raw Data'!$A$2)+1, FALSE)</f>
        <v>Current</v>
      </c>
      <c r="M9" s="3" t="str">
        <f>VLOOKUP($A9, 'Raw Data'!$A$2:$M$101, COLUMN(M:M)-COLUMN('Raw Data'!$A$2)+1, FALSE)</f>
        <v>Ranjitha</v>
      </c>
      <c r="N9" s="3" t="s">
        <v>366</v>
      </c>
    </row>
    <row r="10" spans="1:14" x14ac:dyDescent="0.25">
      <c r="A10" s="3" t="str">
        <f t="array" ref="A10">IFERROR(INDEX('Raw Data'!$A$2:$A$101, SMALL(IF('Raw Data'!$L$2:$L$101="Current", ROW('Raw Data'!$A$2:$A$101)-ROW('Raw Data'!$A$2)+1), ROW(A9))), "")</f>
        <v>Req_123-9234567907</v>
      </c>
      <c r="B10" s="3" t="str">
        <f>VLOOKUP(A10, 'Raw Data'!$A$2:$M$101, COLUMN(B:B), FALSE)</f>
        <v>Karan Kapoor</v>
      </c>
      <c r="C10" s="3">
        <f>VLOOKUP(A10, 'Raw Data'!$A$2:$M$101, COLUMN('Screening Interviews'!C:C), FALSE)</f>
        <v>9234567907</v>
      </c>
      <c r="D10" s="3" t="str">
        <f>VLOOKUP(A10, 'Raw Data'!$A$2:$M$101, COLUMN('Screening Interviews'!D:D), FALSE)</f>
        <v>Karan907@gmail.com</v>
      </c>
      <c r="E10" s="3" t="str">
        <f>VLOOKUP(A10, 'Raw Data'!$A$2:$M$101, COLUMN(E:E)-COLUMN('Raw Data'!$A$2)+1, FALSE)</f>
        <v>Hindi</v>
      </c>
      <c r="F10" s="3" t="str">
        <f>VLOOKUP(A10, 'Raw Data'!$A$2:$M$101, COLUMN('Screening Interviews'!F:F)-COLUMN('Raw Data'!$A$2)+1, FALSE)</f>
        <v>Req_123</v>
      </c>
      <c r="G10" s="3" t="str">
        <f>VLOOKUP($A10, 'Raw Data'!$A$2:$M$101, COLUMN(G:G)-COLUMN('Raw Data'!$A$2)+1, FALSE)</f>
        <v>Referral</v>
      </c>
      <c r="H10" s="3" t="str">
        <f>VLOOKUP($A10, 'Raw Data'!$A$2:$M$101, COLUMN(H:H)-COLUMN('Raw Data'!$A$2)+1, FALSE)</f>
        <v>Ananya Nair</v>
      </c>
      <c r="I10" s="6">
        <f>VLOOKUP($A10, 'Raw Data'!$A$2:$M$101, COLUMN(I:I)-COLUMN('Raw Data'!$A$2)+1, FALSE)</f>
        <v>45309</v>
      </c>
      <c r="J10" s="3" t="str">
        <f>VLOOKUP($A10, 'Raw Data'!$A$2:$M$101, COLUMN(J:J)-COLUMN('Raw Data'!$A$2)+1, FALSE)</f>
        <v>https://drive.google.com/file/d/xyz987654uvw</v>
      </c>
      <c r="K10" s="3" t="str">
        <f>VLOOKUP($A10, 'Raw Data'!$A$2:$M$101, COLUMN(K:K)-COLUMN('Raw Data'!$A$2)+1, FALSE)</f>
        <v>http://linkedinKaran907@gmail.com:linkedin)</v>
      </c>
      <c r="L10" s="3" t="str">
        <f>VLOOKUP($A10, 'Raw Data'!$A$2:$M$101, COLUMN(L:L)-COLUMN('Raw Data'!$A$2)+1, FALSE)</f>
        <v>Current</v>
      </c>
      <c r="M10" s="3" t="str">
        <f>VLOOKUP($A10, 'Raw Data'!$A$2:$M$101, COLUMN(M:M)-COLUMN('Raw Data'!$A$2)+1, FALSE)</f>
        <v>Ayushi</v>
      </c>
      <c r="N10" s="3" t="s">
        <v>366</v>
      </c>
    </row>
    <row r="11" spans="1:14" x14ac:dyDescent="0.25">
      <c r="A11" s="3" t="str">
        <f t="array" ref="A11">IFERROR(INDEX('Raw Data'!$A$2:$A$101, SMALL(IF('Raw Data'!$L$2:$L$101="Current", ROW('Raw Data'!$A$2:$A$101)-ROW('Raw Data'!$A$2)+1), ROW(A10))), "")</f>
        <v>Req_123-9234567909</v>
      </c>
      <c r="B11" s="3" t="str">
        <f>VLOOKUP(A11, 'Raw Data'!$A$2:$M$101, COLUMN(B:B), FALSE)</f>
        <v>Sameer Agrawal</v>
      </c>
      <c r="C11" s="3">
        <f>VLOOKUP(A11, 'Raw Data'!$A$2:$M$101, COLUMN('Screening Interviews'!C:C), FALSE)</f>
        <v>9234567909</v>
      </c>
      <c r="D11" s="3" t="str">
        <f>VLOOKUP(A11, 'Raw Data'!$A$2:$M$101, COLUMN('Screening Interviews'!D:D), FALSE)</f>
        <v>Samee909@gmail.com</v>
      </c>
      <c r="E11" s="3" t="str">
        <f>VLOOKUP(A11, 'Raw Data'!$A$2:$M$101, COLUMN(E:E)-COLUMN('Raw Data'!$A$2)+1, FALSE)</f>
        <v>Tamil</v>
      </c>
      <c r="F11" s="3" t="str">
        <f>VLOOKUP(A11, 'Raw Data'!$A$2:$M$101, COLUMN('Screening Interviews'!F:F)-COLUMN('Raw Data'!$A$2)+1, FALSE)</f>
        <v>Req_123</v>
      </c>
      <c r="G11" s="3" t="str">
        <f>VLOOKUP($A11, 'Raw Data'!$A$2:$M$101, COLUMN(G:G)-COLUMN('Raw Data'!$A$2)+1, FALSE)</f>
        <v>Linkedin</v>
      </c>
      <c r="H11" s="3" t="str">
        <f>VLOOKUP($A11, 'Raw Data'!$A$2:$M$101, COLUMN(H:H)-COLUMN('Raw Data'!$A$2)+1, FALSE)</f>
        <v>Job Posting</v>
      </c>
      <c r="I11" s="6">
        <f>VLOOKUP($A11, 'Raw Data'!$A$2:$M$101, COLUMN(I:I)-COLUMN('Raw Data'!$A$2)+1, FALSE)</f>
        <v>45322</v>
      </c>
      <c r="J11" s="3" t="str">
        <f>VLOOKUP($A11, 'Raw Data'!$A$2:$M$101, COLUMN(J:J)-COLUMN('Raw Data'!$A$2)+1, FALSE)</f>
        <v>https://drive.google.com/file/d/abc123456def</v>
      </c>
      <c r="K11" s="3" t="str">
        <f>VLOOKUP($A11, 'Raw Data'!$A$2:$M$101, COLUMN(K:K)-COLUMN('Raw Data'!$A$2)+1, FALSE)</f>
        <v>http://linkedinSamee909@gmail.com:linkedin)</v>
      </c>
      <c r="L11" s="3" t="str">
        <f>VLOOKUP($A11, 'Raw Data'!$A$2:$M$101, COLUMN(L:L)-COLUMN('Raw Data'!$A$2)+1, FALSE)</f>
        <v>Current</v>
      </c>
      <c r="M11" s="3" t="str">
        <f>VLOOKUP($A11, 'Raw Data'!$A$2:$M$101, COLUMN(M:M)-COLUMN('Raw Data'!$A$2)+1, FALSE)</f>
        <v>Ayushi</v>
      </c>
      <c r="N11" s="3" t="s">
        <v>366</v>
      </c>
    </row>
    <row r="12" spans="1:14" x14ac:dyDescent="0.25">
      <c r="A12" s="3" t="str">
        <f t="array" ref="A12">IFERROR(INDEX('Raw Data'!$A$2:$A$101, SMALL(IF('Raw Data'!$L$2:$L$101="Current", ROW('Raw Data'!$A$2:$A$101)-ROW('Raw Data'!$A$2)+1), ROW(A11))), "")</f>
        <v>Req_123-9234567910</v>
      </c>
      <c r="B12" s="3" t="str">
        <f>VLOOKUP(A12, 'Raw Data'!$A$2:$M$101, COLUMN(B:B), FALSE)</f>
        <v>Meera Pandey</v>
      </c>
      <c r="C12" s="3">
        <f>VLOOKUP(A12, 'Raw Data'!$A$2:$M$101, COLUMN('Screening Interviews'!C:C), FALSE)</f>
        <v>9234567910</v>
      </c>
      <c r="D12" s="3" t="str">
        <f>VLOOKUP(A12, 'Raw Data'!$A$2:$M$101, COLUMN('Screening Interviews'!D:D), FALSE)</f>
        <v>Meera910@gmail.com</v>
      </c>
      <c r="E12" s="3" t="str">
        <f>VLOOKUP(A12, 'Raw Data'!$A$2:$M$101, COLUMN(E:E)-COLUMN('Raw Data'!$A$2)+1, FALSE)</f>
        <v>Malayalam</v>
      </c>
      <c r="F12" s="3" t="str">
        <f>VLOOKUP(A12, 'Raw Data'!$A$2:$M$101, COLUMN('Screening Interviews'!F:F)-COLUMN('Raw Data'!$A$2)+1, FALSE)</f>
        <v>Req_123</v>
      </c>
      <c r="G12" s="3" t="str">
        <f>VLOOKUP($A12, 'Raw Data'!$A$2:$M$101, COLUMN(G:G)-COLUMN('Raw Data'!$A$2)+1, FALSE)</f>
        <v>Naukri</v>
      </c>
      <c r="H12" s="3" t="str">
        <f>VLOOKUP($A12, 'Raw Data'!$A$2:$M$101, COLUMN(H:H)-COLUMN('Raw Data'!$A$2)+1, FALSE)</f>
        <v>Job Posting</v>
      </c>
      <c r="I12" s="6">
        <f>VLOOKUP($A12, 'Raw Data'!$A$2:$M$101, COLUMN(I:I)-COLUMN('Raw Data'!$A$2)+1, FALSE)</f>
        <v>45327</v>
      </c>
      <c r="J12" s="3" t="str">
        <f>VLOOKUP($A12, 'Raw Data'!$A$2:$M$101, COLUMN(J:J)-COLUMN('Raw Data'!$A$2)+1, FALSE)</f>
        <v>https://drive.google.com/file/d/xyz987654uvw</v>
      </c>
      <c r="K12" s="3" t="str">
        <f>VLOOKUP($A12, 'Raw Data'!$A$2:$M$101, COLUMN(K:K)-COLUMN('Raw Data'!$A$2)+1, FALSE)</f>
        <v>http://linkedinMeera910@gmail.com:linkedin)</v>
      </c>
      <c r="L12" s="3" t="str">
        <f>VLOOKUP($A12, 'Raw Data'!$A$2:$M$101, COLUMN(L:L)-COLUMN('Raw Data'!$A$2)+1, FALSE)</f>
        <v>Current</v>
      </c>
      <c r="M12" s="3" t="str">
        <f>VLOOKUP($A12, 'Raw Data'!$A$2:$M$101, COLUMN(M:M)-COLUMN('Raw Data'!$A$2)+1, FALSE)</f>
        <v>Kartik</v>
      </c>
      <c r="N12" s="3" t="s">
        <v>366</v>
      </c>
    </row>
    <row r="13" spans="1:14" x14ac:dyDescent="0.25">
      <c r="A13" s="3" t="str">
        <f t="array" ref="A13">IFERROR(INDEX('Raw Data'!$A$2:$A$101, SMALL(IF('Raw Data'!$L$2:$L$101="Current", ROW('Raw Data'!$A$2:$A$101)-ROW('Raw Data'!$A$2)+1), ROW(A12))), "")</f>
        <v>Req_123-9234567911</v>
      </c>
      <c r="B13" s="3" t="str">
        <f>VLOOKUP(A13, 'Raw Data'!$A$2:$M$101, COLUMN(B:B), FALSE)</f>
        <v>Yuvraj Kapoor</v>
      </c>
      <c r="C13" s="3">
        <f>VLOOKUP(A13, 'Raw Data'!$A$2:$M$101, COLUMN('Screening Interviews'!C:C), FALSE)</f>
        <v>9234567911</v>
      </c>
      <c r="D13" s="3" t="str">
        <f>VLOOKUP(A13, 'Raw Data'!$A$2:$M$101, COLUMN('Screening Interviews'!D:D), FALSE)</f>
        <v>Yuvra911@gmail.com</v>
      </c>
      <c r="E13" s="3" t="str">
        <f>VLOOKUP(A13, 'Raw Data'!$A$2:$M$101, COLUMN(E:E)-COLUMN('Raw Data'!$A$2)+1, FALSE)</f>
        <v>Kannada</v>
      </c>
      <c r="F13" s="3" t="str">
        <f>VLOOKUP(A13, 'Raw Data'!$A$2:$M$101, COLUMN('Screening Interviews'!F:F)-COLUMN('Raw Data'!$A$2)+1, FALSE)</f>
        <v>Req_123</v>
      </c>
      <c r="G13" s="3" t="str">
        <f>VLOOKUP($A13, 'Raw Data'!$A$2:$M$101, COLUMN(G:G)-COLUMN('Raw Data'!$A$2)+1, FALSE)</f>
        <v>IIMJobs</v>
      </c>
      <c r="H13" s="3" t="str">
        <f>VLOOKUP($A13, 'Raw Data'!$A$2:$M$101, COLUMN(H:H)-COLUMN('Raw Data'!$A$2)+1, FALSE)</f>
        <v>Job Posting</v>
      </c>
      <c r="I13" s="6">
        <f>VLOOKUP($A13, 'Raw Data'!$A$2:$M$101, COLUMN(I:I)-COLUMN('Raw Data'!$A$2)+1, FALSE)</f>
        <v>45332</v>
      </c>
      <c r="J13" s="3" t="str">
        <f>VLOOKUP($A13, 'Raw Data'!$A$2:$M$101, COLUMN(J:J)-COLUMN('Raw Data'!$A$2)+1, FALSE)</f>
        <v>https://drive.google.com/file/d/mno456789pqr</v>
      </c>
      <c r="K13" s="3" t="str">
        <f>VLOOKUP($A13, 'Raw Data'!$A$2:$M$101, COLUMN(K:K)-COLUMN('Raw Data'!$A$2)+1, FALSE)</f>
        <v>http://linkedinYuvra911@gmail.com:linkedin)</v>
      </c>
      <c r="L13" s="3" t="str">
        <f>VLOOKUP($A13, 'Raw Data'!$A$2:$M$101, COLUMN(L:L)-COLUMN('Raw Data'!$A$2)+1, FALSE)</f>
        <v>Current</v>
      </c>
      <c r="M13" s="3" t="str">
        <f>VLOOKUP($A13, 'Raw Data'!$A$2:$M$101, COLUMN(M:M)-COLUMN('Raw Data'!$A$2)+1, FALSE)</f>
        <v>Radhika</v>
      </c>
      <c r="N13" s="3" t="s">
        <v>366</v>
      </c>
    </row>
    <row r="14" spans="1:14" x14ac:dyDescent="0.25">
      <c r="A14" s="3" t="str">
        <f t="array" ref="A14">IFERROR(INDEX('Raw Data'!$A$2:$A$101, SMALL(IF('Raw Data'!$L$2:$L$101="Current", ROW('Raw Data'!$A$2:$A$101)-ROW('Raw Data'!$A$2)+1), ROW(A13))), "")</f>
        <v>Req_123-9234567915</v>
      </c>
      <c r="B14" s="3" t="str">
        <f>VLOOKUP(A14, 'Raw Data'!$A$2:$M$101, COLUMN(B:B), FALSE)</f>
        <v>Rishi Gupta</v>
      </c>
      <c r="C14" s="3">
        <f>VLOOKUP(A14, 'Raw Data'!$A$2:$M$101, COLUMN('Screening Interviews'!C:C), FALSE)</f>
        <v>9234567915</v>
      </c>
      <c r="D14" s="3" t="str">
        <f>VLOOKUP(A14, 'Raw Data'!$A$2:$M$101, COLUMN('Screening Interviews'!D:D), FALSE)</f>
        <v>Rishi915@gmail.com</v>
      </c>
      <c r="E14" s="3" t="str">
        <f>VLOOKUP(A14, 'Raw Data'!$A$2:$M$101, COLUMN(E:E)-COLUMN('Raw Data'!$A$2)+1, FALSE)</f>
        <v>Kannada</v>
      </c>
      <c r="F14" s="3" t="str">
        <f>VLOOKUP(A14, 'Raw Data'!$A$2:$M$101, COLUMN('Screening Interviews'!F:F)-COLUMN('Raw Data'!$A$2)+1, FALSE)</f>
        <v>Req_123</v>
      </c>
      <c r="G14" s="3" t="str">
        <f>VLOOKUP($A14, 'Raw Data'!$A$2:$M$101, COLUMN(G:G)-COLUMN('Raw Data'!$A$2)+1, FALSE)</f>
        <v>Shine</v>
      </c>
      <c r="H14" s="3" t="str">
        <f>VLOOKUP($A14, 'Raw Data'!$A$2:$M$101, COLUMN(H:H)-COLUMN('Raw Data'!$A$2)+1, FALSE)</f>
        <v>Job Posting</v>
      </c>
      <c r="I14" s="6">
        <f>VLOOKUP($A14, 'Raw Data'!$A$2:$M$101, COLUMN(I:I)-COLUMN('Raw Data'!$A$2)+1, FALSE)</f>
        <v>45354</v>
      </c>
      <c r="J14" s="3" t="str">
        <f>VLOOKUP($A14, 'Raw Data'!$A$2:$M$101, COLUMN(J:J)-COLUMN('Raw Data'!$A$2)+1, FALSE)</f>
        <v>https://drive.google.com/file/d/abc123456def</v>
      </c>
      <c r="K14" s="3" t="str">
        <f>VLOOKUP($A14, 'Raw Data'!$A$2:$M$101, COLUMN(K:K)-COLUMN('Raw Data'!$A$2)+1, FALSE)</f>
        <v>http://linkedinRishi915@gmail.com:linkedin)</v>
      </c>
      <c r="L14" s="3" t="str">
        <f>VLOOKUP($A14, 'Raw Data'!$A$2:$M$101, COLUMN(L:L)-COLUMN('Raw Data'!$A$2)+1, FALSE)</f>
        <v>Current</v>
      </c>
      <c r="M14" s="3" t="str">
        <f>VLOOKUP($A14, 'Raw Data'!$A$2:$M$101, COLUMN(M:M)-COLUMN('Raw Data'!$A$2)+1, FALSE)</f>
        <v>Kartik</v>
      </c>
      <c r="N14" s="3" t="s">
        <v>366</v>
      </c>
    </row>
    <row r="15" spans="1:14" x14ac:dyDescent="0.25">
      <c r="A15" s="3" t="str">
        <f t="array" ref="A15">IFERROR(INDEX('Raw Data'!$A$2:$A$101, SMALL(IF('Raw Data'!$L$2:$L$101="Current", ROW('Raw Data'!$A$2:$A$101)-ROW('Raw Data'!$A$2)+1), ROW(A14))), "")</f>
        <v>Req_123-9234567917</v>
      </c>
      <c r="B15" s="3" t="str">
        <f>VLOOKUP(A15, 'Raw Data'!$A$2:$M$101, COLUMN(B:B), FALSE)</f>
        <v>Vikas Sharma</v>
      </c>
      <c r="C15" s="3">
        <f>VLOOKUP(A15, 'Raw Data'!$A$2:$M$101, COLUMN('Screening Interviews'!C:C), FALSE)</f>
        <v>9234567917</v>
      </c>
      <c r="D15" s="3" t="str">
        <f>VLOOKUP(A15, 'Raw Data'!$A$2:$M$101, COLUMN('Screening Interviews'!D:D), FALSE)</f>
        <v>Vikas917@gmail.com</v>
      </c>
      <c r="E15" s="3" t="str">
        <f>VLOOKUP(A15, 'Raw Data'!$A$2:$M$101, COLUMN(E:E)-COLUMN('Raw Data'!$A$2)+1, FALSE)</f>
        <v>Malayalam</v>
      </c>
      <c r="F15" s="3" t="str">
        <f>VLOOKUP(A15, 'Raw Data'!$A$2:$M$101, COLUMN('Screening Interviews'!F:F)-COLUMN('Raw Data'!$A$2)+1, FALSE)</f>
        <v>Req_123</v>
      </c>
      <c r="G15" s="3" t="str">
        <f>VLOOKUP($A15, 'Raw Data'!$A$2:$M$101, COLUMN(G:G)-COLUMN('Raw Data'!$A$2)+1, FALSE)</f>
        <v>IIMJobs</v>
      </c>
      <c r="H15" s="3" t="str">
        <f>VLOOKUP($A15, 'Raw Data'!$A$2:$M$101, COLUMN(H:H)-COLUMN('Raw Data'!$A$2)+1, FALSE)</f>
        <v>Job Posting</v>
      </c>
      <c r="I15" s="6">
        <f>VLOOKUP($A15, 'Raw Data'!$A$2:$M$101, COLUMN(I:I)-COLUMN('Raw Data'!$A$2)+1, FALSE)</f>
        <v>45362</v>
      </c>
      <c r="J15" s="3" t="str">
        <f>VLOOKUP($A15, 'Raw Data'!$A$2:$M$101, COLUMN(J:J)-COLUMN('Raw Data'!$A$2)+1, FALSE)</f>
        <v>https://drive.google.com/file/d/mno456789pqr</v>
      </c>
      <c r="K15" s="3" t="str">
        <f>VLOOKUP($A15, 'Raw Data'!$A$2:$M$101, COLUMN(K:K)-COLUMN('Raw Data'!$A$2)+1, FALSE)</f>
        <v>http://linkedinVikas917@gmail.com:linkedin)</v>
      </c>
      <c r="L15" s="3" t="str">
        <f>VLOOKUP($A15, 'Raw Data'!$A$2:$M$101, COLUMN(L:L)-COLUMN('Raw Data'!$A$2)+1, FALSE)</f>
        <v>Current</v>
      </c>
      <c r="M15" s="3" t="str">
        <f>VLOOKUP($A15, 'Raw Data'!$A$2:$M$101, COLUMN(M:M)-COLUMN('Raw Data'!$A$2)+1, FALSE)</f>
        <v>Ayushi</v>
      </c>
      <c r="N15" s="3" t="s">
        <v>366</v>
      </c>
    </row>
    <row r="16" spans="1:14" x14ac:dyDescent="0.25">
      <c r="A16" s="3" t="str">
        <f t="array" ref="A16">IFERROR(INDEX('Raw Data'!$A$2:$A$101, SMALL(IF('Raw Data'!$L$2:$L$101="Current", ROW('Raw Data'!$A$2:$A$101)-ROW('Raw Data'!$A$2)+1), ROW(A15))), "")</f>
        <v>Req_123-9234567918</v>
      </c>
      <c r="B16" s="3" t="str">
        <f>VLOOKUP(A16, 'Raw Data'!$A$2:$M$101, COLUMN(B:B), FALSE)</f>
        <v>Ishita Rao</v>
      </c>
      <c r="C16" s="3">
        <f>VLOOKUP(A16, 'Raw Data'!$A$2:$M$101, COLUMN('Screening Interviews'!C:C), FALSE)</f>
        <v>9234567918</v>
      </c>
      <c r="D16" s="3" t="str">
        <f>VLOOKUP(A16, 'Raw Data'!$A$2:$M$101, COLUMN('Screening Interviews'!D:D), FALSE)</f>
        <v>Ishit918@gmail.com</v>
      </c>
      <c r="E16" s="3" t="str">
        <f>VLOOKUP(A16, 'Raw Data'!$A$2:$M$101, COLUMN(E:E)-COLUMN('Raw Data'!$A$2)+1, FALSE)</f>
        <v>Telugu</v>
      </c>
      <c r="F16" s="3" t="str">
        <f>VLOOKUP(A16, 'Raw Data'!$A$2:$M$101, COLUMN('Screening Interviews'!F:F)-COLUMN('Raw Data'!$A$2)+1, FALSE)</f>
        <v>Req_123</v>
      </c>
      <c r="G16" s="3" t="str">
        <f>VLOOKUP($A16, 'Raw Data'!$A$2:$M$101, COLUMN(G:G)-COLUMN('Raw Data'!$A$2)+1, FALSE)</f>
        <v>Referral</v>
      </c>
      <c r="H16" s="3" t="str">
        <f>VLOOKUP($A16, 'Raw Data'!$A$2:$M$101, COLUMN(H:H)-COLUMN('Raw Data'!$A$2)+1, FALSE)</f>
        <v>Nithya Iyer</v>
      </c>
      <c r="I16" s="6">
        <f>VLOOKUP($A16, 'Raw Data'!$A$2:$M$101, COLUMN(I:I)-COLUMN('Raw Data'!$A$2)+1, FALSE)</f>
        <v>45365</v>
      </c>
      <c r="J16" s="3" t="str">
        <f>VLOOKUP($A16, 'Raw Data'!$A$2:$M$101, COLUMN(J:J)-COLUMN('Raw Data'!$A$2)+1, FALSE)</f>
        <v>https://drive.google.com/file/d/abc123456def</v>
      </c>
      <c r="K16" s="3" t="str">
        <f>VLOOKUP($A16, 'Raw Data'!$A$2:$M$101, COLUMN(K:K)-COLUMN('Raw Data'!$A$2)+1, FALSE)</f>
        <v>http://linkedinIshit918@gmail.com:linkedin)</v>
      </c>
      <c r="L16" s="3" t="str">
        <f>VLOOKUP($A16, 'Raw Data'!$A$2:$M$101, COLUMN(L:L)-COLUMN('Raw Data'!$A$2)+1, FALSE)</f>
        <v>Current</v>
      </c>
      <c r="M16" s="3" t="str">
        <f>VLOOKUP($A16, 'Raw Data'!$A$2:$M$101, COLUMN(M:M)-COLUMN('Raw Data'!$A$2)+1, FALSE)</f>
        <v>Ranjitha</v>
      </c>
      <c r="N16" s="3" t="s">
        <v>366</v>
      </c>
    </row>
    <row r="17" spans="1:14" x14ac:dyDescent="0.25">
      <c r="A17" s="3" t="str">
        <f t="array" ref="A17">IFERROR(INDEX('Raw Data'!$A$2:$A$101, SMALL(IF('Raw Data'!$L$2:$L$101="Current", ROW('Raw Data'!$A$2:$A$101)-ROW('Raw Data'!$A$2)+1), ROW(A16))), "")</f>
        <v>Req_123-9234567919</v>
      </c>
      <c r="B17" s="3" t="str">
        <f>VLOOKUP(A17, 'Raw Data'!$A$2:$M$101, COLUMN(B:B), FALSE)</f>
        <v>Aditi Singh</v>
      </c>
      <c r="C17" s="3">
        <f>VLOOKUP(A17, 'Raw Data'!$A$2:$M$101, COLUMN('Screening Interviews'!C:C), FALSE)</f>
        <v>9234567919</v>
      </c>
      <c r="D17" s="3" t="str">
        <f>VLOOKUP(A17, 'Raw Data'!$A$2:$M$101, COLUMN('Screening Interviews'!D:D), FALSE)</f>
        <v>Aditi919@gmail.com</v>
      </c>
      <c r="E17" s="3" t="str">
        <f>VLOOKUP(A17, 'Raw Data'!$A$2:$M$101, COLUMN(E:E)-COLUMN('Raw Data'!$A$2)+1, FALSE)</f>
        <v>Marathi</v>
      </c>
      <c r="F17" s="3" t="str">
        <f>VLOOKUP(A17, 'Raw Data'!$A$2:$M$101, COLUMN('Screening Interviews'!F:F)-COLUMN('Raw Data'!$A$2)+1, FALSE)</f>
        <v>Req_123</v>
      </c>
      <c r="G17" s="3" t="str">
        <f>VLOOKUP($A17, 'Raw Data'!$A$2:$M$101, COLUMN(G:G)-COLUMN('Raw Data'!$A$2)+1, FALSE)</f>
        <v>Naukri</v>
      </c>
      <c r="H17" s="3" t="str">
        <f>VLOOKUP($A17, 'Raw Data'!$A$2:$M$101, COLUMN(H:H)-COLUMN('Raw Data'!$A$2)+1, FALSE)</f>
        <v>Job Posting</v>
      </c>
      <c r="I17" s="6">
        <f>VLOOKUP($A17, 'Raw Data'!$A$2:$M$101, COLUMN(I:I)-COLUMN('Raw Data'!$A$2)+1, FALSE)</f>
        <v>45293</v>
      </c>
      <c r="J17" s="3" t="str">
        <f>VLOOKUP($A17, 'Raw Data'!$A$2:$M$101, COLUMN(J:J)-COLUMN('Raw Data'!$A$2)+1, FALSE)</f>
        <v>https://drive.google.com/file/d/xyz987654uvw</v>
      </c>
      <c r="K17" s="3" t="str">
        <f>VLOOKUP($A17, 'Raw Data'!$A$2:$M$101, COLUMN(K:K)-COLUMN('Raw Data'!$A$2)+1, FALSE)</f>
        <v>http://linkedinAditi919@gmail.com:linkedin)</v>
      </c>
      <c r="L17" s="3" t="str">
        <f>VLOOKUP($A17, 'Raw Data'!$A$2:$M$101, COLUMN(L:L)-COLUMN('Raw Data'!$A$2)+1, FALSE)</f>
        <v>Current</v>
      </c>
      <c r="M17" s="3" t="str">
        <f>VLOOKUP($A17, 'Raw Data'!$A$2:$M$101, COLUMN(M:M)-COLUMN('Raw Data'!$A$2)+1, FALSE)</f>
        <v>Ayushi</v>
      </c>
      <c r="N17" s="3" t="s">
        <v>366</v>
      </c>
    </row>
    <row r="18" spans="1:14" x14ac:dyDescent="0.25">
      <c r="A18" s="3" t="str">
        <f t="array" ref="A18">IFERROR(INDEX('Raw Data'!$A$2:$A$101, SMALL(IF('Raw Data'!$L$2:$L$101="Current", ROW('Raw Data'!$A$2:$A$101)-ROW('Raw Data'!$A$2)+1), ROW(A17))), "")</f>
        <v>Req_123-9234567923</v>
      </c>
      <c r="B18" s="3" t="str">
        <f>VLOOKUP(A18, 'Raw Data'!$A$2:$M$101, COLUMN(B:B), FALSE)</f>
        <v>Neha Sharma</v>
      </c>
      <c r="C18" s="3">
        <f>VLOOKUP(A18, 'Raw Data'!$A$2:$M$101, COLUMN('Screening Interviews'!C:C), FALSE)</f>
        <v>9234567923</v>
      </c>
      <c r="D18" s="3" t="str">
        <f>VLOOKUP(A18, 'Raw Data'!$A$2:$M$101, COLUMN('Screening Interviews'!D:D), FALSE)</f>
        <v>Neha 923@gmail.com</v>
      </c>
      <c r="E18" s="3" t="str">
        <f>VLOOKUP(A18, 'Raw Data'!$A$2:$M$101, COLUMN(E:E)-COLUMN('Raw Data'!$A$2)+1, FALSE)</f>
        <v>Kannada</v>
      </c>
      <c r="F18" s="3" t="str">
        <f>VLOOKUP(A18, 'Raw Data'!$A$2:$M$101, COLUMN('Screening Interviews'!F:F)-COLUMN('Raw Data'!$A$2)+1, FALSE)</f>
        <v>Req_123</v>
      </c>
      <c r="G18" s="3" t="str">
        <f>VLOOKUP($A18, 'Raw Data'!$A$2:$M$101, COLUMN(G:G)-COLUMN('Raw Data'!$A$2)+1, FALSE)</f>
        <v>Shine</v>
      </c>
      <c r="H18" s="3" t="str">
        <f>VLOOKUP($A18, 'Raw Data'!$A$2:$M$101, COLUMN(H:H)-COLUMN('Raw Data'!$A$2)+1, FALSE)</f>
        <v>Job Posting</v>
      </c>
      <c r="I18" s="6">
        <f>VLOOKUP($A18, 'Raw Data'!$A$2:$M$101, COLUMN(I:I)-COLUMN('Raw Data'!$A$2)+1, FALSE)</f>
        <v>45317</v>
      </c>
      <c r="J18" s="3" t="str">
        <f>VLOOKUP($A18, 'Raw Data'!$A$2:$M$101, COLUMN(J:J)-COLUMN('Raw Data'!$A$2)+1, FALSE)</f>
        <v>https://drive.google.com/file/d/mno456789pqr</v>
      </c>
      <c r="K18" s="3" t="str">
        <f>VLOOKUP($A18, 'Raw Data'!$A$2:$M$101, COLUMN(K:K)-COLUMN('Raw Data'!$A$2)+1, FALSE)</f>
        <v>http://linkedinNeha 923@gmail.com:linkedin)</v>
      </c>
      <c r="L18" s="3" t="str">
        <f>VLOOKUP($A18, 'Raw Data'!$A$2:$M$101, COLUMN(L:L)-COLUMN('Raw Data'!$A$2)+1, FALSE)</f>
        <v>Current</v>
      </c>
      <c r="M18" s="3" t="str">
        <f>VLOOKUP($A18, 'Raw Data'!$A$2:$M$101, COLUMN(M:M)-COLUMN('Raw Data'!$A$2)+1, FALSE)</f>
        <v>Ranjitha</v>
      </c>
      <c r="N18" s="3" t="s">
        <v>366</v>
      </c>
    </row>
    <row r="19" spans="1:14" x14ac:dyDescent="0.25">
      <c r="A19" s="3" t="str">
        <f t="array" ref="A19">IFERROR(INDEX('Raw Data'!$A$2:$A$101, SMALL(IF('Raw Data'!$L$2:$L$101="Current", ROW('Raw Data'!$A$2:$A$101)-ROW('Raw Data'!$A$2)+1), ROW(A18))), "")</f>
        <v>Req_123-9234567925</v>
      </c>
      <c r="B19" s="3" t="str">
        <f>VLOOKUP(A19, 'Raw Data'!$A$2:$M$101, COLUMN(B:B), FALSE)</f>
        <v>Deepika Patel</v>
      </c>
      <c r="C19" s="3">
        <f>VLOOKUP(A19, 'Raw Data'!$A$2:$M$101, COLUMN('Screening Interviews'!C:C), FALSE)</f>
        <v>9234567925</v>
      </c>
      <c r="D19" s="3" t="str">
        <f>VLOOKUP(A19, 'Raw Data'!$A$2:$M$101, COLUMN('Screening Interviews'!D:D), FALSE)</f>
        <v>Deepi925@gmail.com</v>
      </c>
      <c r="E19" s="3" t="str">
        <f>VLOOKUP(A19, 'Raw Data'!$A$2:$M$101, COLUMN(E:E)-COLUMN('Raw Data'!$A$2)+1, FALSE)</f>
        <v>Marathi</v>
      </c>
      <c r="F19" s="3" t="str">
        <f>VLOOKUP(A19, 'Raw Data'!$A$2:$M$101, COLUMN('Screening Interviews'!F:F)-COLUMN('Raw Data'!$A$2)+1, FALSE)</f>
        <v>Req_123</v>
      </c>
      <c r="G19" s="3" t="str">
        <f>VLOOKUP($A19, 'Raw Data'!$A$2:$M$101, COLUMN(G:G)-COLUMN('Raw Data'!$A$2)+1, FALSE)</f>
        <v>Linkedin</v>
      </c>
      <c r="H19" s="3" t="str">
        <f>VLOOKUP($A19, 'Raw Data'!$A$2:$M$101, COLUMN(H:H)-COLUMN('Raw Data'!$A$2)+1, FALSE)</f>
        <v>Head Hunting</v>
      </c>
      <c r="I19" s="6">
        <f>VLOOKUP($A19, 'Raw Data'!$A$2:$M$101, COLUMN(I:I)-COLUMN('Raw Data'!$A$2)+1, FALSE)</f>
        <v>45328</v>
      </c>
      <c r="J19" s="3" t="str">
        <f>VLOOKUP($A19, 'Raw Data'!$A$2:$M$101, COLUMN(J:J)-COLUMN('Raw Data'!$A$2)+1, FALSE)</f>
        <v>https://drive.google.com/file/d/xyz987654uvw</v>
      </c>
      <c r="K19" s="3" t="str">
        <f>VLOOKUP($A19, 'Raw Data'!$A$2:$M$101, COLUMN(K:K)-COLUMN('Raw Data'!$A$2)+1, FALSE)</f>
        <v>http://linkedinDeepi925@gmail.com:linkedin)</v>
      </c>
      <c r="L19" s="3" t="str">
        <f>VLOOKUP($A19, 'Raw Data'!$A$2:$M$101, COLUMN(L:L)-COLUMN('Raw Data'!$A$2)+1, FALSE)</f>
        <v>Current</v>
      </c>
      <c r="M19" s="3" t="str">
        <f>VLOOKUP($A19, 'Raw Data'!$A$2:$M$101, COLUMN(M:M)-COLUMN('Raw Data'!$A$2)+1, FALSE)</f>
        <v>Kartik</v>
      </c>
      <c r="N19" s="3" t="s">
        <v>366</v>
      </c>
    </row>
    <row r="20" spans="1:14" x14ac:dyDescent="0.25">
      <c r="A20" s="3" t="str">
        <f t="array" ref="A20">IFERROR(INDEX('Raw Data'!$A$2:$A$101, SMALL(IF('Raw Data'!$L$2:$L$101="Current", ROW('Raw Data'!$A$2:$A$101)-ROW('Raw Data'!$A$2)+1), ROW(A19))), "")</f>
        <v>Req_123-9234567926</v>
      </c>
      <c r="B20" s="3" t="str">
        <f>VLOOKUP(A20, 'Raw Data'!$A$2:$M$101, COLUMN(B:B), FALSE)</f>
        <v>Arush Gupta</v>
      </c>
      <c r="C20" s="3">
        <f>VLOOKUP(A20, 'Raw Data'!$A$2:$M$101, COLUMN('Screening Interviews'!C:C), FALSE)</f>
        <v>9234567926</v>
      </c>
      <c r="D20" s="3" t="str">
        <f>VLOOKUP(A20, 'Raw Data'!$A$2:$M$101, COLUMN('Screening Interviews'!D:D), FALSE)</f>
        <v>Arush926@gmail.com</v>
      </c>
      <c r="E20" s="3" t="str">
        <f>VLOOKUP(A20, 'Raw Data'!$A$2:$M$101, COLUMN(E:E)-COLUMN('Raw Data'!$A$2)+1, FALSE)</f>
        <v>Hindi</v>
      </c>
      <c r="F20" s="3" t="str">
        <f>VLOOKUP(A20, 'Raw Data'!$A$2:$M$101, COLUMN('Screening Interviews'!F:F)-COLUMN('Raw Data'!$A$2)+1, FALSE)</f>
        <v>Req_123</v>
      </c>
      <c r="G20" s="3" t="str">
        <f>VLOOKUP($A20, 'Raw Data'!$A$2:$M$101, COLUMN(G:G)-COLUMN('Raw Data'!$A$2)+1, FALSE)</f>
        <v>IIMJobs</v>
      </c>
      <c r="H20" s="3" t="str">
        <f>VLOOKUP($A20, 'Raw Data'!$A$2:$M$101, COLUMN(H:H)-COLUMN('Raw Data'!$A$2)+1, FALSE)</f>
        <v>Head Hunting</v>
      </c>
      <c r="I20" s="6">
        <f>VLOOKUP($A20, 'Raw Data'!$A$2:$M$101, COLUMN(I:I)-COLUMN('Raw Data'!$A$2)+1, FALSE)</f>
        <v>45334</v>
      </c>
      <c r="J20" s="3" t="str">
        <f>VLOOKUP($A20, 'Raw Data'!$A$2:$M$101, COLUMN(J:J)-COLUMN('Raw Data'!$A$2)+1, FALSE)</f>
        <v>https://drive.google.com/file/d/mno456789pqr</v>
      </c>
      <c r="K20" s="3" t="str">
        <f>VLOOKUP($A20, 'Raw Data'!$A$2:$M$101, COLUMN(K:K)-COLUMN('Raw Data'!$A$2)+1, FALSE)</f>
        <v>http://linkedinArush926@gmail.com:linkedin)</v>
      </c>
      <c r="L20" s="3" t="str">
        <f>VLOOKUP($A20, 'Raw Data'!$A$2:$M$101, COLUMN(L:L)-COLUMN('Raw Data'!$A$2)+1, FALSE)</f>
        <v>Current</v>
      </c>
      <c r="M20" s="3" t="str">
        <f>VLOOKUP($A20, 'Raw Data'!$A$2:$M$101, COLUMN(M:M)-COLUMN('Raw Data'!$A$2)+1, FALSE)</f>
        <v>Radhika</v>
      </c>
      <c r="N20" s="3" t="s">
        <v>366</v>
      </c>
    </row>
    <row r="21" spans="1:14" x14ac:dyDescent="0.25">
      <c r="A21" s="3" t="str">
        <f t="array" ref="A21">IFERROR(INDEX('Raw Data'!$A$2:$A$101, SMALL(IF('Raw Data'!$L$2:$L$101="Current", ROW('Raw Data'!$A$2:$A$101)-ROW('Raw Data'!$A$2)+1), ROW(A20))), "")</f>
        <v>Req_123-9234567927</v>
      </c>
      <c r="B21" s="3" t="str">
        <f>VLOOKUP(A21, 'Raw Data'!$A$2:$M$101, COLUMN(B:B), FALSE)</f>
        <v>Shruti Khanna</v>
      </c>
      <c r="C21" s="3">
        <f>VLOOKUP(A21, 'Raw Data'!$A$2:$M$101, COLUMN('Screening Interviews'!C:C), FALSE)</f>
        <v>9234567927</v>
      </c>
      <c r="D21" s="3" t="str">
        <f>VLOOKUP(A21, 'Raw Data'!$A$2:$M$101, COLUMN('Screening Interviews'!D:D), FALSE)</f>
        <v>Shrut927@gmail.com</v>
      </c>
      <c r="E21" s="3" t="str">
        <f>VLOOKUP(A21, 'Raw Data'!$A$2:$M$101, COLUMN(E:E)-COLUMN('Raw Data'!$A$2)+1, FALSE)</f>
        <v>Tamil</v>
      </c>
      <c r="F21" s="3" t="str">
        <f>VLOOKUP(A21, 'Raw Data'!$A$2:$M$101, COLUMN('Screening Interviews'!F:F)-COLUMN('Raw Data'!$A$2)+1, FALSE)</f>
        <v>Req_123</v>
      </c>
      <c r="G21" s="3" t="str">
        <f>VLOOKUP($A21, 'Raw Data'!$A$2:$M$101, COLUMN(G:G)-COLUMN('Raw Data'!$A$2)+1, FALSE)</f>
        <v>Shine</v>
      </c>
      <c r="H21" s="3" t="str">
        <f>VLOOKUP($A21, 'Raw Data'!$A$2:$M$101, COLUMN(H:H)-COLUMN('Raw Data'!$A$2)+1, FALSE)</f>
        <v>Head Hunting</v>
      </c>
      <c r="I21" s="6">
        <f>VLOOKUP($A21, 'Raw Data'!$A$2:$M$101, COLUMN(I:I)-COLUMN('Raw Data'!$A$2)+1, FALSE)</f>
        <v>45339</v>
      </c>
      <c r="J21" s="3" t="str">
        <f>VLOOKUP($A21, 'Raw Data'!$A$2:$M$101, COLUMN(J:J)-COLUMN('Raw Data'!$A$2)+1, FALSE)</f>
        <v>https://drive.google.com/file/d/abc123456def</v>
      </c>
      <c r="K21" s="3" t="str">
        <f>VLOOKUP($A21, 'Raw Data'!$A$2:$M$101, COLUMN(K:K)-COLUMN('Raw Data'!$A$2)+1, FALSE)</f>
        <v>http://linkedinShrut927@gmail.com:linkedin)</v>
      </c>
      <c r="L21" s="3" t="str">
        <f>VLOOKUP($A21, 'Raw Data'!$A$2:$M$101, COLUMN(L:L)-COLUMN('Raw Data'!$A$2)+1, FALSE)</f>
        <v>Current</v>
      </c>
      <c r="M21" s="3" t="str">
        <f>VLOOKUP($A21, 'Raw Data'!$A$2:$M$101, COLUMN(M:M)-COLUMN('Raw Data'!$A$2)+1, FALSE)</f>
        <v>Ayushi</v>
      </c>
      <c r="N21" s="3" t="s">
        <v>366</v>
      </c>
    </row>
    <row r="22" spans="1:14" x14ac:dyDescent="0.25">
      <c r="A22" s="3" t="str">
        <f t="array" ref="A22">IFERROR(INDEX('Raw Data'!$A$2:$A$101, SMALL(IF('Raw Data'!$L$2:$L$101="Current", ROW('Raw Data'!$A$2:$A$101)-ROW('Raw Data'!$A$2)+1), ROW(A21))), "")</f>
        <v>Req_123-9234567931</v>
      </c>
      <c r="B22" s="3" t="str">
        <f>VLOOKUP(A22, 'Raw Data'!$A$2:$M$101, COLUMN(B:B), FALSE)</f>
        <v>Kriti Sharma</v>
      </c>
      <c r="C22" s="3">
        <f>VLOOKUP(A22, 'Raw Data'!$A$2:$M$101, COLUMN('Screening Interviews'!C:C), FALSE)</f>
        <v>9234567931</v>
      </c>
      <c r="D22" s="3" t="str">
        <f>VLOOKUP(A22, 'Raw Data'!$A$2:$M$101, COLUMN('Screening Interviews'!D:D), FALSE)</f>
        <v>Kriti931@gmail.com</v>
      </c>
      <c r="E22" s="3" t="str">
        <f>VLOOKUP(A22, 'Raw Data'!$A$2:$M$101, COLUMN(E:E)-COLUMN('Raw Data'!$A$2)+1, FALSE)</f>
        <v>Marathi</v>
      </c>
      <c r="F22" s="3" t="str">
        <f>VLOOKUP(A22, 'Raw Data'!$A$2:$M$101, COLUMN('Screening Interviews'!F:F)-COLUMN('Raw Data'!$A$2)+1, FALSE)</f>
        <v>Req_123</v>
      </c>
      <c r="G22" s="3" t="str">
        <f>VLOOKUP($A22, 'Raw Data'!$A$2:$M$101, COLUMN(G:G)-COLUMN('Raw Data'!$A$2)+1, FALSE)</f>
        <v>Referral</v>
      </c>
      <c r="H22" s="3" t="str">
        <f>VLOOKUP($A22, 'Raw Data'!$A$2:$M$101, COLUMN(H:H)-COLUMN('Raw Data'!$A$2)+1, FALSE)</f>
        <v>Aditya Krishnan</v>
      </c>
      <c r="I22" s="6">
        <f>VLOOKUP($A22, 'Raw Data'!$A$2:$M$101, COLUMN(I:I)-COLUMN('Raw Data'!$A$2)+1, FALSE)</f>
        <v>45361</v>
      </c>
      <c r="J22" s="3" t="str">
        <f>VLOOKUP($A22, 'Raw Data'!$A$2:$M$101, COLUMN(J:J)-COLUMN('Raw Data'!$A$2)+1, FALSE)</f>
        <v>https://drive.google.com/file/d/xyz987654uvw</v>
      </c>
      <c r="K22" s="3" t="str">
        <f>VLOOKUP($A22, 'Raw Data'!$A$2:$M$101, COLUMN(K:K)-COLUMN('Raw Data'!$A$2)+1, FALSE)</f>
        <v>http://linkedinKriti931@gmail.com:linkedin)</v>
      </c>
      <c r="L22" s="3" t="str">
        <f>VLOOKUP($A22, 'Raw Data'!$A$2:$M$101, COLUMN(L:L)-COLUMN('Raw Data'!$A$2)+1, FALSE)</f>
        <v>Current</v>
      </c>
      <c r="M22" s="3" t="str">
        <f>VLOOKUP($A22, 'Raw Data'!$A$2:$M$101, COLUMN(M:M)-COLUMN('Raw Data'!$A$2)+1, FALSE)</f>
        <v>Radhika</v>
      </c>
      <c r="N22" s="3" t="s">
        <v>366</v>
      </c>
    </row>
    <row r="23" spans="1:14" x14ac:dyDescent="0.25">
      <c r="A23" s="3" t="str">
        <f t="array" ref="A23">IFERROR(INDEX('Raw Data'!$A$2:$A$101, SMALL(IF('Raw Data'!$L$2:$L$101="Current", ROW('Raw Data'!$A$2:$A$101)-ROW('Raw Data'!$A$2)+1), ROW(A22))), "")</f>
        <v>Req_123-9234567933</v>
      </c>
      <c r="B23" s="3" t="str">
        <f>VLOOKUP(A23, 'Raw Data'!$A$2:$M$101, COLUMN(B:B), FALSE)</f>
        <v>Anushka Patel</v>
      </c>
      <c r="C23" s="3">
        <f>VLOOKUP(A23, 'Raw Data'!$A$2:$M$101, COLUMN('Screening Interviews'!C:C), FALSE)</f>
        <v>9234567933</v>
      </c>
      <c r="D23" s="3" t="str">
        <f>VLOOKUP(A23, 'Raw Data'!$A$2:$M$101, COLUMN('Screening Interviews'!D:D), FALSE)</f>
        <v>Anush933@gmail.com</v>
      </c>
      <c r="E23" s="3" t="str">
        <f>VLOOKUP(A23, 'Raw Data'!$A$2:$M$101, COLUMN(E:E)-COLUMN('Raw Data'!$A$2)+1, FALSE)</f>
        <v>Tamil</v>
      </c>
      <c r="F23" s="3" t="str">
        <f>VLOOKUP(A23, 'Raw Data'!$A$2:$M$101, COLUMN('Screening Interviews'!F:F)-COLUMN('Raw Data'!$A$2)+1, FALSE)</f>
        <v>Req_123</v>
      </c>
      <c r="G23" s="3" t="str">
        <f>VLOOKUP($A23, 'Raw Data'!$A$2:$M$101, COLUMN(G:G)-COLUMN('Raw Data'!$A$2)+1, FALSE)</f>
        <v>IIMJobs</v>
      </c>
      <c r="H23" s="3" t="str">
        <f>VLOOKUP($A23, 'Raw Data'!$A$2:$M$101, COLUMN(H:H)-COLUMN('Raw Data'!$A$2)+1, FALSE)</f>
        <v>Job Posting</v>
      </c>
      <c r="I23" s="6">
        <f>VLOOKUP($A23, 'Raw Data'!$A$2:$M$101, COLUMN(I:I)-COLUMN('Raw Data'!$A$2)+1, FALSE)</f>
        <v>45294</v>
      </c>
      <c r="J23" s="3" t="str">
        <f>VLOOKUP($A23, 'Raw Data'!$A$2:$M$101, COLUMN(J:J)-COLUMN('Raw Data'!$A$2)+1, FALSE)</f>
        <v>https://drive.google.com/file/d/abc123456def</v>
      </c>
      <c r="K23" s="3" t="str">
        <f>VLOOKUP($A23, 'Raw Data'!$A$2:$M$101, COLUMN(K:K)-COLUMN('Raw Data'!$A$2)+1, FALSE)</f>
        <v>http://linkedinAnush933@gmail.com:linkedin)</v>
      </c>
      <c r="L23" s="3" t="str">
        <f>VLOOKUP($A23, 'Raw Data'!$A$2:$M$101, COLUMN(L:L)-COLUMN('Raw Data'!$A$2)+1, FALSE)</f>
        <v>Current</v>
      </c>
      <c r="M23" s="3" t="str">
        <f>VLOOKUP($A23, 'Raw Data'!$A$2:$M$101, COLUMN(M:M)-COLUMN('Raw Data'!$A$2)+1, FALSE)</f>
        <v>Ranjitha</v>
      </c>
      <c r="N23" s="3" t="s">
        <v>366</v>
      </c>
    </row>
    <row r="24" spans="1:14" x14ac:dyDescent="0.25">
      <c r="A24" s="3" t="str">
        <f t="array" ref="A24">IFERROR(INDEX('Raw Data'!$A$2:$A$101, SMALL(IF('Raw Data'!$L$2:$L$101="Current", ROW('Raw Data'!$A$2:$A$101)-ROW('Raw Data'!$A$2)+1), ROW(A23))), "")</f>
        <v>Req_123-9234567934</v>
      </c>
      <c r="B24" s="3" t="str">
        <f>VLOOKUP(A24, 'Raw Data'!$A$2:$M$101, COLUMN(B:B), FALSE)</f>
        <v>Sumit Jain</v>
      </c>
      <c r="C24" s="3">
        <f>VLOOKUP(A24, 'Raw Data'!$A$2:$M$101, COLUMN('Screening Interviews'!C:C), FALSE)</f>
        <v>9234567934</v>
      </c>
      <c r="D24" s="3" t="str">
        <f>VLOOKUP(A24, 'Raw Data'!$A$2:$M$101, COLUMN('Screening Interviews'!D:D), FALSE)</f>
        <v>Sumit934@gmail.com</v>
      </c>
      <c r="E24" s="3" t="str">
        <f>VLOOKUP(A24, 'Raw Data'!$A$2:$M$101, COLUMN(E:E)-COLUMN('Raw Data'!$A$2)+1, FALSE)</f>
        <v>Kannada</v>
      </c>
      <c r="F24" s="3" t="str">
        <f>VLOOKUP(A24, 'Raw Data'!$A$2:$M$101, COLUMN('Screening Interviews'!F:F)-COLUMN('Raw Data'!$A$2)+1, FALSE)</f>
        <v>Req_123</v>
      </c>
      <c r="G24" s="3" t="str">
        <f>VLOOKUP($A24, 'Raw Data'!$A$2:$M$101, COLUMN(G:G)-COLUMN('Raw Data'!$A$2)+1, FALSE)</f>
        <v>Shine</v>
      </c>
      <c r="H24" s="3" t="str">
        <f>VLOOKUP($A24, 'Raw Data'!$A$2:$M$101, COLUMN(H:H)-COLUMN('Raw Data'!$A$2)+1, FALSE)</f>
        <v>Job Posting</v>
      </c>
      <c r="I24" s="6">
        <f>VLOOKUP($A24, 'Raw Data'!$A$2:$M$101, COLUMN(I:I)-COLUMN('Raw Data'!$A$2)+1, FALSE)</f>
        <v>45299</v>
      </c>
      <c r="J24" s="3" t="str">
        <f>VLOOKUP($A24, 'Raw Data'!$A$2:$M$101, COLUMN(J:J)-COLUMN('Raw Data'!$A$2)+1, FALSE)</f>
        <v>https://drive.google.com/file/d/xyz987654uvw</v>
      </c>
      <c r="K24" s="3" t="str">
        <f>VLOOKUP($A24, 'Raw Data'!$A$2:$M$101, COLUMN(K:K)-COLUMN('Raw Data'!$A$2)+1, FALSE)</f>
        <v>http://linkedinSumit934@gmail.com:linkedin)</v>
      </c>
      <c r="L24" s="3" t="str">
        <f>VLOOKUP($A24, 'Raw Data'!$A$2:$M$101, COLUMN(L:L)-COLUMN('Raw Data'!$A$2)+1, FALSE)</f>
        <v>Current</v>
      </c>
      <c r="M24" s="3" t="str">
        <f>VLOOKUP($A24, 'Raw Data'!$A$2:$M$101, COLUMN(M:M)-COLUMN('Raw Data'!$A$2)+1, FALSE)</f>
        <v>Ayushi</v>
      </c>
      <c r="N24" s="3" t="s">
        <v>366</v>
      </c>
    </row>
    <row r="25" spans="1:14" x14ac:dyDescent="0.25">
      <c r="A25" s="3" t="str">
        <f t="array" ref="A25">IFERROR(INDEX('Raw Data'!$A$2:$A$101, SMALL(IF('Raw Data'!$L$2:$L$101="Current", ROW('Raw Data'!$A$2:$A$101)-ROW('Raw Data'!$A$2)+1), ROW(A24))), "")</f>
        <v>Req_123-9234567935</v>
      </c>
      <c r="B25" s="3" t="str">
        <f>VLOOKUP(A25, 'Raw Data'!$A$2:$M$101, COLUMN(B:B), FALSE)</f>
        <v>Nandini Verma</v>
      </c>
      <c r="C25" s="3">
        <f>VLOOKUP(A25, 'Raw Data'!$A$2:$M$101, COLUMN('Screening Interviews'!C:C), FALSE)</f>
        <v>9234567935</v>
      </c>
      <c r="D25" s="3" t="str">
        <f>VLOOKUP(A25, 'Raw Data'!$A$2:$M$101, COLUMN('Screening Interviews'!D:D), FALSE)</f>
        <v>Nandi935@gmail.com</v>
      </c>
      <c r="E25" s="3" t="str">
        <f>VLOOKUP(A25, 'Raw Data'!$A$2:$M$101, COLUMN(E:E)-COLUMN('Raw Data'!$A$2)+1, FALSE)</f>
        <v>Malayalam</v>
      </c>
      <c r="F25" s="3" t="str">
        <f>VLOOKUP(A25, 'Raw Data'!$A$2:$M$101, COLUMN('Screening Interviews'!F:F)-COLUMN('Raw Data'!$A$2)+1, FALSE)</f>
        <v>Req_123</v>
      </c>
      <c r="G25" s="3" t="str">
        <f>VLOOKUP($A25, 'Raw Data'!$A$2:$M$101, COLUMN(G:G)-COLUMN('Raw Data'!$A$2)+1, FALSE)</f>
        <v>Naukri</v>
      </c>
      <c r="H25" s="3" t="str">
        <f>VLOOKUP($A25, 'Raw Data'!$A$2:$M$101, COLUMN(H:H)-COLUMN('Raw Data'!$A$2)+1, FALSE)</f>
        <v>Job Posting</v>
      </c>
      <c r="I25" s="6">
        <f>VLOOKUP($A25, 'Raw Data'!$A$2:$M$101, COLUMN(I:I)-COLUMN('Raw Data'!$A$2)+1, FALSE)</f>
        <v>45307</v>
      </c>
      <c r="J25" s="3" t="str">
        <f>VLOOKUP($A25, 'Raw Data'!$A$2:$M$101, COLUMN(J:J)-COLUMN('Raw Data'!$A$2)+1, FALSE)</f>
        <v>https://drive.google.com/file/d/mno456789pqr</v>
      </c>
      <c r="K25" s="3" t="str">
        <f>VLOOKUP($A25, 'Raw Data'!$A$2:$M$101, COLUMN(K:K)-COLUMN('Raw Data'!$A$2)+1, FALSE)</f>
        <v>http://linkedinNandi935@gmail.com:linkedin)</v>
      </c>
      <c r="L25" s="3" t="str">
        <f>VLOOKUP($A25, 'Raw Data'!$A$2:$M$101, COLUMN(L:L)-COLUMN('Raw Data'!$A$2)+1, FALSE)</f>
        <v>Current</v>
      </c>
      <c r="M25" s="3" t="str">
        <f>VLOOKUP($A25, 'Raw Data'!$A$2:$M$101, COLUMN(M:M)-COLUMN('Raw Data'!$A$2)+1, FALSE)</f>
        <v>Kartik</v>
      </c>
      <c r="N25" s="3" t="s">
        <v>366</v>
      </c>
    </row>
    <row r="26" spans="1:14" x14ac:dyDescent="0.25">
      <c r="A26" s="3" t="str">
        <f t="array" ref="A26">IFERROR(INDEX('Raw Data'!$A$2:$A$101, SMALL(IF('Raw Data'!$L$2:$L$101="Current", ROW('Raw Data'!$A$2:$A$101)-ROW('Raw Data'!$A$2)+1), ROW(A25))), "")</f>
        <v>Req_123-9234567939</v>
      </c>
      <c r="B26" s="3" t="str">
        <f>VLOOKUP(A26, 'Raw Data'!$A$2:$M$101, COLUMN(B:B), FALSE)</f>
        <v>Anika Das</v>
      </c>
      <c r="C26" s="3">
        <f>VLOOKUP(A26, 'Raw Data'!$A$2:$M$101, COLUMN('Screening Interviews'!C:C), FALSE)</f>
        <v>9234567939</v>
      </c>
      <c r="D26" s="3" t="str">
        <f>VLOOKUP(A26, 'Raw Data'!$A$2:$M$101, COLUMN('Screening Interviews'!D:D), FALSE)</f>
        <v>Anika939@gmail.com</v>
      </c>
      <c r="E26" s="3" t="str">
        <f>VLOOKUP(A26, 'Raw Data'!$A$2:$M$101, COLUMN(E:E)-COLUMN('Raw Data'!$A$2)+1, FALSE)</f>
        <v>Kannada</v>
      </c>
      <c r="F26" s="3" t="str">
        <f>VLOOKUP(A26, 'Raw Data'!$A$2:$M$101, COLUMN('Screening Interviews'!F:F)-COLUMN('Raw Data'!$A$2)+1, FALSE)</f>
        <v>Req_123</v>
      </c>
      <c r="G26" s="3" t="str">
        <f>VLOOKUP($A26, 'Raw Data'!$A$2:$M$101, COLUMN(G:G)-COLUMN('Raw Data'!$A$2)+1, FALSE)</f>
        <v>Shine</v>
      </c>
      <c r="H26" s="3" t="str">
        <f>VLOOKUP($A26, 'Raw Data'!$A$2:$M$101, COLUMN(H:H)-COLUMN('Raw Data'!$A$2)+1, FALSE)</f>
        <v>Job Posting</v>
      </c>
      <c r="I26" s="6">
        <f>VLOOKUP($A26, 'Raw Data'!$A$2:$M$101, COLUMN(I:I)-COLUMN('Raw Data'!$A$2)+1, FALSE)</f>
        <v>45331</v>
      </c>
      <c r="J26" s="3" t="str">
        <f>VLOOKUP($A26, 'Raw Data'!$A$2:$M$101, COLUMN(J:J)-COLUMN('Raw Data'!$A$2)+1, FALSE)</f>
        <v>https://drive.google.com/file/d/abc123456def</v>
      </c>
      <c r="K26" s="3" t="str">
        <f>VLOOKUP($A26, 'Raw Data'!$A$2:$M$101, COLUMN(K:K)-COLUMN('Raw Data'!$A$2)+1, FALSE)</f>
        <v>http://linkedinAnika939@gmail.com:linkedin)</v>
      </c>
      <c r="L26" s="3" t="str">
        <f>VLOOKUP($A26, 'Raw Data'!$A$2:$M$101, COLUMN(L:L)-COLUMN('Raw Data'!$A$2)+1, FALSE)</f>
        <v>Current</v>
      </c>
      <c r="M26" s="3" t="str">
        <f>VLOOKUP($A26, 'Raw Data'!$A$2:$M$101, COLUMN(M:M)-COLUMN('Raw Data'!$A$2)+1, FALSE)</f>
        <v>Ayushi</v>
      </c>
      <c r="N26" s="3" t="s">
        <v>366</v>
      </c>
    </row>
    <row r="27" spans="1:14" x14ac:dyDescent="0.25">
      <c r="A27" s="3" t="str">
        <f t="array" ref="A27">IFERROR(INDEX('Raw Data'!$A$2:$A$101, SMALL(IF('Raw Data'!$L$2:$L$101="Current", ROW('Raw Data'!$A$2:$A$101)-ROW('Raw Data'!$A$2)+1), ROW(A26))), "")</f>
        <v>Req_123-9234567941</v>
      </c>
      <c r="B27" s="3" t="str">
        <f>VLOOKUP(A27, 'Raw Data'!$A$2:$M$101, COLUMN(B:B), FALSE)</f>
        <v>Komal Shah</v>
      </c>
      <c r="C27" s="3">
        <f>VLOOKUP(A27, 'Raw Data'!$A$2:$M$101, COLUMN('Screening Interviews'!C:C), FALSE)</f>
        <v>9234567941</v>
      </c>
      <c r="D27" s="3" t="str">
        <f>VLOOKUP(A27, 'Raw Data'!$A$2:$M$101, COLUMN('Screening Interviews'!D:D), FALSE)</f>
        <v>Komal941@gmail.com</v>
      </c>
      <c r="E27" s="3" t="str">
        <f>VLOOKUP(A27, 'Raw Data'!$A$2:$M$101, COLUMN(E:E)-COLUMN('Raw Data'!$A$2)+1, FALSE)</f>
        <v>Malayalam</v>
      </c>
      <c r="F27" s="3" t="str">
        <f>VLOOKUP(A27, 'Raw Data'!$A$2:$M$101, COLUMN('Screening Interviews'!F:F)-COLUMN('Raw Data'!$A$2)+1, FALSE)</f>
        <v>Req_123</v>
      </c>
      <c r="G27" s="3" t="str">
        <f>VLOOKUP($A27, 'Raw Data'!$A$2:$M$101, COLUMN(G:G)-COLUMN('Raw Data'!$A$2)+1, FALSE)</f>
        <v>Referral</v>
      </c>
      <c r="H27" s="3" t="str">
        <f>VLOOKUP($A27, 'Raw Data'!$A$2:$M$101, COLUMN(H:H)-COLUMN('Raw Data'!$A$2)+1, FALSE)</f>
        <v>Rohan Chatterjee</v>
      </c>
      <c r="I27" s="6">
        <f>VLOOKUP($A27, 'Raw Data'!$A$2:$M$101, COLUMN(I:I)-COLUMN('Raw Data'!$A$2)+1, FALSE)</f>
        <v>45342</v>
      </c>
      <c r="J27" s="3" t="str">
        <f>VLOOKUP($A27, 'Raw Data'!$A$2:$M$101, COLUMN(J:J)-COLUMN('Raw Data'!$A$2)+1, FALSE)</f>
        <v>https://drive.google.com/file/d/mno456789pqr</v>
      </c>
      <c r="K27" s="3" t="str">
        <f>VLOOKUP($A27, 'Raw Data'!$A$2:$M$101, COLUMN(K:K)-COLUMN('Raw Data'!$A$2)+1, FALSE)</f>
        <v>http://linkedinKomal941@gmail.com:linkedin)</v>
      </c>
      <c r="L27" s="3" t="str">
        <f>VLOOKUP($A27, 'Raw Data'!$A$2:$M$101, COLUMN(L:L)-COLUMN('Raw Data'!$A$2)+1, FALSE)</f>
        <v>Current</v>
      </c>
      <c r="M27" s="3" t="str">
        <f>VLOOKUP($A27, 'Raw Data'!$A$2:$M$101, COLUMN(M:M)-COLUMN('Raw Data'!$A$2)+1, FALSE)</f>
        <v>Radhika</v>
      </c>
      <c r="N27" s="3" t="s">
        <v>366</v>
      </c>
    </row>
    <row r="28" spans="1:14" x14ac:dyDescent="0.25">
      <c r="A28" s="3" t="str">
        <f t="array" ref="A28">IFERROR(INDEX('Raw Data'!$A$2:$A$101, SMALL(IF('Raw Data'!$L$2:$L$101="Current", ROW('Raw Data'!$A$2:$A$101)-ROW('Raw Data'!$A$2)+1), ROW(A27))), "")</f>
        <v>Req_123-9234567942</v>
      </c>
      <c r="B28" s="3" t="str">
        <f>VLOOKUP(A28, 'Raw Data'!$A$2:$M$101, COLUMN(B:B), FALSE)</f>
        <v>Pranav Gupta</v>
      </c>
      <c r="C28" s="3">
        <f>VLOOKUP(A28, 'Raw Data'!$A$2:$M$101, COLUMN('Screening Interviews'!C:C), FALSE)</f>
        <v>9234567942</v>
      </c>
      <c r="D28" s="3" t="str">
        <f>VLOOKUP(A28, 'Raw Data'!$A$2:$M$101, COLUMN('Screening Interviews'!D:D), FALSE)</f>
        <v>Prana942@gmail.com</v>
      </c>
      <c r="E28" s="3" t="str">
        <f>VLOOKUP(A28, 'Raw Data'!$A$2:$M$101, COLUMN(E:E)-COLUMN('Raw Data'!$A$2)+1, FALSE)</f>
        <v>Telugu</v>
      </c>
      <c r="F28" s="3" t="str">
        <f>VLOOKUP(A28, 'Raw Data'!$A$2:$M$101, COLUMN('Screening Interviews'!F:F)-COLUMN('Raw Data'!$A$2)+1, FALSE)</f>
        <v>Req_123</v>
      </c>
      <c r="G28" s="3" t="str">
        <f>VLOOKUP($A28, 'Raw Data'!$A$2:$M$101, COLUMN(G:G)-COLUMN('Raw Data'!$A$2)+1, FALSE)</f>
        <v>IIMJobs</v>
      </c>
      <c r="H28" s="3" t="str">
        <f>VLOOKUP($A28, 'Raw Data'!$A$2:$M$101, COLUMN(H:H)-COLUMN('Raw Data'!$A$2)+1, FALSE)</f>
        <v>Head Hunting</v>
      </c>
      <c r="I28" s="6">
        <f>VLOOKUP($A28, 'Raw Data'!$A$2:$M$101, COLUMN(I:I)-COLUMN('Raw Data'!$A$2)+1, FALSE)</f>
        <v>45349</v>
      </c>
      <c r="J28" s="3" t="str">
        <f>VLOOKUP($A28, 'Raw Data'!$A$2:$M$101, COLUMN(J:J)-COLUMN('Raw Data'!$A$2)+1, FALSE)</f>
        <v>https://drive.google.com/file/d/abc123456def</v>
      </c>
      <c r="K28" s="3" t="str">
        <f>VLOOKUP($A28, 'Raw Data'!$A$2:$M$101, COLUMN(K:K)-COLUMN('Raw Data'!$A$2)+1, FALSE)</f>
        <v>http://linkedinPrana942@gmail.com:linkedin)</v>
      </c>
      <c r="L28" s="3" t="str">
        <f>VLOOKUP($A28, 'Raw Data'!$A$2:$M$101, COLUMN(L:L)-COLUMN('Raw Data'!$A$2)+1, FALSE)</f>
        <v>Current</v>
      </c>
      <c r="M28" s="3" t="str">
        <f>VLOOKUP($A28, 'Raw Data'!$A$2:$M$101, COLUMN(M:M)-COLUMN('Raw Data'!$A$2)+1, FALSE)</f>
        <v>Ayushi</v>
      </c>
      <c r="N28" s="3" t="s">
        <v>367</v>
      </c>
    </row>
    <row r="29" spans="1:14" x14ac:dyDescent="0.25">
      <c r="A29" s="3" t="str">
        <f t="array" ref="A29">IFERROR(INDEX('Raw Data'!$A$2:$A$101, SMALL(IF('Raw Data'!$L$2:$L$101="Current", ROW('Raw Data'!$A$2:$A$101)-ROW('Raw Data'!$A$2)+1), ROW(A28))), "")</f>
        <v>Req_123-9234567943</v>
      </c>
      <c r="B29" s="3" t="str">
        <f>VLOOKUP(A29, 'Raw Data'!$A$2:$M$101, COLUMN(B:B), FALSE)</f>
        <v>Shweta Sharma</v>
      </c>
      <c r="C29" s="3">
        <f>VLOOKUP(A29, 'Raw Data'!$A$2:$M$101, COLUMN('Screening Interviews'!C:C), FALSE)</f>
        <v>9234567943</v>
      </c>
      <c r="D29" s="3" t="str">
        <f>VLOOKUP(A29, 'Raw Data'!$A$2:$M$101, COLUMN('Screening Interviews'!D:D), FALSE)</f>
        <v>Shwet943@gmail.com</v>
      </c>
      <c r="E29" s="3" t="str">
        <f>VLOOKUP(A29, 'Raw Data'!$A$2:$M$101, COLUMN(E:E)-COLUMN('Raw Data'!$A$2)+1, FALSE)</f>
        <v>Marathi</v>
      </c>
      <c r="F29" s="3" t="str">
        <f>VLOOKUP(A29, 'Raw Data'!$A$2:$M$101, COLUMN('Screening Interviews'!F:F)-COLUMN('Raw Data'!$A$2)+1, FALSE)</f>
        <v>Req_123</v>
      </c>
      <c r="G29" s="3" t="str">
        <f>VLOOKUP($A29, 'Raw Data'!$A$2:$M$101, COLUMN(G:G)-COLUMN('Raw Data'!$A$2)+1, FALSE)</f>
        <v>Shine</v>
      </c>
      <c r="H29" s="3" t="str">
        <f>VLOOKUP($A29, 'Raw Data'!$A$2:$M$101, COLUMN(H:H)-COLUMN('Raw Data'!$A$2)+1, FALSE)</f>
        <v>Head Hunting</v>
      </c>
      <c r="I29" s="6">
        <f>VLOOKUP($A29, 'Raw Data'!$A$2:$M$101, COLUMN(I:I)-COLUMN('Raw Data'!$A$2)+1, FALSE)</f>
        <v>45355</v>
      </c>
      <c r="J29" s="3" t="str">
        <f>VLOOKUP($A29, 'Raw Data'!$A$2:$M$101, COLUMN(J:J)-COLUMN('Raw Data'!$A$2)+1, FALSE)</f>
        <v>https://drive.google.com/file/d/xyz987654uvw</v>
      </c>
      <c r="K29" s="3" t="str">
        <f>VLOOKUP($A29, 'Raw Data'!$A$2:$M$101, COLUMN(K:K)-COLUMN('Raw Data'!$A$2)+1, FALSE)</f>
        <v>http://linkedinShwet943@gmail.com:linkedin)</v>
      </c>
      <c r="L29" s="3" t="str">
        <f>VLOOKUP($A29, 'Raw Data'!$A$2:$M$101, COLUMN(L:L)-COLUMN('Raw Data'!$A$2)+1, FALSE)</f>
        <v>Current</v>
      </c>
      <c r="M29" s="3" t="str">
        <f>VLOOKUP($A29, 'Raw Data'!$A$2:$M$101, COLUMN(M:M)-COLUMN('Raw Data'!$A$2)+1, FALSE)</f>
        <v>Ranjitha</v>
      </c>
      <c r="N29" s="3" t="s">
        <v>367</v>
      </c>
    </row>
    <row r="30" spans="1:14" x14ac:dyDescent="0.25">
      <c r="A30" s="3" t="str">
        <f t="array" ref="A30">IFERROR(INDEX('Raw Data'!$A$2:$A$101, SMALL(IF('Raw Data'!$L$2:$L$101="Current", ROW('Raw Data'!$A$2:$A$101)-ROW('Raw Data'!$A$2)+1), ROW(A29))), "")</f>
        <v>Req_123-9234567947</v>
      </c>
      <c r="B30" s="3" t="str">
        <f>VLOOKUP(A30, 'Raw Data'!$A$2:$M$101, COLUMN(B:B), FALSE)</f>
        <v>Swati Singh</v>
      </c>
      <c r="C30" s="3">
        <f>VLOOKUP(A30, 'Raw Data'!$A$2:$M$101, COLUMN('Screening Interviews'!C:C), FALSE)</f>
        <v>9234567947</v>
      </c>
      <c r="D30" s="3" t="str">
        <f>VLOOKUP(A30, 'Raw Data'!$A$2:$M$101, COLUMN('Screening Interviews'!D:D), FALSE)</f>
        <v>Swati947@gmail.com</v>
      </c>
      <c r="E30" s="3" t="str">
        <f>VLOOKUP(A30, 'Raw Data'!$A$2:$M$101, COLUMN(E:E)-COLUMN('Raw Data'!$A$2)+1, FALSE)</f>
        <v>Malayalam</v>
      </c>
      <c r="F30" s="3" t="str">
        <f>VLOOKUP(A30, 'Raw Data'!$A$2:$M$101, COLUMN('Screening Interviews'!F:F)-COLUMN('Raw Data'!$A$2)+1, FALSE)</f>
        <v>Req_123</v>
      </c>
      <c r="G30" s="3" t="str">
        <f>VLOOKUP($A30, 'Raw Data'!$A$2:$M$101, COLUMN(G:G)-COLUMN('Raw Data'!$A$2)+1, FALSE)</f>
        <v>IIMJobs</v>
      </c>
      <c r="H30" s="3" t="str">
        <f>VLOOKUP($A30, 'Raw Data'!$A$2:$M$101, COLUMN(H:H)-COLUMN('Raw Data'!$A$2)+1, FALSE)</f>
        <v>Head Hunting</v>
      </c>
      <c r="I30" s="6">
        <f>VLOOKUP($A30, 'Raw Data'!$A$2:$M$101, COLUMN(I:I)-COLUMN('Raw Data'!$A$2)+1, FALSE)</f>
        <v>45301</v>
      </c>
      <c r="J30" s="3" t="str">
        <f>VLOOKUP($A30, 'Raw Data'!$A$2:$M$101, COLUMN(J:J)-COLUMN('Raw Data'!$A$2)+1, FALSE)</f>
        <v>https://drive.google.com/file/d/mno456789pqr</v>
      </c>
      <c r="K30" s="3" t="str">
        <f>VLOOKUP($A30, 'Raw Data'!$A$2:$M$101, COLUMN(K:K)-COLUMN('Raw Data'!$A$2)+1, FALSE)</f>
        <v>http://linkedinSwati947@gmail.com:linkedin)</v>
      </c>
      <c r="L30" s="3" t="str">
        <f>VLOOKUP($A30, 'Raw Data'!$A$2:$M$101, COLUMN(L:L)-COLUMN('Raw Data'!$A$2)+1, FALSE)</f>
        <v>Current</v>
      </c>
      <c r="M30" s="3" t="str">
        <f>VLOOKUP($A30, 'Raw Data'!$A$2:$M$101, COLUMN(M:M)-COLUMN('Raw Data'!$A$2)+1, FALSE)</f>
        <v>Ayushi</v>
      </c>
      <c r="N30" s="3" t="s">
        <v>367</v>
      </c>
    </row>
    <row r="31" spans="1:14" x14ac:dyDescent="0.25">
      <c r="A31" s="3" t="str">
        <f t="array" ref="A31">IFERROR(INDEX('Raw Data'!$A$2:$A$101, SMALL(IF('Raw Data'!$L$2:$L$101="Current", ROW('Raw Data'!$A$2:$A$101)-ROW('Raw Data'!$A$2)+1), ROW(A30))), "")</f>
        <v>Req_123-9234567949</v>
      </c>
      <c r="B31" s="3" t="str">
        <f>VLOOKUP(A31, 'Raw Data'!$A$2:$M$101, COLUMN(B:B), FALSE)</f>
        <v>Natasha Choudhury</v>
      </c>
      <c r="C31" s="3">
        <f>VLOOKUP(A31, 'Raw Data'!$A$2:$M$101, COLUMN('Screening Interviews'!C:C), FALSE)</f>
        <v>9234567949</v>
      </c>
      <c r="D31" s="3" t="str">
        <f>VLOOKUP(A31, 'Raw Data'!$A$2:$M$101, COLUMN('Screening Interviews'!D:D), FALSE)</f>
        <v>Natas949@gmail.com</v>
      </c>
      <c r="E31" s="3" t="str">
        <f>VLOOKUP(A31, 'Raw Data'!$A$2:$M$101, COLUMN(E:E)-COLUMN('Raw Data'!$A$2)+1, FALSE)</f>
        <v>Marathi</v>
      </c>
      <c r="F31" s="3" t="str">
        <f>VLOOKUP(A31, 'Raw Data'!$A$2:$M$101, COLUMN('Screening Interviews'!F:F)-COLUMN('Raw Data'!$A$2)+1, FALSE)</f>
        <v>Req_123</v>
      </c>
      <c r="G31" s="3" t="str">
        <f>VLOOKUP($A31, 'Raw Data'!$A$2:$M$101, COLUMN(G:G)-COLUMN('Raw Data'!$A$2)+1, FALSE)</f>
        <v>Naukri</v>
      </c>
      <c r="H31" s="3" t="str">
        <f>VLOOKUP($A31, 'Raw Data'!$A$2:$M$101, COLUMN(H:H)-COLUMN('Raw Data'!$A$2)+1, FALSE)</f>
        <v>Head Hunting</v>
      </c>
      <c r="I31" s="6">
        <f>VLOOKUP($A31, 'Raw Data'!$A$2:$M$101, COLUMN(I:I)-COLUMN('Raw Data'!$A$2)+1, FALSE)</f>
        <v>45315</v>
      </c>
      <c r="J31" s="3" t="str">
        <f>VLOOKUP($A31, 'Raw Data'!$A$2:$M$101, COLUMN(J:J)-COLUMN('Raw Data'!$A$2)+1, FALSE)</f>
        <v>https://drive.google.com/file/d/xyz987654uvw</v>
      </c>
      <c r="K31" s="3" t="str">
        <f>VLOOKUP($A31, 'Raw Data'!$A$2:$M$101, COLUMN(K:K)-COLUMN('Raw Data'!$A$2)+1, FALSE)</f>
        <v>http://linkedinNatas949@gmail.com:linkedin)</v>
      </c>
      <c r="L31" s="3" t="str">
        <f>VLOOKUP($A31, 'Raw Data'!$A$2:$M$101, COLUMN(L:L)-COLUMN('Raw Data'!$A$2)+1, FALSE)</f>
        <v>Current</v>
      </c>
      <c r="M31" s="3" t="str">
        <f>VLOOKUP($A31, 'Raw Data'!$A$2:$M$101, COLUMN(M:M)-COLUMN('Raw Data'!$A$2)+1, FALSE)</f>
        <v>Ayushi</v>
      </c>
      <c r="N31" s="3" t="s">
        <v>367</v>
      </c>
    </row>
    <row r="32" spans="1:14" x14ac:dyDescent="0.25">
      <c r="A32" s="3" t="str">
        <f t="array" ref="A32">IFERROR(INDEX('Raw Data'!$A$2:$A$101, SMALL(IF('Raw Data'!$L$2:$L$101="Current", ROW('Raw Data'!$A$2:$A$101)-ROW('Raw Data'!$A$2)+1), ROW(A31))), "")</f>
        <v>Req_123-9234567950</v>
      </c>
      <c r="B32" s="3" t="str">
        <f>VLOOKUP(A32, 'Raw Data'!$A$2:$M$101, COLUMN(B:B), FALSE)</f>
        <v>Pradeep Kumar</v>
      </c>
      <c r="C32" s="3">
        <f>VLOOKUP(A32, 'Raw Data'!$A$2:$M$101, COLUMN('Screening Interviews'!C:C), FALSE)</f>
        <v>9234567950</v>
      </c>
      <c r="D32" s="3" t="str">
        <f>VLOOKUP(A32, 'Raw Data'!$A$2:$M$101, COLUMN('Screening Interviews'!D:D), FALSE)</f>
        <v>Prade950@gmail.com</v>
      </c>
      <c r="E32" s="3" t="str">
        <f>VLOOKUP(A32, 'Raw Data'!$A$2:$M$101, COLUMN(E:E)-COLUMN('Raw Data'!$A$2)+1, FALSE)</f>
        <v>Hindi</v>
      </c>
      <c r="F32" s="3" t="str">
        <f>VLOOKUP(A32, 'Raw Data'!$A$2:$M$101, COLUMN('Screening Interviews'!F:F)-COLUMN('Raw Data'!$A$2)+1, FALSE)</f>
        <v>Req_123</v>
      </c>
      <c r="G32" s="3" t="str">
        <f>VLOOKUP($A32, 'Raw Data'!$A$2:$M$101, COLUMN(G:G)-COLUMN('Raw Data'!$A$2)+1, FALSE)</f>
        <v>Referral</v>
      </c>
      <c r="H32" s="3" t="str">
        <f>VLOOKUP($A32, 'Raw Data'!$A$2:$M$101, COLUMN(H:H)-COLUMN('Raw Data'!$A$2)+1, FALSE)</f>
        <v>Anjali Choudhury</v>
      </c>
      <c r="I32" s="6">
        <f>VLOOKUP($A32, 'Raw Data'!$A$2:$M$101, COLUMN(I:I)-COLUMN('Raw Data'!$A$2)+1, FALSE)</f>
        <v>45321</v>
      </c>
      <c r="J32" s="3" t="str">
        <f>VLOOKUP($A32, 'Raw Data'!$A$2:$M$101, COLUMN(J:J)-COLUMN('Raw Data'!$A$2)+1, FALSE)</f>
        <v>https://drive.google.com/file/d/mno456789pqr</v>
      </c>
      <c r="K32" s="3" t="str">
        <f>VLOOKUP($A32, 'Raw Data'!$A$2:$M$101, COLUMN(K:K)-COLUMN('Raw Data'!$A$2)+1, FALSE)</f>
        <v>http://linkedinPrade950@gmail.com:linkedin)</v>
      </c>
      <c r="L32" s="3" t="str">
        <f>VLOOKUP($A32, 'Raw Data'!$A$2:$M$101, COLUMN(L:L)-COLUMN('Raw Data'!$A$2)+1, FALSE)</f>
        <v>Current</v>
      </c>
      <c r="M32" s="3" t="str">
        <f>VLOOKUP($A32, 'Raw Data'!$A$2:$M$101, COLUMN(M:M)-COLUMN('Raw Data'!$A$2)+1, FALSE)</f>
        <v>Kartik</v>
      </c>
      <c r="N32" s="3" t="s">
        <v>367</v>
      </c>
    </row>
    <row r="33" spans="1:14" x14ac:dyDescent="0.25">
      <c r="A33" s="3" t="str">
        <f t="array" ref="A33">IFERROR(INDEX('Raw Data'!$A$2:$A$101, SMALL(IF('Raw Data'!$L$2:$L$101="Current", ROW('Raw Data'!$A$2:$A$101)-ROW('Raw Data'!$A$2)+1), ROW(A32))), "")</f>
        <v>Req_123-9234567951</v>
      </c>
      <c r="B33" s="3" t="str">
        <f>VLOOKUP(A33, 'Raw Data'!$A$2:$M$101, COLUMN(B:B), FALSE)</f>
        <v>Nisha Singh</v>
      </c>
      <c r="C33" s="3">
        <f>VLOOKUP(A33, 'Raw Data'!$A$2:$M$101, COLUMN('Screening Interviews'!C:C), FALSE)</f>
        <v>9234567951</v>
      </c>
      <c r="D33" s="3" t="str">
        <f>VLOOKUP(A33, 'Raw Data'!$A$2:$M$101, COLUMN('Screening Interviews'!D:D), FALSE)</f>
        <v>Nisha951@gmail.com</v>
      </c>
      <c r="E33" s="3" t="str">
        <f>VLOOKUP(A33, 'Raw Data'!$A$2:$M$101, COLUMN(E:E)-COLUMN('Raw Data'!$A$2)+1, FALSE)</f>
        <v>Tamil</v>
      </c>
      <c r="F33" s="3" t="str">
        <f>VLOOKUP(A33, 'Raw Data'!$A$2:$M$101, COLUMN('Screening Interviews'!F:F)-COLUMN('Raw Data'!$A$2)+1, FALSE)</f>
        <v>Req_123</v>
      </c>
      <c r="G33" s="3" t="str">
        <f>VLOOKUP($A33, 'Raw Data'!$A$2:$M$101, COLUMN(G:G)-COLUMN('Raw Data'!$A$2)+1, FALSE)</f>
        <v>IIMJobs</v>
      </c>
      <c r="H33" s="3" t="str">
        <f>VLOOKUP($A33, 'Raw Data'!$A$2:$M$101, COLUMN(H:H)-COLUMN('Raw Data'!$A$2)+1, FALSE)</f>
        <v>Head Hunting</v>
      </c>
      <c r="I33" s="6">
        <f>VLOOKUP($A33, 'Raw Data'!$A$2:$M$101, COLUMN(I:I)-COLUMN('Raw Data'!$A$2)+1, FALSE)</f>
        <v>45326</v>
      </c>
      <c r="J33" s="3" t="str">
        <f>VLOOKUP($A33, 'Raw Data'!$A$2:$M$101, COLUMN(J:J)-COLUMN('Raw Data'!$A$2)+1, FALSE)</f>
        <v>https://drive.google.com/file/d/abc123456def</v>
      </c>
      <c r="K33" s="3" t="str">
        <f>VLOOKUP($A33, 'Raw Data'!$A$2:$M$101, COLUMN(K:K)-COLUMN('Raw Data'!$A$2)+1, FALSE)</f>
        <v>http://linkedinNisha951@gmail.com:linkedin)</v>
      </c>
      <c r="L33" s="3" t="str">
        <f>VLOOKUP($A33, 'Raw Data'!$A$2:$M$101, COLUMN(L:L)-COLUMN('Raw Data'!$A$2)+1, FALSE)</f>
        <v>Current</v>
      </c>
      <c r="M33" s="3" t="str">
        <f>VLOOKUP($A33, 'Raw Data'!$A$2:$M$101, COLUMN(M:M)-COLUMN('Raw Data'!$A$2)+1, FALSE)</f>
        <v>Radhika</v>
      </c>
      <c r="N33" s="3" t="s">
        <v>367</v>
      </c>
    </row>
    <row r="34" spans="1:14" x14ac:dyDescent="0.25">
      <c r="A34" s="3" t="str">
        <f t="array" ref="A34">IFERROR(INDEX('Raw Data'!$A$2:$A$101, SMALL(IF('Raw Data'!$L$2:$L$101="Current", ROW('Raw Data'!$A$2:$A$101)-ROW('Raw Data'!$A$2)+1), ROW(A33))), "")</f>
        <v>Req_123-9234567955</v>
      </c>
      <c r="B34" s="3" t="str">
        <f>VLOOKUP(A34, 'Raw Data'!$A$2:$M$101, COLUMN(B:B), FALSE)</f>
        <v>Juhi Sharma</v>
      </c>
      <c r="C34" s="3">
        <f>VLOOKUP(A34, 'Raw Data'!$A$2:$M$101, COLUMN('Screening Interviews'!C:C), FALSE)</f>
        <v>9234567955</v>
      </c>
      <c r="D34" s="3" t="str">
        <f>VLOOKUP(A34, 'Raw Data'!$A$2:$M$101, COLUMN('Screening Interviews'!D:D), FALSE)</f>
        <v>Juhi 955@gmail.com</v>
      </c>
      <c r="E34" s="3" t="str">
        <f>VLOOKUP(A34, 'Raw Data'!$A$2:$M$101, COLUMN(E:E)-COLUMN('Raw Data'!$A$2)+1, FALSE)</f>
        <v>Marathi</v>
      </c>
      <c r="F34" s="3" t="str">
        <f>VLOOKUP(A34, 'Raw Data'!$A$2:$M$101, COLUMN('Screening Interviews'!F:F)-COLUMN('Raw Data'!$A$2)+1, FALSE)</f>
        <v>Req_123</v>
      </c>
      <c r="G34" s="3" t="str">
        <f>VLOOKUP($A34, 'Raw Data'!$A$2:$M$101, COLUMN(G:G)-COLUMN('Raw Data'!$A$2)+1, FALSE)</f>
        <v>IIMJobs</v>
      </c>
      <c r="H34" s="3" t="str">
        <f>VLOOKUP($A34, 'Raw Data'!$A$2:$M$101, COLUMN(H:H)-COLUMN('Raw Data'!$A$2)+1, FALSE)</f>
        <v>Head Hunting</v>
      </c>
      <c r="I34" s="6">
        <f>VLOOKUP($A34, 'Raw Data'!$A$2:$M$101, COLUMN(I:I)-COLUMN('Raw Data'!$A$2)+1, FALSE)</f>
        <v>45347</v>
      </c>
      <c r="J34" s="3" t="str">
        <f>VLOOKUP($A34, 'Raw Data'!$A$2:$M$101, COLUMN(J:J)-COLUMN('Raw Data'!$A$2)+1, FALSE)</f>
        <v>https://drive.google.com/file/d/xyz987654uvw</v>
      </c>
      <c r="K34" s="3" t="str">
        <f>VLOOKUP($A34, 'Raw Data'!$A$2:$M$101, COLUMN(K:K)-COLUMN('Raw Data'!$A$2)+1, FALSE)</f>
        <v>http://linkedinJuhi 955@gmail.com:linkedin)</v>
      </c>
      <c r="L34" s="3" t="str">
        <f>VLOOKUP($A34, 'Raw Data'!$A$2:$M$101, COLUMN(L:L)-COLUMN('Raw Data'!$A$2)+1, FALSE)</f>
        <v>Current</v>
      </c>
      <c r="M34" s="3" t="str">
        <f>VLOOKUP($A34, 'Raw Data'!$A$2:$M$101, COLUMN(M:M)-COLUMN('Raw Data'!$A$2)+1, FALSE)</f>
        <v>Kartik</v>
      </c>
      <c r="N34" s="3" t="s">
        <v>367</v>
      </c>
    </row>
    <row r="35" spans="1:14" x14ac:dyDescent="0.25">
      <c r="A35" s="3" t="str">
        <f t="array" ref="A35">IFERROR(INDEX('Raw Data'!$A$2:$A$101, SMALL(IF('Raw Data'!$L$2:$L$101="Current", ROW('Raw Data'!$A$2:$A$101)-ROW('Raw Data'!$A$2)+1), ROW(A34))), "")</f>
        <v>Req_123-9234567957</v>
      </c>
      <c r="B35" s="3" t="str">
        <f>VLOOKUP(A35, 'Raw Data'!$A$2:$M$101, COLUMN(B:B), FALSE)</f>
        <v>Pooja Gupta</v>
      </c>
      <c r="C35" s="3">
        <f>VLOOKUP(A35, 'Raw Data'!$A$2:$M$101, COLUMN('Screening Interviews'!C:C), FALSE)</f>
        <v>9234567957</v>
      </c>
      <c r="D35" s="3" t="str">
        <f>VLOOKUP(A35, 'Raw Data'!$A$2:$M$101, COLUMN('Screening Interviews'!D:D), FALSE)</f>
        <v>Pooja957@gmail.com</v>
      </c>
      <c r="E35" s="3" t="str">
        <f>VLOOKUP(A35, 'Raw Data'!$A$2:$M$101, COLUMN(E:E)-COLUMN('Raw Data'!$A$2)+1, FALSE)</f>
        <v>Kannada</v>
      </c>
      <c r="F35" s="3" t="str">
        <f>VLOOKUP(A35, 'Raw Data'!$A$2:$M$101, COLUMN('Screening Interviews'!F:F)-COLUMN('Raw Data'!$A$2)+1, FALSE)</f>
        <v>Req_123</v>
      </c>
      <c r="G35" s="3" t="str">
        <f>VLOOKUP($A35, 'Raw Data'!$A$2:$M$101, COLUMN(G:G)-COLUMN('Raw Data'!$A$2)+1, FALSE)</f>
        <v>Linkedin</v>
      </c>
      <c r="H35" s="3" t="str">
        <f>VLOOKUP($A35, 'Raw Data'!$A$2:$M$101, COLUMN(H:H)-COLUMN('Raw Data'!$A$2)+1, FALSE)</f>
        <v>Head Hunting</v>
      </c>
      <c r="I35" s="6">
        <f>VLOOKUP($A35, 'Raw Data'!$A$2:$M$101, COLUMN(I:I)-COLUMN('Raw Data'!$A$2)+1, FALSE)</f>
        <v>45367</v>
      </c>
      <c r="J35" s="3" t="str">
        <f>VLOOKUP($A35, 'Raw Data'!$A$2:$M$101, COLUMN(J:J)-COLUMN('Raw Data'!$A$2)+1, FALSE)</f>
        <v>https://drive.google.com/file/d/abc123456def</v>
      </c>
      <c r="K35" s="3" t="str">
        <f>VLOOKUP($A35, 'Raw Data'!$A$2:$M$101, COLUMN(K:K)-COLUMN('Raw Data'!$A$2)+1, FALSE)</f>
        <v>http://linkedinPooja957@gmail.com:linkedin)</v>
      </c>
      <c r="L35" s="3" t="str">
        <f>VLOOKUP($A35, 'Raw Data'!$A$2:$M$101, COLUMN(L:L)-COLUMN('Raw Data'!$A$2)+1, FALSE)</f>
        <v>Current</v>
      </c>
      <c r="M35" s="3" t="str">
        <f>VLOOKUP($A35, 'Raw Data'!$A$2:$M$101, COLUMN(M:M)-COLUMN('Raw Data'!$A$2)+1, FALSE)</f>
        <v>Ayushi</v>
      </c>
      <c r="N35" s="3" t="s">
        <v>367</v>
      </c>
    </row>
    <row r="36" spans="1:14" x14ac:dyDescent="0.25">
      <c r="A36" s="3" t="str">
        <f t="array" ref="A36">IFERROR(INDEX('Raw Data'!$A$2:$A$101, SMALL(IF('Raw Data'!$L$2:$L$101="Current", ROW('Raw Data'!$A$2:$A$101)-ROW('Raw Data'!$A$2)+1), ROW(A35))), "")</f>
        <v>Req_123-9234567958</v>
      </c>
      <c r="B36" s="3" t="str">
        <f>VLOOKUP(A36, 'Raw Data'!$A$2:$M$101, COLUMN(B:B), FALSE)</f>
        <v>Rohan Kapoor</v>
      </c>
      <c r="C36" s="3">
        <f>VLOOKUP(A36, 'Raw Data'!$A$2:$M$101, COLUMN('Screening Interviews'!C:C), FALSE)</f>
        <v>9234567958</v>
      </c>
      <c r="D36" s="3" t="str">
        <f>VLOOKUP(A36, 'Raw Data'!$A$2:$M$101, COLUMN('Screening Interviews'!D:D), FALSE)</f>
        <v>Rohan958@gmail.com</v>
      </c>
      <c r="E36" s="3" t="str">
        <f>VLOOKUP(A36, 'Raw Data'!$A$2:$M$101, COLUMN(E:E)-COLUMN('Raw Data'!$A$2)+1, FALSE)</f>
        <v>Tamil</v>
      </c>
      <c r="F36" s="3" t="str">
        <f>VLOOKUP(A36, 'Raw Data'!$A$2:$M$101, COLUMN('Screening Interviews'!F:F)-COLUMN('Raw Data'!$A$2)+1, FALSE)</f>
        <v>Req_123</v>
      </c>
      <c r="G36" s="3" t="str">
        <f>VLOOKUP($A36, 'Raw Data'!$A$2:$M$101, COLUMN(G:G)-COLUMN('Raw Data'!$A$2)+1, FALSE)</f>
        <v>Shine</v>
      </c>
      <c r="H36" s="3" t="str">
        <f>VLOOKUP($A36, 'Raw Data'!$A$2:$M$101, COLUMN(H:H)-COLUMN('Raw Data'!$A$2)+1, FALSE)</f>
        <v>Head Hunting</v>
      </c>
      <c r="I36" s="6">
        <f>VLOOKUP($A36, 'Raw Data'!$A$2:$M$101, COLUMN(I:I)-COLUMN('Raw Data'!$A$2)+1, FALSE)</f>
        <v>45292</v>
      </c>
      <c r="J36" s="3" t="str">
        <f>VLOOKUP($A36, 'Raw Data'!$A$2:$M$101, COLUMN(J:J)-COLUMN('Raw Data'!$A$2)+1, FALSE)</f>
        <v>https://drive.google.com/file/d/xyz987654uvw</v>
      </c>
      <c r="K36" s="3" t="str">
        <f>VLOOKUP($A36, 'Raw Data'!$A$2:$M$101, COLUMN(K:K)-COLUMN('Raw Data'!$A$2)+1, FALSE)</f>
        <v>http://linkedinRohan958@gmail.com:linkedin)</v>
      </c>
      <c r="L36" s="3" t="str">
        <f>VLOOKUP($A36, 'Raw Data'!$A$2:$M$101, COLUMN(L:L)-COLUMN('Raw Data'!$A$2)+1, FALSE)</f>
        <v>Current</v>
      </c>
      <c r="M36" s="3" t="str">
        <f>VLOOKUP($A36, 'Raw Data'!$A$2:$M$101, COLUMN(M:M)-COLUMN('Raw Data'!$A$2)+1, FALSE)</f>
        <v>Ranjitha</v>
      </c>
      <c r="N36" s="3" t="s">
        <v>367</v>
      </c>
    </row>
    <row r="37" spans="1:14" x14ac:dyDescent="0.25">
      <c r="A37" s="3" t="str">
        <f t="array" ref="A37">IFERROR(INDEX('Raw Data'!$A$2:$A$101, SMALL(IF('Raw Data'!$L$2:$L$101="Current", ROW('Raw Data'!$A$2:$A$101)-ROW('Raw Data'!$A$2)+1), ROW(A36))), "")</f>
        <v>Req_123-9234567959</v>
      </c>
      <c r="B37" s="3" t="str">
        <f>VLOOKUP(A37, 'Raw Data'!$A$2:$M$101, COLUMN(B:B), FALSE)</f>
        <v>Vandana Verma</v>
      </c>
      <c r="C37" s="3">
        <f>VLOOKUP(A37, 'Raw Data'!$A$2:$M$101, COLUMN('Screening Interviews'!C:C), FALSE)</f>
        <v>9234567959</v>
      </c>
      <c r="D37" s="3" t="str">
        <f>VLOOKUP(A37, 'Raw Data'!$A$2:$M$101, COLUMN('Screening Interviews'!D:D), FALSE)</f>
        <v>Vanda959@gmail.com</v>
      </c>
      <c r="E37" s="3" t="str">
        <f>VLOOKUP(A37, 'Raw Data'!$A$2:$M$101, COLUMN(E:E)-COLUMN('Raw Data'!$A$2)+1, FALSE)</f>
        <v>Malayalam</v>
      </c>
      <c r="F37" s="3" t="str">
        <f>VLOOKUP(A37, 'Raw Data'!$A$2:$M$101, COLUMN('Screening Interviews'!F:F)-COLUMN('Raw Data'!$A$2)+1, FALSE)</f>
        <v>Req_123</v>
      </c>
      <c r="G37" s="3" t="str">
        <f>VLOOKUP($A37, 'Raw Data'!$A$2:$M$101, COLUMN(G:G)-COLUMN('Raw Data'!$A$2)+1, FALSE)</f>
        <v>Naukri</v>
      </c>
      <c r="H37" s="3" t="str">
        <f>VLOOKUP($A37, 'Raw Data'!$A$2:$M$101, COLUMN(H:H)-COLUMN('Raw Data'!$A$2)+1, FALSE)</f>
        <v>Job Posting</v>
      </c>
      <c r="I37" s="6">
        <f>VLOOKUP($A37, 'Raw Data'!$A$2:$M$101, COLUMN(I:I)-COLUMN('Raw Data'!$A$2)+1, FALSE)</f>
        <v>45297</v>
      </c>
      <c r="J37" s="3" t="str">
        <f>VLOOKUP($A37, 'Raw Data'!$A$2:$M$101, COLUMN(J:J)-COLUMN('Raw Data'!$A$2)+1, FALSE)</f>
        <v>https://drive.google.com/file/d/mno456789pqr</v>
      </c>
      <c r="K37" s="3" t="str">
        <f>VLOOKUP($A37, 'Raw Data'!$A$2:$M$101, COLUMN(K:K)-COLUMN('Raw Data'!$A$2)+1, FALSE)</f>
        <v>http://linkedinVanda959@gmail.com:linkedin)</v>
      </c>
      <c r="L37" s="3" t="str">
        <f>VLOOKUP($A37, 'Raw Data'!$A$2:$M$101, COLUMN(L:L)-COLUMN('Raw Data'!$A$2)+1, FALSE)</f>
        <v>Current</v>
      </c>
      <c r="M37" s="3" t="str">
        <f>VLOOKUP($A37, 'Raw Data'!$A$2:$M$101, COLUMN(M:M)-COLUMN('Raw Data'!$A$2)+1, FALSE)</f>
        <v>Ayushi</v>
      </c>
      <c r="N37" s="3" t="s">
        <v>367</v>
      </c>
    </row>
    <row r="38" spans="1:14" x14ac:dyDescent="0.25">
      <c r="A38" s="3" t="str">
        <f t="array" ref="A38">IFERROR(INDEX('Raw Data'!$A$2:$A$101, SMALL(IF('Raw Data'!$L$2:$L$101="Current", ROW('Raw Data'!$A$2:$A$101)-ROW('Raw Data'!$A$2)+1), ROW(A37))), "")</f>
        <v>Req_123-9234567963</v>
      </c>
      <c r="B38" s="3" t="str">
        <f>VLOOKUP(A38, 'Raw Data'!$A$2:$M$101, COLUMN(B:B), FALSE)</f>
        <v>Trisha Das</v>
      </c>
      <c r="C38" s="3">
        <f>VLOOKUP(A38, 'Raw Data'!$A$2:$M$101, COLUMN('Screening Interviews'!C:C), FALSE)</f>
        <v>9234567963</v>
      </c>
      <c r="D38" s="3" t="str">
        <f>VLOOKUP(A38, 'Raw Data'!$A$2:$M$101, COLUMN('Screening Interviews'!D:D), FALSE)</f>
        <v>Trish963@gmail.com</v>
      </c>
      <c r="E38" s="3" t="str">
        <f>VLOOKUP(A38, 'Raw Data'!$A$2:$M$101, COLUMN(E:E)-COLUMN('Raw Data'!$A$2)+1, FALSE)</f>
        <v>Kannada</v>
      </c>
      <c r="F38" s="3" t="str">
        <f>VLOOKUP(A38, 'Raw Data'!$A$2:$M$101, COLUMN('Screening Interviews'!F:F)-COLUMN('Raw Data'!$A$2)+1, FALSE)</f>
        <v>Req_123</v>
      </c>
      <c r="G38" s="3" t="str">
        <f>VLOOKUP($A38, 'Raw Data'!$A$2:$M$101, COLUMN(G:G)-COLUMN('Raw Data'!$A$2)+1, FALSE)</f>
        <v>Naukri</v>
      </c>
      <c r="H38" s="3" t="str">
        <f>VLOOKUP($A38, 'Raw Data'!$A$2:$M$101, COLUMN(H:H)-COLUMN('Raw Data'!$A$2)+1, FALSE)</f>
        <v>Head Hunting</v>
      </c>
      <c r="I38" s="6">
        <f>VLOOKUP($A38, 'Raw Data'!$A$2:$M$101, COLUMN(I:I)-COLUMN('Raw Data'!$A$2)+1, FALSE)</f>
        <v>45331</v>
      </c>
      <c r="J38" s="3" t="str">
        <f>VLOOKUP($A38, 'Raw Data'!$A$2:$M$101, COLUMN(J:J)-COLUMN('Raw Data'!$A$2)+1, FALSE)</f>
        <v>https://drive.google.com/file/d/abc123456def</v>
      </c>
      <c r="K38" s="3" t="str">
        <f>VLOOKUP($A38, 'Raw Data'!$A$2:$M$101, COLUMN(K:K)-COLUMN('Raw Data'!$A$2)+1, FALSE)</f>
        <v>http://linkedinTrish963@gmail.com:linkedin)</v>
      </c>
      <c r="L38" s="3" t="str">
        <f>VLOOKUP($A38, 'Raw Data'!$A$2:$M$101, COLUMN(L:L)-COLUMN('Raw Data'!$A$2)+1, FALSE)</f>
        <v>Current</v>
      </c>
      <c r="M38" s="3" t="str">
        <f>VLOOKUP($A38, 'Raw Data'!$A$2:$M$101, COLUMN(M:M)-COLUMN('Raw Data'!$A$2)+1, FALSE)</f>
        <v>Ranjitha</v>
      </c>
      <c r="N38" s="3" t="s">
        <v>367</v>
      </c>
    </row>
    <row r="39" spans="1:14" x14ac:dyDescent="0.25">
      <c r="A39" s="3" t="str">
        <f t="array" ref="A39">IFERROR(INDEX('Raw Data'!$A$2:$A$101, SMALL(IF('Raw Data'!$L$2:$L$101="Current", ROW('Raw Data'!$A$2:$A$101)-ROW('Raw Data'!$A$2)+1), ROW(A38))), "")</f>
        <v>Req_123-9234567965</v>
      </c>
      <c r="B39" s="3" t="str">
        <f>VLOOKUP(A39, 'Raw Data'!$A$2:$M$101, COLUMN(B:B), FALSE)</f>
        <v>Sangeeta Reddy</v>
      </c>
      <c r="C39" s="3">
        <f>VLOOKUP(A39, 'Raw Data'!$A$2:$M$101, COLUMN('Screening Interviews'!C:C), FALSE)</f>
        <v>9234567965</v>
      </c>
      <c r="D39" s="3" t="str">
        <f>VLOOKUP(A39, 'Raw Data'!$A$2:$M$101, COLUMN('Screening Interviews'!D:D), FALSE)</f>
        <v>Sange965@gmail.com</v>
      </c>
      <c r="E39" s="3" t="str">
        <f>VLOOKUP(A39, 'Raw Data'!$A$2:$M$101, COLUMN(E:E)-COLUMN('Raw Data'!$A$2)+1, FALSE)</f>
        <v>Malayalam</v>
      </c>
      <c r="F39" s="3" t="str">
        <f>VLOOKUP(A39, 'Raw Data'!$A$2:$M$101, COLUMN('Screening Interviews'!F:F)-COLUMN('Raw Data'!$A$2)+1, FALSE)</f>
        <v>Req_123</v>
      </c>
      <c r="G39" s="3" t="str">
        <f>VLOOKUP($A39, 'Raw Data'!$A$2:$M$101, COLUMN(G:G)-COLUMN('Raw Data'!$A$2)+1, FALSE)</f>
        <v>Linkedin</v>
      </c>
      <c r="H39" s="3" t="str">
        <f>VLOOKUP($A39, 'Raw Data'!$A$2:$M$101, COLUMN(H:H)-COLUMN('Raw Data'!$A$2)+1, FALSE)</f>
        <v>Head Hunting</v>
      </c>
      <c r="I39" s="6">
        <f>VLOOKUP($A39, 'Raw Data'!$A$2:$M$101, COLUMN(I:I)-COLUMN('Raw Data'!$A$2)+1, FALSE)</f>
        <v>45344</v>
      </c>
      <c r="J39" s="3" t="str">
        <f>VLOOKUP($A39, 'Raw Data'!$A$2:$M$101, COLUMN(J:J)-COLUMN('Raw Data'!$A$2)+1, FALSE)</f>
        <v>https://drive.google.com/file/d/mno456789pqr</v>
      </c>
      <c r="K39" s="3" t="str">
        <f>VLOOKUP($A39, 'Raw Data'!$A$2:$M$101, COLUMN(K:K)-COLUMN('Raw Data'!$A$2)+1, FALSE)</f>
        <v>http://linkedinSange965@gmail.com:linkedin)</v>
      </c>
      <c r="L39" s="3" t="str">
        <f>VLOOKUP($A39, 'Raw Data'!$A$2:$M$101, COLUMN(L:L)-COLUMN('Raw Data'!$A$2)+1, FALSE)</f>
        <v>Current</v>
      </c>
      <c r="M39" s="3" t="str">
        <f>VLOOKUP($A39, 'Raw Data'!$A$2:$M$101, COLUMN(M:M)-COLUMN('Raw Data'!$A$2)+1, FALSE)</f>
        <v>Kartik</v>
      </c>
      <c r="N39" s="3" t="s">
        <v>367</v>
      </c>
    </row>
    <row r="40" spans="1:14" x14ac:dyDescent="0.25">
      <c r="A40" s="3" t="str">
        <f t="array" ref="A40">IFERROR(INDEX('Raw Data'!$A$2:$A$101, SMALL(IF('Raw Data'!$L$2:$L$101="Current", ROW('Raw Data'!$A$2:$A$101)-ROW('Raw Data'!$A$2)+1), ROW(A39))), "")</f>
        <v>Req_123-9234567966</v>
      </c>
      <c r="B40" s="3" t="str">
        <f>VLOOKUP(A40, 'Raw Data'!$A$2:$M$101, COLUMN(B:B), FALSE)</f>
        <v>Sujit Gupta</v>
      </c>
      <c r="C40" s="3">
        <f>VLOOKUP(A40, 'Raw Data'!$A$2:$M$101, COLUMN('Screening Interviews'!C:C), FALSE)</f>
        <v>9234567966</v>
      </c>
      <c r="D40" s="3" t="str">
        <f>VLOOKUP(A40, 'Raw Data'!$A$2:$M$101, COLUMN('Screening Interviews'!D:D), FALSE)</f>
        <v>Sujit966@gmail.com</v>
      </c>
      <c r="E40" s="3" t="str">
        <f>VLOOKUP(A40, 'Raw Data'!$A$2:$M$101, COLUMN(E:E)-COLUMN('Raw Data'!$A$2)+1, FALSE)</f>
        <v>Telugu</v>
      </c>
      <c r="F40" s="3" t="str">
        <f>VLOOKUP(A40, 'Raw Data'!$A$2:$M$101, COLUMN('Screening Interviews'!F:F)-COLUMN('Raw Data'!$A$2)+1, FALSE)</f>
        <v>Req_123</v>
      </c>
      <c r="G40" s="3" t="str">
        <f>VLOOKUP($A40, 'Raw Data'!$A$2:$M$101, COLUMN(G:G)-COLUMN('Raw Data'!$A$2)+1, FALSE)</f>
        <v>Referral</v>
      </c>
      <c r="H40" s="3" t="str">
        <f>VLOOKUP($A40, 'Raw Data'!$A$2:$M$101, COLUMN(H:H)-COLUMN('Raw Data'!$A$2)+1, FALSE)</f>
        <v>Priya Rajan</v>
      </c>
      <c r="I40" s="6">
        <f>VLOOKUP($A40, 'Raw Data'!$A$2:$M$101, COLUMN(I:I)-COLUMN('Raw Data'!$A$2)+1, FALSE)</f>
        <v>45368</v>
      </c>
      <c r="J40" s="3" t="str">
        <f>VLOOKUP($A40, 'Raw Data'!$A$2:$M$101, COLUMN(J:J)-COLUMN('Raw Data'!$A$2)+1, FALSE)</f>
        <v>https://drive.google.com/file/d/abc123456def</v>
      </c>
      <c r="K40" s="3" t="str">
        <f>VLOOKUP($A40, 'Raw Data'!$A$2:$M$101, COLUMN(K:K)-COLUMN('Raw Data'!$A$2)+1, FALSE)</f>
        <v>http://linkedinSujit966@gmail.com:linkedin)</v>
      </c>
      <c r="L40" s="3" t="str">
        <f>VLOOKUP($A40, 'Raw Data'!$A$2:$M$101, COLUMN(L:L)-COLUMN('Raw Data'!$A$2)+1, FALSE)</f>
        <v>Current</v>
      </c>
      <c r="M40" s="3" t="str">
        <f>VLOOKUP($A40, 'Raw Data'!$A$2:$M$101, COLUMN(M:M)-COLUMN('Raw Data'!$A$2)+1, FALSE)</f>
        <v>Radhika</v>
      </c>
      <c r="N40" s="3" t="s">
        <v>367</v>
      </c>
    </row>
    <row r="41" spans="1:14" x14ac:dyDescent="0.25">
      <c r="A41" s="3" t="str">
        <f t="array" ref="A41">IFERROR(INDEX('Raw Data'!$A$2:$A$101, SMALL(IF('Raw Data'!$L$2:$L$101="Current", ROW('Raw Data'!$A$2:$A$101)-ROW('Raw Data'!$A$2)+1), ROW(A40))), "")</f>
        <v>Req_123-9234567967</v>
      </c>
      <c r="B41" s="3" t="str">
        <f>VLOOKUP(A41, 'Raw Data'!$A$2:$M$101, COLUMN(B:B), FALSE)</f>
        <v>Aarti Shah</v>
      </c>
      <c r="C41" s="3">
        <f>VLOOKUP(A41, 'Raw Data'!$A$2:$M$101, COLUMN('Screening Interviews'!C:C), FALSE)</f>
        <v>9234567967</v>
      </c>
      <c r="D41" s="3" t="str">
        <f>VLOOKUP(A41, 'Raw Data'!$A$2:$M$101, COLUMN('Screening Interviews'!D:D), FALSE)</f>
        <v>Aarti967@gmail.com</v>
      </c>
      <c r="E41" s="3" t="str">
        <f>VLOOKUP(A41, 'Raw Data'!$A$2:$M$101, COLUMN(E:E)-COLUMN('Raw Data'!$A$2)+1, FALSE)</f>
        <v>Marathi</v>
      </c>
      <c r="F41" s="3" t="str">
        <f>VLOOKUP(A41, 'Raw Data'!$A$2:$M$101, COLUMN('Screening Interviews'!F:F)-COLUMN('Raw Data'!$A$2)+1, FALSE)</f>
        <v>Req_123</v>
      </c>
      <c r="G41" s="3" t="str">
        <f>VLOOKUP($A41, 'Raw Data'!$A$2:$M$101, COLUMN(G:G)-COLUMN('Raw Data'!$A$2)+1, FALSE)</f>
        <v>Shine</v>
      </c>
      <c r="H41" s="3" t="str">
        <f>VLOOKUP($A41, 'Raw Data'!$A$2:$M$101, COLUMN(H:H)-COLUMN('Raw Data'!$A$2)+1, FALSE)</f>
        <v>Head Hunting</v>
      </c>
      <c r="I41" s="6">
        <f>VLOOKUP($A41, 'Raw Data'!$A$2:$M$101, COLUMN(I:I)-COLUMN('Raw Data'!$A$2)+1, FALSE)</f>
        <v>45369</v>
      </c>
      <c r="J41" s="3" t="str">
        <f>VLOOKUP($A41, 'Raw Data'!$A$2:$M$101, COLUMN(J:J)-COLUMN('Raw Data'!$A$2)+1, FALSE)</f>
        <v>https://drive.google.com/file/d/xyz987654uvw</v>
      </c>
      <c r="K41" s="3" t="str">
        <f>VLOOKUP($A41, 'Raw Data'!$A$2:$M$101, COLUMN(K:K)-COLUMN('Raw Data'!$A$2)+1, FALSE)</f>
        <v>http://linkedinAarti967@gmail.com:linkedin)</v>
      </c>
      <c r="L41" s="3" t="str">
        <f>VLOOKUP($A41, 'Raw Data'!$A$2:$M$101, COLUMN(L:L)-COLUMN('Raw Data'!$A$2)+1, FALSE)</f>
        <v>Current</v>
      </c>
      <c r="M41" s="3" t="str">
        <f>VLOOKUP($A41, 'Raw Data'!$A$2:$M$101, COLUMN(M:M)-COLUMN('Raw Data'!$A$2)+1, FALSE)</f>
        <v>Ayushi</v>
      </c>
      <c r="N41" s="3" t="s">
        <v>367</v>
      </c>
    </row>
    <row r="42" spans="1:14" x14ac:dyDescent="0.25">
      <c r="A42" s="3" t="str">
        <f t="array" ref="A42">IFERROR(INDEX('Raw Data'!$A$2:$A$101, SMALL(IF('Raw Data'!$L$2:$L$101="Current", ROW('Raw Data'!$A$2:$A$101)-ROW('Raw Data'!$A$2)+1), ROW(A41))), "")</f>
        <v>Req_123-9234567971</v>
      </c>
      <c r="B42" s="3" t="str">
        <f>VLOOKUP(A42, 'Raw Data'!$A$2:$M$101, COLUMN(B:B), FALSE)</f>
        <v>Anjali Patel</v>
      </c>
      <c r="C42" s="3">
        <f>VLOOKUP(A42, 'Raw Data'!$A$2:$M$101, COLUMN('Screening Interviews'!C:C), FALSE)</f>
        <v>9234567971</v>
      </c>
      <c r="D42" s="3" t="str">
        <f>VLOOKUP(A42, 'Raw Data'!$A$2:$M$101, COLUMN('Screening Interviews'!D:D), FALSE)</f>
        <v>Anjal971@gmail.com</v>
      </c>
      <c r="E42" s="3" t="str">
        <f>VLOOKUP(A42, 'Raw Data'!$A$2:$M$101, COLUMN(E:E)-COLUMN('Raw Data'!$A$2)+1, FALSE)</f>
        <v>Malayalam</v>
      </c>
      <c r="F42" s="3" t="str">
        <f>VLOOKUP(A42, 'Raw Data'!$A$2:$M$101, COLUMN('Screening Interviews'!F:F)-COLUMN('Raw Data'!$A$2)+1, FALSE)</f>
        <v>Req_123</v>
      </c>
      <c r="G42" s="3" t="str">
        <f>VLOOKUP($A42, 'Raw Data'!$A$2:$M$101, COLUMN(G:G)-COLUMN('Raw Data'!$A$2)+1, FALSE)</f>
        <v>Shine</v>
      </c>
      <c r="H42" s="3" t="str">
        <f>VLOOKUP($A42, 'Raw Data'!$A$2:$M$101, COLUMN(H:H)-COLUMN('Raw Data'!$A$2)+1, FALSE)</f>
        <v>Head Hunting</v>
      </c>
      <c r="I42" s="6">
        <f>VLOOKUP($A42, 'Raw Data'!$A$2:$M$101, COLUMN(I:I)-COLUMN('Raw Data'!$A$2)+1, FALSE)</f>
        <v>45373</v>
      </c>
      <c r="J42" s="3" t="str">
        <f>VLOOKUP($A42, 'Raw Data'!$A$2:$M$101, COLUMN(J:J)-COLUMN('Raw Data'!$A$2)+1, FALSE)</f>
        <v>https://drive.google.com/file/d/mno456789pqr</v>
      </c>
      <c r="K42" s="3" t="str">
        <f>VLOOKUP($A42, 'Raw Data'!$A$2:$M$101, COLUMN(K:K)-COLUMN('Raw Data'!$A$2)+1, FALSE)</f>
        <v>http://linkedinAnjal971@gmail.com:linkedin)</v>
      </c>
      <c r="L42" s="3" t="str">
        <f>VLOOKUP($A42, 'Raw Data'!$A$2:$M$101, COLUMN(L:L)-COLUMN('Raw Data'!$A$2)+1, FALSE)</f>
        <v>Current</v>
      </c>
      <c r="M42" s="3" t="str">
        <f>VLOOKUP($A42, 'Raw Data'!$A$2:$M$101, COLUMN(M:M)-COLUMN('Raw Data'!$A$2)+1, FALSE)</f>
        <v>Radhika</v>
      </c>
      <c r="N42" s="3" t="s">
        <v>367</v>
      </c>
    </row>
    <row r="43" spans="1:14" x14ac:dyDescent="0.25">
      <c r="A43" s="3" t="str">
        <f t="array" ref="A43">IFERROR(INDEX('Raw Data'!$A$2:$A$101, SMALL(IF('Raw Data'!$L$2:$L$101="Current", ROW('Raw Data'!$A$2:$A$101)-ROW('Raw Data'!$A$2)+1), ROW(A42))), "")</f>
        <v>Req_123-9234567973</v>
      </c>
      <c r="B43" s="3" t="str">
        <f>VLOOKUP(A43, 'Raw Data'!$A$2:$M$101, COLUMN(B:B), FALSE)</f>
        <v>Neha Malhotra</v>
      </c>
      <c r="C43" s="3">
        <f>VLOOKUP(A43, 'Raw Data'!$A$2:$M$101, COLUMN('Screening Interviews'!C:C), FALSE)</f>
        <v>9234567973</v>
      </c>
      <c r="D43" s="3" t="str">
        <f>VLOOKUP(A43, 'Raw Data'!$A$2:$M$101, COLUMN('Screening Interviews'!D:D), FALSE)</f>
        <v>Neha 973@gmail.com</v>
      </c>
      <c r="E43" s="3" t="str">
        <f>VLOOKUP(A43, 'Raw Data'!$A$2:$M$101, COLUMN(E:E)-COLUMN('Raw Data'!$A$2)+1, FALSE)</f>
        <v>Marathi</v>
      </c>
      <c r="F43" s="3" t="str">
        <f>VLOOKUP(A43, 'Raw Data'!$A$2:$M$101, COLUMN('Screening Interviews'!F:F)-COLUMN('Raw Data'!$A$2)+1, FALSE)</f>
        <v>Req_123</v>
      </c>
      <c r="G43" s="3" t="str">
        <f>VLOOKUP($A43, 'Raw Data'!$A$2:$M$101, COLUMN(G:G)-COLUMN('Raw Data'!$A$2)+1, FALSE)</f>
        <v>Naukri</v>
      </c>
      <c r="H43" s="3" t="str">
        <f>VLOOKUP($A43, 'Raw Data'!$A$2:$M$101, COLUMN(H:H)-COLUMN('Raw Data'!$A$2)+1, FALSE)</f>
        <v>Head Hunting</v>
      </c>
      <c r="I43" s="6">
        <f>VLOOKUP($A43, 'Raw Data'!$A$2:$M$101, COLUMN(I:I)-COLUMN('Raw Data'!$A$2)+1, FALSE)</f>
        <v>45375</v>
      </c>
      <c r="J43" s="3" t="str">
        <f>VLOOKUP($A43, 'Raw Data'!$A$2:$M$101, COLUMN(J:J)-COLUMN('Raw Data'!$A$2)+1, FALSE)</f>
        <v>https://drive.google.com/file/d/xyz987654uvw</v>
      </c>
      <c r="K43" s="3" t="str">
        <f>VLOOKUP($A43, 'Raw Data'!$A$2:$M$101, COLUMN(K:K)-COLUMN('Raw Data'!$A$2)+1, FALSE)</f>
        <v>http://linkedinNeha 973@gmail.com:linkedin)</v>
      </c>
      <c r="L43" s="3" t="str">
        <f>VLOOKUP($A43, 'Raw Data'!$A$2:$M$101, COLUMN(L:L)-COLUMN('Raw Data'!$A$2)+1, FALSE)</f>
        <v>Current</v>
      </c>
      <c r="M43" s="3" t="str">
        <f>VLOOKUP($A43, 'Raw Data'!$A$2:$M$101, COLUMN(M:M)-COLUMN('Raw Data'!$A$2)+1, FALSE)</f>
        <v>Ranjitha</v>
      </c>
      <c r="N43" s="3" t="s">
        <v>367</v>
      </c>
    </row>
    <row r="44" spans="1:14" x14ac:dyDescent="0.25">
      <c r="A44" s="3" t="str">
        <f t="array" ref="A44">IFERROR(INDEX('Raw Data'!$A$2:$A$101, SMALL(IF('Raw Data'!$L$2:$L$101="Current", ROW('Raw Data'!$A$2:$A$101)-ROW('Raw Data'!$A$2)+1), ROW(A43))), "")</f>
        <v>Req_123-9234567974</v>
      </c>
      <c r="B44" s="3" t="str">
        <f>VLOOKUP(A44, 'Raw Data'!$A$2:$M$101, COLUMN(B:B), FALSE)</f>
        <v>Akshay Singh</v>
      </c>
      <c r="C44" s="3">
        <f>VLOOKUP(A44, 'Raw Data'!$A$2:$M$101, COLUMN('Screening Interviews'!C:C), FALSE)</f>
        <v>9234567974</v>
      </c>
      <c r="D44" s="3" t="str">
        <f>VLOOKUP(A44, 'Raw Data'!$A$2:$M$101, COLUMN('Screening Interviews'!D:D), FALSE)</f>
        <v>Aksha974@gmail.com</v>
      </c>
      <c r="E44" s="3" t="str">
        <f>VLOOKUP(A44, 'Raw Data'!$A$2:$M$101, COLUMN(E:E)-COLUMN('Raw Data'!$A$2)+1, FALSE)</f>
        <v>Hindi</v>
      </c>
      <c r="F44" s="3" t="str">
        <f>VLOOKUP(A44, 'Raw Data'!$A$2:$M$101, COLUMN('Screening Interviews'!F:F)-COLUMN('Raw Data'!$A$2)+1, FALSE)</f>
        <v>Req_123</v>
      </c>
      <c r="G44" s="3" t="str">
        <f>VLOOKUP($A44, 'Raw Data'!$A$2:$M$101, COLUMN(G:G)-COLUMN('Raw Data'!$A$2)+1, FALSE)</f>
        <v>IIMJobs</v>
      </c>
      <c r="H44" s="3" t="str">
        <f>VLOOKUP($A44, 'Raw Data'!$A$2:$M$101, COLUMN(H:H)-COLUMN('Raw Data'!$A$2)+1, FALSE)</f>
        <v>Head Hunting</v>
      </c>
      <c r="I44" s="6">
        <f>VLOOKUP($A44, 'Raw Data'!$A$2:$M$101, COLUMN(I:I)-COLUMN('Raw Data'!$A$2)+1, FALSE)</f>
        <v>45376</v>
      </c>
      <c r="J44" s="3" t="str">
        <f>VLOOKUP($A44, 'Raw Data'!$A$2:$M$101, COLUMN(J:J)-COLUMN('Raw Data'!$A$2)+1, FALSE)</f>
        <v>https://drive.google.com/file/d/mno456789pqr</v>
      </c>
      <c r="K44" s="3" t="str">
        <f>VLOOKUP($A44, 'Raw Data'!$A$2:$M$101, COLUMN(K:K)-COLUMN('Raw Data'!$A$2)+1, FALSE)</f>
        <v>http://linkedinAksha974@gmail.com:linkedin)</v>
      </c>
      <c r="L44" s="3" t="str">
        <f>VLOOKUP($A44, 'Raw Data'!$A$2:$M$101, COLUMN(L:L)-COLUMN('Raw Data'!$A$2)+1, FALSE)</f>
        <v>Current</v>
      </c>
      <c r="M44" s="3" t="str">
        <f>VLOOKUP($A44, 'Raw Data'!$A$2:$M$101, COLUMN(M:M)-COLUMN('Raw Data'!$A$2)+1, FALSE)</f>
        <v>Ayushi</v>
      </c>
      <c r="N44" s="3" t="s">
        <v>367</v>
      </c>
    </row>
    <row r="45" spans="1:14" x14ac:dyDescent="0.25">
      <c r="A45" s="3" t="str">
        <f t="array" ref="A45">IFERROR(INDEX('Raw Data'!$A$2:$A$101, SMALL(IF('Raw Data'!$L$2:$L$101="Current", ROW('Raw Data'!$A$2:$A$101)-ROW('Raw Data'!$A$2)+1), ROW(A44))), "")</f>
        <v>Req_123-9234567975</v>
      </c>
      <c r="B45" s="3" t="str">
        <f>VLOOKUP(A45, 'Raw Data'!$A$2:$M$101, COLUMN(B:B), FALSE)</f>
        <v>Radhika Sharma</v>
      </c>
      <c r="C45" s="3">
        <f>VLOOKUP(A45, 'Raw Data'!$A$2:$M$101, COLUMN('Screening Interviews'!C:C), FALSE)</f>
        <v>9234567975</v>
      </c>
      <c r="D45" s="3" t="str">
        <f>VLOOKUP(A45, 'Raw Data'!$A$2:$M$101, COLUMN('Screening Interviews'!D:D), FALSE)</f>
        <v>Radhi975@gmail.com</v>
      </c>
      <c r="E45" s="3" t="str">
        <f>VLOOKUP(A45, 'Raw Data'!$A$2:$M$101, COLUMN(E:E)-COLUMN('Raw Data'!$A$2)+1, FALSE)</f>
        <v>Tamil</v>
      </c>
      <c r="F45" s="3" t="str">
        <f>VLOOKUP(A45, 'Raw Data'!$A$2:$M$101, COLUMN('Screening Interviews'!F:F)-COLUMN('Raw Data'!$A$2)+1, FALSE)</f>
        <v>Req_123</v>
      </c>
      <c r="G45" s="3" t="str">
        <f>VLOOKUP($A45, 'Raw Data'!$A$2:$M$101, COLUMN(G:G)-COLUMN('Raw Data'!$A$2)+1, FALSE)</f>
        <v>Referral</v>
      </c>
      <c r="H45" s="3" t="str">
        <f>VLOOKUP($A45, 'Raw Data'!$A$2:$M$101, COLUMN(H:H)-COLUMN('Raw Data'!$A$2)+1, FALSE)</f>
        <v>Shalini Nair</v>
      </c>
      <c r="I45" s="6">
        <f>VLOOKUP($A45, 'Raw Data'!$A$2:$M$101, COLUMN(I:I)-COLUMN('Raw Data'!$A$2)+1, FALSE)</f>
        <v>45377</v>
      </c>
      <c r="J45" s="3" t="str">
        <f>VLOOKUP($A45, 'Raw Data'!$A$2:$M$101, COLUMN(J:J)-COLUMN('Raw Data'!$A$2)+1, FALSE)</f>
        <v>https://drive.google.com/file/d/abc123456def</v>
      </c>
      <c r="K45" s="3" t="str">
        <f>VLOOKUP($A45, 'Raw Data'!$A$2:$M$101, COLUMN(K:K)-COLUMN('Raw Data'!$A$2)+1, FALSE)</f>
        <v>http://linkedinRadhi975@gmail.com:linkedin)</v>
      </c>
      <c r="L45" s="3" t="str">
        <f>VLOOKUP($A45, 'Raw Data'!$A$2:$M$101, COLUMN(L:L)-COLUMN('Raw Data'!$A$2)+1, FALSE)</f>
        <v>Current</v>
      </c>
      <c r="M45" s="3" t="str">
        <f>VLOOKUP($A45, 'Raw Data'!$A$2:$M$101, COLUMN(M:M)-COLUMN('Raw Data'!$A$2)+1, FALSE)</f>
        <v>Kartik</v>
      </c>
      <c r="N45" s="3" t="s">
        <v>367</v>
      </c>
    </row>
    <row r="46" spans="1:14" x14ac:dyDescent="0.25">
      <c r="A46" s="3" t="str">
        <f t="array" ref="A46">IFERROR(INDEX('Raw Data'!$A$2:$A$101, SMALL(IF('Raw Data'!$L$2:$L$101="Current", ROW('Raw Data'!$A$2:$A$101)-ROW('Raw Data'!$A$2)+1), ROW(A45))), "")</f>
        <v>Req_123-9234567979</v>
      </c>
      <c r="B46" s="3" t="str">
        <f>VLOOKUP(A46, 'Raw Data'!$A$2:$M$101, COLUMN(B:B), FALSE)</f>
        <v>Tanuja Singh</v>
      </c>
      <c r="C46" s="3">
        <f>VLOOKUP(A46, 'Raw Data'!$A$2:$M$101, COLUMN('Screening Interviews'!C:C), FALSE)</f>
        <v>9234567979</v>
      </c>
      <c r="D46" s="3" t="str">
        <f>VLOOKUP(A46, 'Raw Data'!$A$2:$M$101, COLUMN('Screening Interviews'!D:D), FALSE)</f>
        <v>Tanuj979@gmail.com</v>
      </c>
      <c r="E46" s="3" t="str">
        <f>VLOOKUP(A46, 'Raw Data'!$A$2:$M$101, COLUMN(E:E)-COLUMN('Raw Data'!$A$2)+1, FALSE)</f>
        <v>Marathi</v>
      </c>
      <c r="F46" s="3" t="str">
        <f>VLOOKUP(A46, 'Raw Data'!$A$2:$M$101, COLUMN('Screening Interviews'!F:F)-COLUMN('Raw Data'!$A$2)+1, FALSE)</f>
        <v>Req_123</v>
      </c>
      <c r="G46" s="3" t="str">
        <f>VLOOKUP($A46, 'Raw Data'!$A$2:$M$101, COLUMN(G:G)-COLUMN('Raw Data'!$A$2)+1, FALSE)</f>
        <v>Linkedin</v>
      </c>
      <c r="H46" s="3" t="str">
        <f>VLOOKUP($A46, 'Raw Data'!$A$2:$M$101, COLUMN(H:H)-COLUMN('Raw Data'!$A$2)+1, FALSE)</f>
        <v>Job Posting</v>
      </c>
      <c r="I46" s="6">
        <f>VLOOKUP($A46, 'Raw Data'!$A$2:$M$101, COLUMN(I:I)-COLUMN('Raw Data'!$A$2)+1, FALSE)</f>
        <v>45381</v>
      </c>
      <c r="J46" s="3" t="str">
        <f>VLOOKUP($A46, 'Raw Data'!$A$2:$M$101, COLUMN(J:J)-COLUMN('Raw Data'!$A$2)+1, FALSE)</f>
        <v>https://drive.google.com/file/d/xyz987654uvw</v>
      </c>
      <c r="K46" s="3" t="str">
        <f>VLOOKUP($A46, 'Raw Data'!$A$2:$M$101, COLUMN(K:K)-COLUMN('Raw Data'!$A$2)+1, FALSE)</f>
        <v>http://linkedinTanuj979@gmail.com:linkedin)</v>
      </c>
      <c r="L46" s="3" t="str">
        <f>VLOOKUP($A46, 'Raw Data'!$A$2:$M$101, COLUMN(L:L)-COLUMN('Raw Data'!$A$2)+1, FALSE)</f>
        <v>Current</v>
      </c>
      <c r="M46" s="3" t="str">
        <f>VLOOKUP($A46, 'Raw Data'!$A$2:$M$101, COLUMN(M:M)-COLUMN('Raw Data'!$A$2)+1, FALSE)</f>
        <v>Ayushi</v>
      </c>
      <c r="N46" s="3" t="s">
        <v>367</v>
      </c>
    </row>
    <row r="47" spans="1:14" x14ac:dyDescent="0.25">
      <c r="A47" s="3" t="str">
        <f t="array" ref="A47">IFERROR(INDEX('Raw Data'!$A$2:$A$101, SMALL(IF('Raw Data'!$L$2:$L$101="Current", ROW('Raw Data'!$A$2:$A$101)-ROW('Raw Data'!$A$2)+1), ROW(A46))), "")</f>
        <v>Req_123-9234567981</v>
      </c>
      <c r="B47" s="3" t="str">
        <f>VLOOKUP(A47, 'Raw Data'!$A$2:$M$101, COLUMN(B:B), FALSE)</f>
        <v>Meenakshi Gupta</v>
      </c>
      <c r="C47" s="3">
        <f>VLOOKUP(A47, 'Raw Data'!$A$2:$M$101, COLUMN('Screening Interviews'!C:C), FALSE)</f>
        <v>9234567981</v>
      </c>
      <c r="D47" s="3" t="str">
        <f>VLOOKUP(A47, 'Raw Data'!$A$2:$M$101, COLUMN('Screening Interviews'!D:D), FALSE)</f>
        <v>Meena981@gmail.com</v>
      </c>
      <c r="E47" s="3" t="str">
        <f>VLOOKUP(A47, 'Raw Data'!$A$2:$M$101, COLUMN(E:E)-COLUMN('Raw Data'!$A$2)+1, FALSE)</f>
        <v>Kannada</v>
      </c>
      <c r="F47" s="3" t="str">
        <f>VLOOKUP(A47, 'Raw Data'!$A$2:$M$101, COLUMN('Screening Interviews'!F:F)-COLUMN('Raw Data'!$A$2)+1, FALSE)</f>
        <v>Req_123</v>
      </c>
      <c r="G47" s="3" t="str">
        <f>VLOOKUP($A47, 'Raw Data'!$A$2:$M$101, COLUMN(G:G)-COLUMN('Raw Data'!$A$2)+1, FALSE)</f>
        <v>Shine</v>
      </c>
      <c r="H47" s="3" t="str">
        <f>VLOOKUP($A47, 'Raw Data'!$A$2:$M$101, COLUMN(H:H)-COLUMN('Raw Data'!$A$2)+1, FALSE)</f>
        <v>Job Posting</v>
      </c>
      <c r="I47" s="6">
        <f>VLOOKUP($A47, 'Raw Data'!$A$2:$M$101, COLUMN(I:I)-COLUMN('Raw Data'!$A$2)+1, FALSE)</f>
        <v>45349</v>
      </c>
      <c r="J47" s="3" t="str">
        <f>VLOOKUP($A47, 'Raw Data'!$A$2:$M$101, COLUMN(J:J)-COLUMN('Raw Data'!$A$2)+1, FALSE)</f>
        <v>https://drive.google.com/file/d/abc123456def</v>
      </c>
      <c r="K47" s="3" t="str">
        <f>VLOOKUP($A47, 'Raw Data'!$A$2:$M$101, COLUMN(K:K)-COLUMN('Raw Data'!$A$2)+1, FALSE)</f>
        <v>http://linkedinMeena981@gmail.com:linkedin)</v>
      </c>
      <c r="L47" s="3" t="str">
        <f>VLOOKUP($A47, 'Raw Data'!$A$2:$M$101, COLUMN(L:L)-COLUMN('Raw Data'!$A$2)+1, FALSE)</f>
        <v>Current</v>
      </c>
      <c r="M47" s="3" t="str">
        <f>VLOOKUP($A47, 'Raw Data'!$A$2:$M$101, COLUMN(M:M)-COLUMN('Raw Data'!$A$2)+1, FALSE)</f>
        <v>Radhika</v>
      </c>
      <c r="N47" s="3" t="s">
        <v>367</v>
      </c>
    </row>
    <row r="48" spans="1:14" x14ac:dyDescent="0.25">
      <c r="A48" s="3" t="str">
        <f t="array" ref="A48">IFERROR(INDEX('Raw Data'!$A$2:$A$101, SMALL(IF('Raw Data'!$L$2:$L$101="Current", ROW('Raw Data'!$A$2:$A$101)-ROW('Raw Data'!$A$2)+1), ROW(A47))), "")</f>
        <v>Req_123-9234567982</v>
      </c>
      <c r="B48" s="3" t="str">
        <f>VLOOKUP(A48, 'Raw Data'!$A$2:$M$101, COLUMN(B:B), FALSE)</f>
        <v>Rakesh Patel</v>
      </c>
      <c r="C48" s="3">
        <f>VLOOKUP(A48, 'Raw Data'!$A$2:$M$101, COLUMN('Screening Interviews'!C:C), FALSE)</f>
        <v>9234567982</v>
      </c>
      <c r="D48" s="3" t="str">
        <f>VLOOKUP(A48, 'Raw Data'!$A$2:$M$101, COLUMN('Screening Interviews'!D:D), FALSE)</f>
        <v>Rakes982@gmail.com</v>
      </c>
      <c r="E48" s="3" t="str">
        <f>VLOOKUP(A48, 'Raw Data'!$A$2:$M$101, COLUMN(E:E)-COLUMN('Raw Data'!$A$2)+1, FALSE)</f>
        <v>Tamil</v>
      </c>
      <c r="F48" s="3" t="str">
        <f>VLOOKUP(A48, 'Raw Data'!$A$2:$M$101, COLUMN('Screening Interviews'!F:F)-COLUMN('Raw Data'!$A$2)+1, FALSE)</f>
        <v>Req_123</v>
      </c>
      <c r="G48" s="3" t="str">
        <f>VLOOKUP($A48, 'Raw Data'!$A$2:$M$101, COLUMN(G:G)-COLUMN('Raw Data'!$A$2)+1, FALSE)</f>
        <v>Naukri</v>
      </c>
      <c r="H48" s="3" t="str">
        <f>VLOOKUP($A48, 'Raw Data'!$A$2:$M$101, COLUMN(H:H)-COLUMN('Raw Data'!$A$2)+1, FALSE)</f>
        <v>Job Posting</v>
      </c>
      <c r="I48" s="6">
        <f>VLOOKUP($A48, 'Raw Data'!$A$2:$M$101, COLUMN(I:I)-COLUMN('Raw Data'!$A$2)+1, FALSE)</f>
        <v>45350</v>
      </c>
      <c r="J48" s="3" t="str">
        <f>VLOOKUP($A48, 'Raw Data'!$A$2:$M$101, COLUMN(J:J)-COLUMN('Raw Data'!$A$2)+1, FALSE)</f>
        <v>https://drive.google.com/file/d/xyz987654uvw</v>
      </c>
      <c r="K48" s="3" t="str">
        <f>VLOOKUP($A48, 'Raw Data'!$A$2:$M$101, COLUMN(K:K)-COLUMN('Raw Data'!$A$2)+1, FALSE)</f>
        <v>http://linkedinRakes982@gmail.com:linkedin)</v>
      </c>
      <c r="L48" s="3" t="str">
        <f>VLOOKUP($A48, 'Raw Data'!$A$2:$M$101, COLUMN(L:L)-COLUMN('Raw Data'!$A$2)+1, FALSE)</f>
        <v>Current</v>
      </c>
      <c r="M48" s="3" t="str">
        <f>VLOOKUP($A48, 'Raw Data'!$A$2:$M$101, COLUMN(M:M)-COLUMN('Raw Data'!$A$2)+1, FALSE)</f>
        <v>Ayushi</v>
      </c>
      <c r="N48" s="3" t="s">
        <v>367</v>
      </c>
    </row>
    <row r="49" spans="1:14" x14ac:dyDescent="0.25">
      <c r="A49" s="3" t="str">
        <f t="array" ref="A49">IFERROR(INDEX('Raw Data'!$A$2:$A$101, SMALL(IF('Raw Data'!$L$2:$L$101="Current", ROW('Raw Data'!$A$2:$A$101)-ROW('Raw Data'!$A$2)+1), ROW(A48))), "")</f>
        <v>Req_123-9234567983</v>
      </c>
      <c r="B49" s="3" t="str">
        <f>VLOOKUP(A49, 'Raw Data'!$A$2:$M$101, COLUMN(B:B), FALSE)</f>
        <v>Priyanka Sharma</v>
      </c>
      <c r="C49" s="3">
        <f>VLOOKUP(A49, 'Raw Data'!$A$2:$M$101, COLUMN('Screening Interviews'!C:C), FALSE)</f>
        <v>9234567983</v>
      </c>
      <c r="D49" s="3" t="str">
        <f>VLOOKUP(A49, 'Raw Data'!$A$2:$M$101, COLUMN('Screening Interviews'!D:D), FALSE)</f>
        <v>Priya983@gmail.com</v>
      </c>
      <c r="E49" s="3" t="str">
        <f>VLOOKUP(A49, 'Raw Data'!$A$2:$M$101, COLUMN(E:E)-COLUMN('Raw Data'!$A$2)+1, FALSE)</f>
        <v>Malayalam</v>
      </c>
      <c r="F49" s="3" t="str">
        <f>VLOOKUP(A49, 'Raw Data'!$A$2:$M$101, COLUMN('Screening Interviews'!F:F)-COLUMN('Raw Data'!$A$2)+1, FALSE)</f>
        <v>Req_123</v>
      </c>
      <c r="G49" s="3" t="str">
        <f>VLOOKUP($A49, 'Raw Data'!$A$2:$M$101, COLUMN(G:G)-COLUMN('Raw Data'!$A$2)+1, FALSE)</f>
        <v>IIMJobs</v>
      </c>
      <c r="H49" s="3" t="str">
        <f>VLOOKUP($A49, 'Raw Data'!$A$2:$M$101, COLUMN(H:H)-COLUMN('Raw Data'!$A$2)+1, FALSE)</f>
        <v>Job Posting</v>
      </c>
      <c r="I49" s="6">
        <f>VLOOKUP($A49, 'Raw Data'!$A$2:$M$101, COLUMN(I:I)-COLUMN('Raw Data'!$A$2)+1, FALSE)</f>
        <v>45351</v>
      </c>
      <c r="J49" s="3" t="str">
        <f>VLOOKUP($A49, 'Raw Data'!$A$2:$M$101, COLUMN(J:J)-COLUMN('Raw Data'!$A$2)+1, FALSE)</f>
        <v>https://drive.google.com/file/d/mno456789pqr</v>
      </c>
      <c r="K49" s="3" t="str">
        <f>VLOOKUP($A49, 'Raw Data'!$A$2:$M$101, COLUMN(K:K)-COLUMN('Raw Data'!$A$2)+1, FALSE)</f>
        <v>http://linkedinPriya983@gmail.com:linkedin)</v>
      </c>
      <c r="L49" s="3" t="str">
        <f>VLOOKUP($A49, 'Raw Data'!$A$2:$M$101, COLUMN(L:L)-COLUMN('Raw Data'!$A$2)+1, FALSE)</f>
        <v>Current</v>
      </c>
      <c r="M49" s="3" t="str">
        <f>VLOOKUP($A49, 'Raw Data'!$A$2:$M$101, COLUMN(M:M)-COLUMN('Raw Data'!$A$2)+1, FALSE)</f>
        <v>Ranjitha</v>
      </c>
      <c r="N49" s="3" t="s">
        <v>367</v>
      </c>
    </row>
    <row r="50" spans="1:14" x14ac:dyDescent="0.25">
      <c r="A50" s="3" t="str">
        <f t="array" ref="A50">IFERROR(INDEX('Raw Data'!$A$2:$A$101, SMALL(IF('Raw Data'!$L$2:$L$101="Current", ROW('Raw Data'!$A$2:$A$101)-ROW('Raw Data'!$A$2)+1), ROW(A49))), "")</f>
        <v>Req_123-9234567987</v>
      </c>
      <c r="B50" s="3" t="str">
        <f>VLOOKUP(A50, 'Raw Data'!$A$2:$M$101, COLUMN(B:B), FALSE)</f>
        <v>Bhavna Mehta</v>
      </c>
      <c r="C50" s="3">
        <f>VLOOKUP(A50, 'Raw Data'!$A$2:$M$101, COLUMN('Screening Interviews'!C:C), FALSE)</f>
        <v>9234567987</v>
      </c>
      <c r="D50" s="3" t="str">
        <f>VLOOKUP(A50, 'Raw Data'!$A$2:$M$101, COLUMN('Screening Interviews'!D:D), FALSE)</f>
        <v>Bhavn987@gmail.com</v>
      </c>
      <c r="E50" s="3" t="str">
        <f>VLOOKUP(A50, 'Raw Data'!$A$2:$M$101, COLUMN(E:E)-COLUMN('Raw Data'!$A$2)+1, FALSE)</f>
        <v>Tamil</v>
      </c>
      <c r="F50" s="3" t="str">
        <f>VLOOKUP(A50, 'Raw Data'!$A$2:$M$101, COLUMN('Screening Interviews'!F:F)-COLUMN('Raw Data'!$A$2)+1, FALSE)</f>
        <v>Req_123</v>
      </c>
      <c r="G50" s="3" t="str">
        <f>VLOOKUP($A50, 'Raw Data'!$A$2:$M$101, COLUMN(G:G)-COLUMN('Raw Data'!$A$2)+1, FALSE)</f>
        <v>Naukri</v>
      </c>
      <c r="H50" s="3" t="str">
        <f>VLOOKUP($A50, 'Raw Data'!$A$2:$M$101, COLUMN(H:H)-COLUMN('Raw Data'!$A$2)+1, FALSE)</f>
        <v>Head Hunting</v>
      </c>
      <c r="I50" s="6">
        <f>VLOOKUP($A50, 'Raw Data'!$A$2:$M$101, COLUMN(I:I)-COLUMN('Raw Data'!$A$2)+1, FALSE)</f>
        <v>45355</v>
      </c>
      <c r="J50" s="3" t="str">
        <f>VLOOKUP($A50, 'Raw Data'!$A$2:$M$101, COLUMN(J:J)-COLUMN('Raw Data'!$A$2)+1, FALSE)</f>
        <v>https://drive.google.com/file/d/abc123456def</v>
      </c>
      <c r="K50" s="3" t="str">
        <f>VLOOKUP($A50, 'Raw Data'!$A$2:$M$101, COLUMN(K:K)-COLUMN('Raw Data'!$A$2)+1, FALSE)</f>
        <v>http://linkedinBhavn987@gmail.com:linkedin)</v>
      </c>
      <c r="L50" s="3" t="str">
        <f>VLOOKUP($A50, 'Raw Data'!$A$2:$M$101, COLUMN(L:L)-COLUMN('Raw Data'!$A$2)+1, FALSE)</f>
        <v>Current</v>
      </c>
      <c r="M50" s="3" t="str">
        <f>VLOOKUP($A50, 'Raw Data'!$A$2:$M$101, COLUMN(M:M)-COLUMN('Raw Data'!$A$2)+1, FALSE)</f>
        <v>Ayushi</v>
      </c>
      <c r="N50" s="3" t="s">
        <v>367</v>
      </c>
    </row>
    <row r="51" spans="1:14" x14ac:dyDescent="0.25">
      <c r="A51" s="3" t="str">
        <f t="array" ref="A51">IFERROR(INDEX('Raw Data'!$A$2:$A$101, SMALL(IF('Raw Data'!$L$2:$L$101="Current", ROW('Raw Data'!$A$2:$A$101)-ROW('Raw Data'!$A$2)+1), ROW(A50))), "")</f>
        <v>Req_123-9234567989</v>
      </c>
      <c r="B51" s="3" t="str">
        <f>VLOOKUP(A51, 'Raw Data'!$A$2:$M$101, COLUMN(B:B), FALSE)</f>
        <v>Sonal Kapoor</v>
      </c>
      <c r="C51" s="3">
        <f>VLOOKUP(A51, 'Raw Data'!$A$2:$M$101, COLUMN('Screening Interviews'!C:C), FALSE)</f>
        <v>9234567989</v>
      </c>
      <c r="D51" s="3" t="str">
        <f>VLOOKUP(A51, 'Raw Data'!$A$2:$M$101, COLUMN('Screening Interviews'!D:D), FALSE)</f>
        <v>Sonal989@gmail.com</v>
      </c>
      <c r="E51" s="3" t="str">
        <f>VLOOKUP(A51, 'Raw Data'!$A$2:$M$101, COLUMN(E:E)-COLUMN('Raw Data'!$A$2)+1, FALSE)</f>
        <v>Malayalam</v>
      </c>
      <c r="F51" s="3" t="str">
        <f>VLOOKUP(A51, 'Raw Data'!$A$2:$M$101, COLUMN('Screening Interviews'!F:F)-COLUMN('Raw Data'!$A$2)+1, FALSE)</f>
        <v>Req_123</v>
      </c>
      <c r="G51" s="3" t="str">
        <f>VLOOKUP($A51, 'Raw Data'!$A$2:$M$101, COLUMN(G:G)-COLUMN('Raw Data'!$A$2)+1, FALSE)</f>
        <v>Referral</v>
      </c>
      <c r="H51" s="3" t="str">
        <f>VLOOKUP($A51, 'Raw Data'!$A$2:$M$101, COLUMN(H:H)-COLUMN('Raw Data'!$A$2)+1, FALSE)</f>
        <v>Rajesh Kumar</v>
      </c>
      <c r="I51" s="6">
        <f>VLOOKUP($A51, 'Raw Data'!$A$2:$M$101, COLUMN(I:I)-COLUMN('Raw Data'!$A$2)+1, FALSE)</f>
        <v>45357</v>
      </c>
      <c r="J51" s="3" t="str">
        <f>VLOOKUP($A51, 'Raw Data'!$A$2:$M$101, COLUMN(J:J)-COLUMN('Raw Data'!$A$2)+1, FALSE)</f>
        <v>https://drive.google.com/file/d/mno456789pqr</v>
      </c>
      <c r="K51" s="3" t="str">
        <f>VLOOKUP($A51, 'Raw Data'!$A$2:$M$101, COLUMN(K:K)-COLUMN('Raw Data'!$A$2)+1, FALSE)</f>
        <v>http://linkedinSonal989@gmail.com:linkedin)</v>
      </c>
      <c r="L51" s="3" t="str">
        <f>VLOOKUP($A51, 'Raw Data'!$A$2:$M$101, COLUMN(L:L)-COLUMN('Raw Data'!$A$2)+1, FALSE)</f>
        <v>Current</v>
      </c>
      <c r="M51" s="3" t="str">
        <f>VLOOKUP($A51, 'Raw Data'!$A$2:$M$101, COLUMN(M:M)-COLUMN('Raw Data'!$A$2)+1, FALSE)</f>
        <v>Ayushi</v>
      </c>
      <c r="N51" s="3" t="s">
        <v>367</v>
      </c>
    </row>
    <row r="52" spans="1:14" x14ac:dyDescent="0.25">
      <c r="A52" s="3" t="str">
        <f t="array" ref="A52">IFERROR(INDEX('Raw Data'!$A$2:$A$101, SMALL(IF('Raw Data'!$L$2:$L$101="Current", ROW('Raw Data'!$A$2:$A$101)-ROW('Raw Data'!$A$2)+1), ROW(A51))), "")</f>
        <v>Req_123-9234567990</v>
      </c>
      <c r="B52" s="3" t="str">
        <f>VLOOKUP(A52, 'Raw Data'!$A$2:$M$101, COLUMN(B:B), FALSE)</f>
        <v>Vikrant Singh</v>
      </c>
      <c r="C52" s="3">
        <f>VLOOKUP(A52, 'Raw Data'!$A$2:$M$101, COLUMN('Screening Interviews'!C:C), FALSE)</f>
        <v>9234567990</v>
      </c>
      <c r="D52" s="3" t="str">
        <f>VLOOKUP(A52, 'Raw Data'!$A$2:$M$101, COLUMN('Screening Interviews'!D:D), FALSE)</f>
        <v>Vikra990@gmail.com</v>
      </c>
      <c r="E52" s="3" t="str">
        <f>VLOOKUP(A52, 'Raw Data'!$A$2:$M$101, COLUMN(E:E)-COLUMN('Raw Data'!$A$2)+1, FALSE)</f>
        <v>Telugu</v>
      </c>
      <c r="F52" s="3" t="str">
        <f>VLOOKUP(A52, 'Raw Data'!$A$2:$M$101, COLUMN('Screening Interviews'!F:F)-COLUMN('Raw Data'!$A$2)+1, FALSE)</f>
        <v>Req_123</v>
      </c>
      <c r="G52" s="3" t="str">
        <f>VLOOKUP($A52, 'Raw Data'!$A$2:$M$101, COLUMN(G:G)-COLUMN('Raw Data'!$A$2)+1, FALSE)</f>
        <v>Linkedin</v>
      </c>
      <c r="H52" s="3" t="str">
        <f>VLOOKUP($A52, 'Raw Data'!$A$2:$M$101, COLUMN(H:H)-COLUMN('Raw Data'!$A$2)+1, FALSE)</f>
        <v>Head Hunting</v>
      </c>
      <c r="I52" s="6">
        <f>VLOOKUP($A52, 'Raw Data'!$A$2:$M$101, COLUMN(I:I)-COLUMN('Raw Data'!$A$2)+1, FALSE)</f>
        <v>45358</v>
      </c>
      <c r="J52" s="3" t="str">
        <f>VLOOKUP($A52, 'Raw Data'!$A$2:$M$101, COLUMN(J:J)-COLUMN('Raw Data'!$A$2)+1, FALSE)</f>
        <v>https://drive.google.com/file/d/abc123456def</v>
      </c>
      <c r="K52" s="3" t="str">
        <f>VLOOKUP($A52, 'Raw Data'!$A$2:$M$101, COLUMN(K:K)-COLUMN('Raw Data'!$A$2)+1, FALSE)</f>
        <v>http://linkedinVikra990@gmail.com:linkedin)</v>
      </c>
      <c r="L52" s="3" t="str">
        <f>VLOOKUP($A52, 'Raw Data'!$A$2:$M$101, COLUMN(L:L)-COLUMN('Raw Data'!$A$2)+1, FALSE)</f>
        <v>Current</v>
      </c>
      <c r="M52" s="3" t="str">
        <f>VLOOKUP($A52, 'Raw Data'!$A$2:$M$101, COLUMN(M:M)-COLUMN('Raw Data'!$A$2)+1, FALSE)</f>
        <v>Kartik</v>
      </c>
      <c r="N52" s="3" t="s">
        <v>367</v>
      </c>
    </row>
    <row r="53" spans="1:14" x14ac:dyDescent="0.25">
      <c r="I53" s="7"/>
    </row>
    <row r="54" spans="1:14" x14ac:dyDescent="0.25">
      <c r="I54" s="7"/>
    </row>
    <row r="55" spans="1:14" x14ac:dyDescent="0.25">
      <c r="I55" s="7"/>
    </row>
    <row r="56" spans="1:14" x14ac:dyDescent="0.25">
      <c r="I56" s="7"/>
    </row>
    <row r="57" spans="1:14" x14ac:dyDescent="0.25">
      <c r="I57" s="7"/>
    </row>
    <row r="58" spans="1:14" x14ac:dyDescent="0.25">
      <c r="I58" s="7"/>
    </row>
    <row r="59" spans="1:14" x14ac:dyDescent="0.25">
      <c r="I59" s="7"/>
    </row>
    <row r="60" spans="1:14" x14ac:dyDescent="0.25">
      <c r="I60" s="7"/>
    </row>
    <row r="61" spans="1:14" x14ac:dyDescent="0.25">
      <c r="I61" s="7"/>
    </row>
    <row r="62" spans="1:14" x14ac:dyDescent="0.25">
      <c r="I62" s="7"/>
    </row>
    <row r="63" spans="1:14" x14ac:dyDescent="0.25">
      <c r="I63" s="7"/>
    </row>
    <row r="64" spans="1:14" x14ac:dyDescent="0.25">
      <c r="I64" s="7"/>
    </row>
    <row r="65" spans="9:9" x14ac:dyDescent="0.25">
      <c r="I65" s="7"/>
    </row>
    <row r="66" spans="9:9" x14ac:dyDescent="0.25">
      <c r="I66" s="7"/>
    </row>
    <row r="67" spans="9:9" x14ac:dyDescent="0.25">
      <c r="I67" s="7"/>
    </row>
    <row r="68" spans="9:9" x14ac:dyDescent="0.25">
      <c r="I68" s="7"/>
    </row>
    <row r="69" spans="9:9" x14ac:dyDescent="0.25">
      <c r="I69" s="7"/>
    </row>
    <row r="70" spans="9:9" x14ac:dyDescent="0.25">
      <c r="I70" s="7"/>
    </row>
    <row r="71" spans="9:9" x14ac:dyDescent="0.25">
      <c r="I71" s="7"/>
    </row>
    <row r="72" spans="9:9" x14ac:dyDescent="0.25">
      <c r="I72" s="7"/>
    </row>
    <row r="73" spans="9:9" x14ac:dyDescent="0.25">
      <c r="I73" s="7"/>
    </row>
    <row r="74" spans="9:9" x14ac:dyDescent="0.25">
      <c r="I74" s="7"/>
    </row>
    <row r="75" spans="9:9" x14ac:dyDescent="0.25">
      <c r="I75" s="7"/>
    </row>
    <row r="76" spans="9:9" x14ac:dyDescent="0.25">
      <c r="I76" s="7"/>
    </row>
    <row r="77" spans="9:9" x14ac:dyDescent="0.25">
      <c r="I77" s="7"/>
    </row>
    <row r="78" spans="9:9" x14ac:dyDescent="0.25">
      <c r="I78" s="7"/>
    </row>
    <row r="79" spans="9:9" x14ac:dyDescent="0.25">
      <c r="I79" s="7"/>
    </row>
    <row r="80" spans="9:9" x14ac:dyDescent="0.25">
      <c r="I80" s="7"/>
    </row>
    <row r="81" spans="9:9" x14ac:dyDescent="0.25">
      <c r="I81" s="7"/>
    </row>
    <row r="82" spans="9:9" x14ac:dyDescent="0.25">
      <c r="I82" s="7"/>
    </row>
    <row r="83" spans="9:9" x14ac:dyDescent="0.25">
      <c r="I83" s="7"/>
    </row>
    <row r="84" spans="9:9" x14ac:dyDescent="0.25">
      <c r="I84" s="7"/>
    </row>
    <row r="85" spans="9:9" x14ac:dyDescent="0.25">
      <c r="I85" s="7"/>
    </row>
    <row r="86" spans="9:9" x14ac:dyDescent="0.25">
      <c r="I86" s="7"/>
    </row>
    <row r="87" spans="9:9" x14ac:dyDescent="0.25">
      <c r="I87" s="7"/>
    </row>
    <row r="88" spans="9:9" x14ac:dyDescent="0.25">
      <c r="I88" s="7"/>
    </row>
    <row r="89" spans="9:9" x14ac:dyDescent="0.25">
      <c r="I89" s="7"/>
    </row>
    <row r="90" spans="9:9" x14ac:dyDescent="0.25">
      <c r="I90" s="7"/>
    </row>
    <row r="91" spans="9:9" x14ac:dyDescent="0.25">
      <c r="I91" s="7"/>
    </row>
    <row r="92" spans="9:9" x14ac:dyDescent="0.25">
      <c r="I92" s="7"/>
    </row>
    <row r="93" spans="9:9" x14ac:dyDescent="0.25">
      <c r="I93" s="7"/>
    </row>
    <row r="94" spans="9:9" x14ac:dyDescent="0.25">
      <c r="I94" s="7"/>
    </row>
    <row r="95" spans="9:9" x14ac:dyDescent="0.25">
      <c r="I95" s="7"/>
    </row>
    <row r="96" spans="9:9" x14ac:dyDescent="0.25">
      <c r="I96" s="7"/>
    </row>
    <row r="97" spans="9:9" x14ac:dyDescent="0.25">
      <c r="I97" s="7"/>
    </row>
    <row r="98" spans="9:9" x14ac:dyDescent="0.25">
      <c r="I98" s="7"/>
    </row>
    <row r="99" spans="9:9" x14ac:dyDescent="0.25">
      <c r="I99" s="7"/>
    </row>
    <row r="100" spans="9:9" x14ac:dyDescent="0.25">
      <c r="I100" s="7"/>
    </row>
    <row r="101" spans="9:9" x14ac:dyDescent="0.25">
      <c r="I101" s="7"/>
    </row>
  </sheetData>
  <autoFilter ref="N1:N101" xr:uid="{00000000-0001-0000-0200-000000000000}">
    <sortState xmlns:xlrd2="http://schemas.microsoft.com/office/spreadsheetml/2017/richdata2" ref="A2:N101">
      <sortCondition descending="1" ref="N1:N101"/>
    </sortState>
  </autoFilter>
  <dataValidations count="1">
    <dataValidation type="list" allowBlank="1" showErrorMessage="1" sqref="N2:N52" xr:uid="{00000000-0002-0000-0200-000000000000}">
      <formula1>"Shortlisted,Not Shortlisted"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7"/>
  <sheetViews>
    <sheetView workbookViewId="0">
      <selection activeCell="N1" sqref="N1"/>
    </sheetView>
  </sheetViews>
  <sheetFormatPr defaultColWidth="12.6640625" defaultRowHeight="15.75" customHeight="1" x14ac:dyDescent="0.25"/>
  <cols>
    <col min="1" max="1" width="19.109375" style="3" bestFit="1" customWidth="1"/>
    <col min="2" max="2" width="14.5546875" style="3" bestFit="1" customWidth="1"/>
    <col min="3" max="3" width="13.21875" style="3" bestFit="1" customWidth="1"/>
    <col min="4" max="4" width="20" style="3" bestFit="1" customWidth="1"/>
    <col min="5" max="5" width="14.5546875" style="3" bestFit="1" customWidth="1"/>
    <col min="6" max="6" width="8.21875" style="3" bestFit="1" customWidth="1"/>
    <col min="7" max="7" width="12.109375" style="3" bestFit="1" customWidth="1"/>
    <col min="8" max="8" width="15.109375" style="3" bestFit="1" customWidth="1"/>
    <col min="9" max="9" width="26.6640625" style="3" bestFit="1" customWidth="1"/>
    <col min="10" max="10" width="38.109375" style="3" bestFit="1" customWidth="1"/>
    <col min="11" max="11" width="38.5546875" style="3" bestFit="1" customWidth="1"/>
    <col min="12" max="12" width="11" style="3" bestFit="1" customWidth="1"/>
    <col min="13" max="13" width="15.5546875" style="3" bestFit="1" customWidth="1"/>
    <col min="14" max="14" width="22.88671875" style="3" bestFit="1" customWidth="1"/>
    <col min="15" max="15" width="15.6640625" style="3" customWidth="1"/>
    <col min="16" max="16384" width="12.6640625" style="3"/>
  </cols>
  <sheetData>
    <row r="1" spans="1:1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492</v>
      </c>
      <c r="O1" s="4" t="s">
        <v>14</v>
      </c>
    </row>
    <row r="2" spans="1:15" ht="13.2" x14ac:dyDescent="0.25">
      <c r="A2" s="3" t="str">
        <f t="array" ref="A2">IFERROR(INDEX('Raw Data'!$A$2:$A$101, SMALL(IF('Raw Data'!$L$2:$L$101="Current", ROW('Raw Data'!$A$2:$A$101)-ROW('Raw Data'!$A$2)+1), ROW()-1)), "")</f>
        <v>Req_123-9234567891</v>
      </c>
      <c r="B2" s="3" t="str">
        <f>IF(ISBLANK($A2), "", VLOOKUP($A2, 'Raw Data'!$A$2:$M$101, COLUMN(B:B), FALSE))</f>
        <v>Aarav Sharma</v>
      </c>
      <c r="C2" s="3">
        <f>IF(ISBLANK($A2), "", INDEX('Raw Data'!$B$2:$M$101, MATCH($A2, 'Raw Data'!$A$2:$A$101, 0), COLUMN()-1))</f>
        <v>9234567891</v>
      </c>
      <c r="D2" s="3" t="str">
        <f>IF(ISBLANK($A2), "", INDEX('Raw Data'!$B$2:$M$101, MATCH($A2, 'Raw Data'!$A$2:$A$101, 0), COLUMN()-1))</f>
        <v>Aarav891@gmail.com</v>
      </c>
      <c r="E2" s="3" t="str">
        <f>IF(ISBLANK($A2), "", INDEX('Raw Data'!$B$2:$M$101, MATCH($A2, 'Raw Data'!$A$2:$A$101, 0), COLUMN()-1))</f>
        <v>Malayalam</v>
      </c>
      <c r="F2" s="3" t="str">
        <f>IF(ISBLANK($A2), "", INDEX('Raw Data'!$B$2:$M$101, MATCH($A2, 'Raw Data'!$A$2:$A$101, 0), COLUMN()-1))</f>
        <v>Req_123</v>
      </c>
      <c r="G2" s="3" t="str">
        <f>IF(ISBLANK($A2), "", INDEX('Raw Data'!$B$2:$M$101, MATCH($A2, 'Raw Data'!$A$2:$A$101, 0), COLUMN()-1))</f>
        <v>Linkedin</v>
      </c>
      <c r="H2" s="3" t="str">
        <f>IF(ISBLANK($A2), "", INDEX('Raw Data'!$B$2:$M$101, MATCH($A2, 'Raw Data'!$A$2:$A$101, 0), COLUMN()-1))</f>
        <v>Job Posting</v>
      </c>
      <c r="I2" s="6">
        <f>IF(ISBLANK($A2), "", INDEX('Raw Data'!$B$2:$M$101, MATCH($A2, 'Raw Data'!$A$2:$A$101, 0), COLUMN()-1))</f>
        <v>45295</v>
      </c>
      <c r="J2" s="3" t="str">
        <f>IF(ISBLANK($A2), "", INDEX('Raw Data'!$B$2:$M$101, MATCH($A2, 'Raw Data'!$A$2:$A$101, 0), COLUMN()-1))</f>
        <v>https://drive.google.com/file/d/abc123456def</v>
      </c>
      <c r="K2" s="3" t="str">
        <f>IF(ISBLANK($A2), "", INDEX('Raw Data'!$B$2:$M$101, MATCH($A2, 'Raw Data'!$A$2:$A$101, 0), COLUMN()-1))</f>
        <v>http://linkedinAarav891@gmail.com:linkedin)</v>
      </c>
      <c r="L2" s="3" t="str">
        <f>IF(ISBLANK($A2), "", INDEX('Raw Data'!$B$2:$M$101, MATCH($A2, 'Raw Data'!$A$2:$A$101, 0), COLUMN()-1))</f>
        <v>Current</v>
      </c>
      <c r="M2" s="3" t="str">
        <f>IF(ISBLANK($A2), "", INDEX('Raw Data'!$B$2:$M$101, MATCH($A2, 'Raw Data'!$A$2:$A$101, 0), COLUMN()-1))</f>
        <v>Radhika</v>
      </c>
      <c r="N2" s="3" t="str">
        <f>IF(AND('[1]Screening Interviews'!$N2&lt;&gt;"Shortlisted", '[1]Screening Interviews'!$N2&lt;&gt;"Rescheduled"), "Reject", IF('[1]Screening Interviews'!$N2="Shortlisted", "Select", IF('[1]Screening Interviews'!$N2="Rescheduled", "Rescheduled", IF('[1]Screening Interviews'!$N2="On Hold", "On Hold", ""))))</f>
        <v>Select</v>
      </c>
      <c r="O2" s="3" t="s">
        <v>369</v>
      </c>
    </row>
    <row r="3" spans="1:15" ht="13.2" x14ac:dyDescent="0.25">
      <c r="A3" s="3" t="str">
        <f t="array" ref="A3">IFERROR(INDEX('Raw Data'!$A$2:$A$101, SMALL(IF('Raw Data'!$L$2:$L$101="Current", ROW('Raw Data'!$A$2:$A$101)-ROW('Raw Data'!$A$2)+1), ROW()-1)), "")</f>
        <v>Req_123-9234567893</v>
      </c>
      <c r="B3" s="3" t="str">
        <f>IF(ISBLANK($A3), "", VLOOKUP($A3, 'Raw Data'!$A$2:$M$101, COLUMN(B:B), FALSE))</f>
        <v>Arjun Singh</v>
      </c>
      <c r="C3" s="3">
        <f>IF(ISBLANK($A3), "", INDEX('Raw Data'!$B$2:$M$101, MATCH($A3, 'Raw Data'!$A$2:$A$101, 0), COLUMN()-1))</f>
        <v>9234567893</v>
      </c>
      <c r="D3" s="3" t="str">
        <f>IF(ISBLANK($A3), "", INDEX('Raw Data'!$B$2:$M$101, MATCH($A3, 'Raw Data'!$A$2:$A$101, 0), COLUMN()-1))</f>
        <v>Arjun893@gmail.com</v>
      </c>
      <c r="E3" s="3" t="str">
        <f>IF(ISBLANK($A3), "", INDEX('Raw Data'!$B$2:$M$101, MATCH($A3, 'Raw Data'!$A$2:$A$101, 0), COLUMN()-1))</f>
        <v>Telugu</v>
      </c>
      <c r="F3" s="3" t="str">
        <f>IF(ISBLANK($A3), "", INDEX('Raw Data'!$B$2:$M$101, MATCH($A3, 'Raw Data'!$A$2:$A$101, 0), COLUMN()-1))</f>
        <v>Req_123</v>
      </c>
      <c r="G3" s="3" t="str">
        <f>IF(ISBLANK($A3), "", INDEX('Raw Data'!$B$2:$M$101, MATCH($A3, 'Raw Data'!$A$2:$A$101, 0), COLUMN()-1))</f>
        <v>Naukri</v>
      </c>
      <c r="H3" s="3" t="str">
        <f>IF(ISBLANK($A3), "", INDEX('Raw Data'!$B$2:$M$101, MATCH($A3, 'Raw Data'!$A$2:$A$101, 0), COLUMN()-1))</f>
        <v>Head Hunting</v>
      </c>
      <c r="I3" s="6">
        <f>IF(ISBLANK($A3), "", INDEX('Raw Data'!$B$2:$M$101, MATCH($A3, 'Raw Data'!$A$2:$A$101, 0), COLUMN()-1))</f>
        <v>45313</v>
      </c>
      <c r="J3" s="3" t="str">
        <f>IF(ISBLANK($A3), "", INDEX('Raw Data'!$B$2:$M$101, MATCH($A3, 'Raw Data'!$A$2:$A$101, 0), COLUMN()-1))</f>
        <v>https://drive.google.com/file/d/mno456789pqr</v>
      </c>
      <c r="K3" s="3" t="str">
        <f>IF(ISBLANK($A3), "", INDEX('Raw Data'!$B$2:$M$101, MATCH($A3, 'Raw Data'!$A$2:$A$101, 0), COLUMN()-1))</f>
        <v>http://linkedinArjun893@gmail.com:linkedin)</v>
      </c>
      <c r="L3" s="3" t="str">
        <f>IF(ISBLANK($A3), "", INDEX('Raw Data'!$B$2:$M$101, MATCH($A3, 'Raw Data'!$A$2:$A$101, 0), COLUMN()-1))</f>
        <v>Current</v>
      </c>
      <c r="M3" s="3" t="str">
        <f>IF(ISBLANK($A3), "", INDEX('Raw Data'!$B$2:$M$101, MATCH($A3, 'Raw Data'!$A$2:$A$101, 0), COLUMN()-1))</f>
        <v>Ranjitha</v>
      </c>
      <c r="N3" s="3" t="str">
        <f>IF(AND('[1]Screening Interviews'!$N3&lt;&gt;"Shortlisted", '[1]Screening Interviews'!$N3&lt;&gt;"Rescheduled"), "Reject", IF('[1]Screening Interviews'!$N3="Shortlisted", "Select", IF('[1]Screening Interviews'!$N3="Rescheduled", "Rescheduled", IF('[1]Screening Interviews'!$N3="On Hold", "On Hold", ""))))</f>
        <v>Reject</v>
      </c>
      <c r="O3" s="3" t="s">
        <v>369</v>
      </c>
    </row>
    <row r="4" spans="1:15" ht="13.2" x14ac:dyDescent="0.25">
      <c r="A4" s="3" t="str">
        <f t="array" ref="A4">IFERROR(INDEX('Raw Data'!$A$2:$A$101, SMALL(IF('Raw Data'!$L$2:$L$101="Current", ROW('Raw Data'!$A$2:$A$101)-ROW('Raw Data'!$A$2)+1), ROW()-1)), "")</f>
        <v>Req_123-9234567894</v>
      </c>
      <c r="B4" s="3" t="str">
        <f>IF(ISBLANK($A4), "", VLOOKUP($A4, 'Raw Data'!$A$2:$M$101, COLUMN(B:B), FALSE))</f>
        <v>Nisha Gupta</v>
      </c>
      <c r="C4" s="3">
        <f>IF(ISBLANK($A4), "", INDEX('Raw Data'!$B$2:$M$101, MATCH($A4, 'Raw Data'!$A$2:$A$101, 0), COLUMN()-1))</f>
        <v>9234567894</v>
      </c>
      <c r="D4" s="3" t="str">
        <f>IF(ISBLANK($A4), "", INDEX('Raw Data'!$B$2:$M$101, MATCH($A4, 'Raw Data'!$A$2:$A$101, 0), COLUMN()-1))</f>
        <v>Nisha894@gmail.com</v>
      </c>
      <c r="E4" s="3" t="str">
        <f>IF(ISBLANK($A4), "", INDEX('Raw Data'!$B$2:$M$101, MATCH($A4, 'Raw Data'!$A$2:$A$101, 0), COLUMN()-1))</f>
        <v>Marathi</v>
      </c>
      <c r="F4" s="3" t="str">
        <f>IF(ISBLANK($A4), "", INDEX('Raw Data'!$B$2:$M$101, MATCH($A4, 'Raw Data'!$A$2:$A$101, 0), COLUMN()-1))</f>
        <v>Req_123</v>
      </c>
      <c r="G4" s="3" t="str">
        <f>IF(ISBLANK($A4), "", INDEX('Raw Data'!$B$2:$M$101, MATCH($A4, 'Raw Data'!$A$2:$A$101, 0), COLUMN()-1))</f>
        <v>IIMJobs</v>
      </c>
      <c r="H4" s="3" t="str">
        <f>IF(ISBLANK($A4), "", INDEX('Raw Data'!$B$2:$M$101, MATCH($A4, 'Raw Data'!$A$2:$A$101, 0), COLUMN()-1))</f>
        <v>Head Hunting</v>
      </c>
      <c r="I4" s="6">
        <f>IF(ISBLANK($A4), "", INDEX('Raw Data'!$B$2:$M$101, MATCH($A4, 'Raw Data'!$A$2:$A$101, 0), COLUMN()-1))</f>
        <v>45319</v>
      </c>
      <c r="J4" s="3" t="str">
        <f>IF(ISBLANK($A4), "", INDEX('Raw Data'!$B$2:$M$101, MATCH($A4, 'Raw Data'!$A$2:$A$101, 0), COLUMN()-1))</f>
        <v>https://drive.google.com/file/d/abc123456def</v>
      </c>
      <c r="K4" s="3" t="str">
        <f>IF(ISBLANK($A4), "", INDEX('Raw Data'!$B$2:$M$101, MATCH($A4, 'Raw Data'!$A$2:$A$101, 0), COLUMN()-1))</f>
        <v>http://linkedinNisha894@gmail.com:linkedin)</v>
      </c>
      <c r="L4" s="3" t="str">
        <f>IF(ISBLANK($A4), "", INDEX('Raw Data'!$B$2:$M$101, MATCH($A4, 'Raw Data'!$A$2:$A$101, 0), COLUMN()-1))</f>
        <v>Current</v>
      </c>
      <c r="M4" s="3" t="str">
        <f>IF(ISBLANK($A4), "", INDEX('Raw Data'!$B$2:$M$101, MATCH($A4, 'Raw Data'!$A$2:$A$101, 0), COLUMN()-1))</f>
        <v>Ayushi</v>
      </c>
      <c r="N4" s="3" t="str">
        <f>IF(AND('[1]Screening Interviews'!$N4&lt;&gt;"Shortlisted", '[1]Screening Interviews'!$N4&lt;&gt;"Rescheduled"), "Reject", IF('[1]Screening Interviews'!$N4="Shortlisted", "Select", IF('[1]Screening Interviews'!$N4="Rescheduled", "Rescheduled", IF('[1]Screening Interviews'!$N4="On Hold", "On Hold", ""))))</f>
        <v>Select</v>
      </c>
      <c r="O4" s="3" t="s">
        <v>369</v>
      </c>
    </row>
    <row r="5" spans="1:15" ht="13.2" x14ac:dyDescent="0.25">
      <c r="A5" s="3" t="str">
        <f t="array" ref="A5">IFERROR(INDEX('Raw Data'!$A$2:$A$101, SMALL(IF('Raw Data'!$L$2:$L$101="Current", ROW('Raw Data'!$A$2:$A$101)-ROW('Raw Data'!$A$2)+1), ROW()-1)), "")</f>
        <v>Req_123-9234567895</v>
      </c>
      <c r="B5" s="3" t="str">
        <f>IF(ISBLANK($A5), "", VLOOKUP($A5, 'Raw Data'!$A$2:$M$101, COLUMN(B:B), FALSE))</f>
        <v>Rohan Mehta</v>
      </c>
      <c r="C5" s="3">
        <f>IF(ISBLANK($A5), "", INDEX('Raw Data'!$B$2:$M$101, MATCH($A5, 'Raw Data'!$A$2:$A$101, 0), COLUMN()-1))</f>
        <v>9234567895</v>
      </c>
      <c r="D5" s="3" t="str">
        <f>IF(ISBLANK($A5), "", INDEX('Raw Data'!$B$2:$M$101, MATCH($A5, 'Raw Data'!$A$2:$A$101, 0), COLUMN()-1))</f>
        <v>Rohan895@gmail.com</v>
      </c>
      <c r="E5" s="3" t="str">
        <f>IF(ISBLANK($A5), "", INDEX('Raw Data'!$B$2:$M$101, MATCH($A5, 'Raw Data'!$A$2:$A$101, 0), COLUMN()-1))</f>
        <v>Kannada</v>
      </c>
      <c r="F5" s="3" t="str">
        <f>IF(ISBLANK($A5), "", INDEX('Raw Data'!$B$2:$M$101, MATCH($A5, 'Raw Data'!$A$2:$A$101, 0), COLUMN()-1))</f>
        <v>Req_123</v>
      </c>
      <c r="G5" s="3" t="str">
        <f>IF(ISBLANK($A5), "", INDEX('Raw Data'!$B$2:$M$101, MATCH($A5, 'Raw Data'!$A$2:$A$101, 0), COLUMN()-1))</f>
        <v>Shine</v>
      </c>
      <c r="H5" s="3" t="str">
        <f>IF(ISBLANK($A5), "", INDEX('Raw Data'!$B$2:$M$101, MATCH($A5, 'Raw Data'!$A$2:$A$101, 0), COLUMN()-1))</f>
        <v>Head Hunting</v>
      </c>
      <c r="I5" s="6">
        <f>IF(ISBLANK($A5), "", INDEX('Raw Data'!$B$2:$M$101, MATCH($A5, 'Raw Data'!$A$2:$A$101, 0), COLUMN()-1))</f>
        <v>45324</v>
      </c>
      <c r="J5" s="3" t="str">
        <f>IF(ISBLANK($A5), "", INDEX('Raw Data'!$B$2:$M$101, MATCH($A5, 'Raw Data'!$A$2:$A$101, 0), COLUMN()-1))</f>
        <v>https://drive.google.com/file/d/xyz987654uvw</v>
      </c>
      <c r="K5" s="3" t="str">
        <f>IF(ISBLANK($A5), "", INDEX('Raw Data'!$B$2:$M$101, MATCH($A5, 'Raw Data'!$A$2:$A$101, 0), COLUMN()-1))</f>
        <v>http://linkedinRohan895@gmail.com:linkedin)</v>
      </c>
      <c r="L5" s="3" t="str">
        <f>IF(ISBLANK($A5), "", INDEX('Raw Data'!$B$2:$M$101, MATCH($A5, 'Raw Data'!$A$2:$A$101, 0), COLUMN()-1))</f>
        <v>Current</v>
      </c>
      <c r="M5" s="3" t="str">
        <f>IF(ISBLANK($A5), "", INDEX('Raw Data'!$B$2:$M$101, MATCH($A5, 'Raw Data'!$A$2:$A$101, 0), COLUMN()-1))</f>
        <v>Kartik</v>
      </c>
      <c r="N5" s="3" t="str">
        <f>IF(AND('[1]Screening Interviews'!$N5&lt;&gt;"Shortlisted", '[1]Screening Interviews'!$N5&lt;&gt;"Rescheduled"), "Reject", IF('[1]Screening Interviews'!$N5="Shortlisted", "Select", IF('[1]Screening Interviews'!$N5="Rescheduled", "Rescheduled", IF('[1]Screening Interviews'!$N5="On Hold", "On Hold", ""))))</f>
        <v>Select</v>
      </c>
      <c r="O5" s="3" t="s">
        <v>369</v>
      </c>
    </row>
    <row r="6" spans="1:15" ht="13.2" x14ac:dyDescent="0.25">
      <c r="A6" s="3" t="str">
        <f t="array" ref="A6">IFERROR(INDEX('Raw Data'!$A$2:$A$101, SMALL(IF('Raw Data'!$L$2:$L$101="Current", ROW('Raw Data'!$A$2:$A$101)-ROW('Raw Data'!$A$2)+1), ROW()-1)), "")</f>
        <v>Req_123-9234567899</v>
      </c>
      <c r="B6" s="3" t="str">
        <f>IF(ISBLANK($A6), "", VLOOKUP($A6, 'Raw Data'!$A$2:$M$101, COLUMN(B:B), FALSE))</f>
        <v>Aditya Khanna</v>
      </c>
      <c r="C6" s="3">
        <f>IF(ISBLANK($A6), "", INDEX('Raw Data'!$B$2:$M$101, MATCH($A6, 'Raw Data'!$A$2:$A$101, 0), COLUMN()-1))</f>
        <v>9234567899</v>
      </c>
      <c r="D6" s="3" t="str">
        <f>IF(ISBLANK($A6), "", INDEX('Raw Data'!$B$2:$M$101, MATCH($A6, 'Raw Data'!$A$2:$A$101, 0), COLUMN()-1))</f>
        <v>Adity899@gmail.com</v>
      </c>
      <c r="E6" s="3" t="str">
        <f>IF(ISBLANK($A6), "", INDEX('Raw Data'!$B$2:$M$101, MATCH($A6, 'Raw Data'!$A$2:$A$101, 0), COLUMN()-1))</f>
        <v>Telugu</v>
      </c>
      <c r="F6" s="3" t="str">
        <f>IF(ISBLANK($A6), "", INDEX('Raw Data'!$B$2:$M$101, MATCH($A6, 'Raw Data'!$A$2:$A$101, 0), COLUMN()-1))</f>
        <v>Req_123</v>
      </c>
      <c r="G6" s="3" t="str">
        <f>IF(ISBLANK($A6), "", INDEX('Raw Data'!$B$2:$M$101, MATCH($A6, 'Raw Data'!$A$2:$A$101, 0), COLUMN()-1))</f>
        <v>Shine</v>
      </c>
      <c r="H6" s="3" t="str">
        <f>IF(ISBLANK($A6), "", INDEX('Raw Data'!$B$2:$M$101, MATCH($A6, 'Raw Data'!$A$2:$A$101, 0), COLUMN()-1))</f>
        <v>Head Hunting</v>
      </c>
      <c r="I6" s="6">
        <f>IF(ISBLANK($A6), "", INDEX('Raw Data'!$B$2:$M$101, MATCH($A6, 'Raw Data'!$A$2:$A$101, 0), COLUMN()-1))</f>
        <v>45348</v>
      </c>
      <c r="J6" s="3" t="str">
        <f>IF(ISBLANK($A6), "", INDEX('Raw Data'!$B$2:$M$101, MATCH($A6, 'Raw Data'!$A$2:$A$101, 0), COLUMN()-1))</f>
        <v>https://drive.google.com/file/d/mno456789pqr</v>
      </c>
      <c r="K6" s="3" t="str">
        <f>IF(ISBLANK($A6), "", INDEX('Raw Data'!$B$2:$M$101, MATCH($A6, 'Raw Data'!$A$2:$A$101, 0), COLUMN()-1))</f>
        <v>http://linkedinAdity899@gmail.com:linkedin)</v>
      </c>
      <c r="L6" s="3" t="str">
        <f>IF(ISBLANK($A6), "", INDEX('Raw Data'!$B$2:$M$101, MATCH($A6, 'Raw Data'!$A$2:$A$101, 0), COLUMN()-1))</f>
        <v>Current</v>
      </c>
      <c r="M6" s="3" t="str">
        <f>IF(ISBLANK($A6), "", INDEX('Raw Data'!$B$2:$M$101, MATCH($A6, 'Raw Data'!$A$2:$A$101, 0), COLUMN()-1))</f>
        <v>Ayushi</v>
      </c>
      <c r="N6" s="3" t="str">
        <f>IF(AND('[1]Screening Interviews'!$N6&lt;&gt;"Shortlisted", '[1]Screening Interviews'!$N6&lt;&gt;"Rescheduled"), "Reject", IF('[1]Screening Interviews'!$N6="Shortlisted", "Select", IF('[1]Screening Interviews'!$N6="Rescheduled", "Rescheduled", IF('[1]Screening Interviews'!$N6="On Hold", "On Hold", ""))))</f>
        <v>Reject</v>
      </c>
      <c r="O6" s="3" t="s">
        <v>369</v>
      </c>
    </row>
    <row r="7" spans="1:15" ht="13.2" x14ac:dyDescent="0.25">
      <c r="A7" s="3" t="str">
        <f t="array" ref="A7">IFERROR(INDEX('Raw Data'!$A$2:$A$101, SMALL(IF('Raw Data'!$L$2:$L$101="Current", ROW('Raw Data'!$A$2:$A$101)-ROW('Raw Data'!$A$2)+1), ROW()-1)), "")</f>
        <v>Req_123-9234567901</v>
      </c>
      <c r="B7" s="3" t="str">
        <f>IF(ISBLANK($A7), "", VLOOKUP($A7, 'Raw Data'!$A$2:$M$101, COLUMN(B:B), FALSE))</f>
        <v>Rahul Verma</v>
      </c>
      <c r="C7" s="3">
        <f>IF(ISBLANK($A7), "", INDEX('Raw Data'!$B$2:$M$101, MATCH($A7, 'Raw Data'!$A$2:$A$101, 0), COLUMN()-1))</f>
        <v>9234567901</v>
      </c>
      <c r="D7" s="3" t="str">
        <f>IF(ISBLANK($A7), "", INDEX('Raw Data'!$B$2:$M$101, MATCH($A7, 'Raw Data'!$A$2:$A$101, 0), COLUMN()-1))</f>
        <v>Rahul901@gmail.com</v>
      </c>
      <c r="E7" s="3" t="str">
        <f>IF(ISBLANK($A7), "", INDEX('Raw Data'!$B$2:$M$101, MATCH($A7, 'Raw Data'!$A$2:$A$101, 0), COLUMN()-1))</f>
        <v>Marathi</v>
      </c>
      <c r="F7" s="3" t="str">
        <f>IF(ISBLANK($A7), "", INDEX('Raw Data'!$B$2:$M$101, MATCH($A7, 'Raw Data'!$A$2:$A$101, 0), COLUMN()-1))</f>
        <v>Req_123</v>
      </c>
      <c r="G7" s="3" t="str">
        <f>IF(ISBLANK($A7), "", INDEX('Raw Data'!$B$2:$M$101, MATCH($A7, 'Raw Data'!$A$2:$A$101, 0), COLUMN()-1))</f>
        <v>Referral</v>
      </c>
      <c r="H7" s="3" t="str">
        <f>IF(ISBLANK($A7), "", INDEX('Raw Data'!$B$2:$M$101, MATCH($A7, 'Raw Data'!$A$2:$A$101, 0), COLUMN()-1))</f>
        <v>Arvind Sharma</v>
      </c>
      <c r="I7" s="6">
        <f>IF(ISBLANK($A7), "", INDEX('Raw Data'!$B$2:$M$101, MATCH($A7, 'Raw Data'!$A$2:$A$101, 0), COLUMN()-1))</f>
        <v>45356</v>
      </c>
      <c r="J7" s="3" t="str">
        <f>IF(ISBLANK($A7), "", INDEX('Raw Data'!$B$2:$M$101, MATCH($A7, 'Raw Data'!$A$2:$A$101, 0), COLUMN()-1))</f>
        <v>https://drive.google.com/file/d/xyz987654uvw</v>
      </c>
      <c r="K7" s="3" t="str">
        <f>IF(ISBLANK($A7), "", INDEX('Raw Data'!$B$2:$M$101, MATCH($A7, 'Raw Data'!$A$2:$A$101, 0), COLUMN()-1))</f>
        <v>http://linkedinRahul901@gmail.com:linkedin)</v>
      </c>
      <c r="L7" s="3" t="str">
        <f>IF(ISBLANK($A7), "", INDEX('Raw Data'!$B$2:$M$101, MATCH($A7, 'Raw Data'!$A$2:$A$101, 0), COLUMN()-1))</f>
        <v>Current</v>
      </c>
      <c r="M7" s="3" t="str">
        <f>IF(ISBLANK($A7), "", INDEX('Raw Data'!$B$2:$M$101, MATCH($A7, 'Raw Data'!$A$2:$A$101, 0), COLUMN()-1))</f>
        <v>Radhika</v>
      </c>
      <c r="N7" s="3" t="str">
        <f>IF(AND('[1]Screening Interviews'!$N7&lt;&gt;"Shortlisted", '[1]Screening Interviews'!$N7&lt;&gt;"Rescheduled"), "Reject", IF('[1]Screening Interviews'!$N7="Shortlisted", "Select", IF('[1]Screening Interviews'!$N7="Rescheduled", "Rescheduled", IF('[1]Screening Interviews'!$N7="On Hold", "On Hold", ""))))</f>
        <v>Reject</v>
      </c>
      <c r="O7" s="3" t="s">
        <v>369</v>
      </c>
    </row>
    <row r="8" spans="1:15" ht="13.2" x14ac:dyDescent="0.25">
      <c r="A8" s="3" t="str">
        <f t="array" ref="A8">IFERROR(INDEX('Raw Data'!$A$2:$A$101, SMALL(IF('Raw Data'!$L$2:$L$101="Current", ROW('Raw Data'!$A$2:$A$101)-ROW('Raw Data'!$A$2)+1), ROW()-1)), "")</f>
        <v>Req_123-9234567902</v>
      </c>
      <c r="B8" s="3" t="str">
        <f>IF(ISBLANK($A8), "", VLOOKUP($A8, 'Raw Data'!$A$2:$M$101, COLUMN(B:B), FALSE))</f>
        <v>Ananya Reddy</v>
      </c>
      <c r="C8" s="3">
        <f>IF(ISBLANK($A8), "", INDEX('Raw Data'!$B$2:$M$101, MATCH($A8, 'Raw Data'!$A$2:$A$101, 0), COLUMN()-1))</f>
        <v>9234567902</v>
      </c>
      <c r="D8" s="3" t="str">
        <f>IF(ISBLANK($A8), "", INDEX('Raw Data'!$B$2:$M$101, MATCH($A8, 'Raw Data'!$A$2:$A$101, 0), COLUMN()-1))</f>
        <v>Anany902@gmail.com</v>
      </c>
      <c r="E8" s="3" t="str">
        <f>IF(ISBLANK($A8), "", INDEX('Raw Data'!$B$2:$M$101, MATCH($A8, 'Raw Data'!$A$2:$A$101, 0), COLUMN()-1))</f>
        <v>Hindi</v>
      </c>
      <c r="F8" s="3" t="str">
        <f>IF(ISBLANK($A8), "", INDEX('Raw Data'!$B$2:$M$101, MATCH($A8, 'Raw Data'!$A$2:$A$101, 0), COLUMN()-1))</f>
        <v>Req_123</v>
      </c>
      <c r="G8" s="3" t="str">
        <f>IF(ISBLANK($A8), "", INDEX('Raw Data'!$B$2:$M$101, MATCH($A8, 'Raw Data'!$A$2:$A$101, 0), COLUMN()-1))</f>
        <v>Naukri</v>
      </c>
      <c r="H8" s="3" t="str">
        <f>IF(ISBLANK($A8), "", INDEX('Raw Data'!$B$2:$M$101, MATCH($A8, 'Raw Data'!$A$2:$A$101, 0), COLUMN()-1))</f>
        <v>Head Hunting</v>
      </c>
      <c r="I8" s="6">
        <f>IF(ISBLANK($A8), "", INDEX('Raw Data'!$B$2:$M$101, MATCH($A8, 'Raw Data'!$A$2:$A$101, 0), COLUMN()-1))</f>
        <v>45360</v>
      </c>
      <c r="J8" s="3" t="str">
        <f>IF(ISBLANK($A8), "", INDEX('Raw Data'!$B$2:$M$101, MATCH($A8, 'Raw Data'!$A$2:$A$101, 0), COLUMN()-1))</f>
        <v>https://drive.google.com/file/d/mno456789pqr</v>
      </c>
      <c r="K8" s="3" t="str">
        <f>IF(ISBLANK($A8), "", INDEX('Raw Data'!$B$2:$M$101, MATCH($A8, 'Raw Data'!$A$2:$A$101, 0), COLUMN()-1))</f>
        <v>http://linkedinAnany902@gmail.com:linkedin)</v>
      </c>
      <c r="L8" s="3" t="str">
        <f>IF(ISBLANK($A8), "", INDEX('Raw Data'!$B$2:$M$101, MATCH($A8, 'Raw Data'!$A$2:$A$101, 0), COLUMN()-1))</f>
        <v>Current</v>
      </c>
      <c r="M8" s="3" t="str">
        <f>IF(ISBLANK($A8), "", INDEX('Raw Data'!$B$2:$M$101, MATCH($A8, 'Raw Data'!$A$2:$A$101, 0), COLUMN()-1))</f>
        <v>Ayushi</v>
      </c>
      <c r="N8" s="3" t="str">
        <f>IF(AND('[1]Screening Interviews'!$N8&lt;&gt;"Shortlisted", '[1]Screening Interviews'!$N8&lt;&gt;"Rescheduled"), "Reject", IF('[1]Screening Interviews'!$N8="Shortlisted", "Select", IF('[1]Screening Interviews'!$N8="Rescheduled", "Rescheduled", IF('[1]Screening Interviews'!$N8="On Hold", "On Hold", ""))))</f>
        <v>Select</v>
      </c>
      <c r="O8" s="3" t="s">
        <v>368</v>
      </c>
    </row>
    <row r="9" spans="1:15" ht="13.2" x14ac:dyDescent="0.25">
      <c r="A9" s="3" t="str">
        <f t="array" ref="A9">IFERROR(INDEX('Raw Data'!$A$2:$A$101, SMALL(IF('Raw Data'!$L$2:$L$101="Current", ROW('Raw Data'!$A$2:$A$101)-ROW('Raw Data'!$A$2)+1), ROW()-1)), "")</f>
        <v>Req_123-9234567903</v>
      </c>
      <c r="B9" s="3" t="str">
        <f>IF(ISBLANK($A9), "", VLOOKUP($A9, 'Raw Data'!$A$2:$M$101, COLUMN(B:B), FALSE))</f>
        <v>Siddharth Jain</v>
      </c>
      <c r="C9" s="3">
        <f>IF(ISBLANK($A9), "", INDEX('Raw Data'!$B$2:$M$101, MATCH($A9, 'Raw Data'!$A$2:$A$101, 0), COLUMN()-1))</f>
        <v>9234567903</v>
      </c>
      <c r="D9" s="3" t="str">
        <f>IF(ISBLANK($A9), "", INDEX('Raw Data'!$B$2:$M$101, MATCH($A9, 'Raw Data'!$A$2:$A$101, 0), COLUMN()-1))</f>
        <v>Siddh903@gmail.com</v>
      </c>
      <c r="E9" s="3" t="str">
        <f>IF(ISBLANK($A9), "", INDEX('Raw Data'!$B$2:$M$101, MATCH($A9, 'Raw Data'!$A$2:$A$101, 0), COLUMN()-1))</f>
        <v>Kannada</v>
      </c>
      <c r="F9" s="3" t="str">
        <f>IF(ISBLANK($A9), "", INDEX('Raw Data'!$B$2:$M$101, MATCH($A9, 'Raw Data'!$A$2:$A$101, 0), COLUMN()-1))</f>
        <v>Req_123</v>
      </c>
      <c r="G9" s="3" t="str">
        <f>IF(ISBLANK($A9), "", INDEX('Raw Data'!$B$2:$M$101, MATCH($A9, 'Raw Data'!$A$2:$A$101, 0), COLUMN()-1))</f>
        <v>Shine</v>
      </c>
      <c r="H9" s="3" t="str">
        <f>IF(ISBLANK($A9), "", INDEX('Raw Data'!$B$2:$M$101, MATCH($A9, 'Raw Data'!$A$2:$A$101, 0), COLUMN()-1))</f>
        <v>Job Posting</v>
      </c>
      <c r="I9" s="6">
        <f>IF(ISBLANK($A9), "", INDEX('Raw Data'!$B$2:$M$101, MATCH($A9, 'Raw Data'!$A$2:$A$101, 0), COLUMN()-1))</f>
        <v>45364</v>
      </c>
      <c r="J9" s="3" t="str">
        <f>IF(ISBLANK($A9), "", INDEX('Raw Data'!$B$2:$M$101, MATCH($A9, 'Raw Data'!$A$2:$A$101, 0), COLUMN()-1))</f>
        <v>https://drive.google.com/file/d/abc123456def</v>
      </c>
      <c r="K9" s="3" t="str">
        <f>IF(ISBLANK($A9), "", INDEX('Raw Data'!$B$2:$M$101, MATCH($A9, 'Raw Data'!$A$2:$A$101, 0), COLUMN()-1))</f>
        <v>http://linkedinSiddh903@gmail.com:linkedin)</v>
      </c>
      <c r="L9" s="3" t="str">
        <f>IF(ISBLANK($A9), "", INDEX('Raw Data'!$B$2:$M$101, MATCH($A9, 'Raw Data'!$A$2:$A$101, 0), COLUMN()-1))</f>
        <v>Current</v>
      </c>
      <c r="M9" s="3" t="str">
        <f>IF(ISBLANK($A9), "", INDEX('Raw Data'!$B$2:$M$101, MATCH($A9, 'Raw Data'!$A$2:$A$101, 0), COLUMN()-1))</f>
        <v>Ranjitha</v>
      </c>
      <c r="N9" s="3" t="str">
        <f>IF(AND('[1]Screening Interviews'!$N9&lt;&gt;"Shortlisted", '[1]Screening Interviews'!$N9&lt;&gt;"Rescheduled"), "Reject", IF('[1]Screening Interviews'!$N9="Shortlisted", "Select", IF('[1]Screening Interviews'!$N9="Rescheduled", "Rescheduled", IF('[1]Screening Interviews'!$N9="On Hold", "On Hold", ""))))</f>
        <v>Reject</v>
      </c>
      <c r="O9" s="3" t="s">
        <v>368</v>
      </c>
    </row>
    <row r="10" spans="1:15" ht="13.2" x14ac:dyDescent="0.25">
      <c r="A10" s="3" t="str">
        <f t="array" ref="A10">IFERROR(INDEX('Raw Data'!$A$2:$A$101, SMALL(IF('Raw Data'!$L$2:$L$101="Current", ROW('Raw Data'!$A$2:$A$101)-ROW('Raw Data'!$A$2)+1), ROW()-1)), "")</f>
        <v>Req_123-9234567907</v>
      </c>
      <c r="B10" s="3" t="str">
        <f>IF(ISBLANK($A10), "", VLOOKUP($A10, 'Raw Data'!$A$2:$M$101, COLUMN(B:B), FALSE))</f>
        <v>Karan Kapoor</v>
      </c>
      <c r="C10" s="3">
        <f>IF(ISBLANK($A10), "", INDEX('Raw Data'!$B$2:$M$101, MATCH($A10, 'Raw Data'!$A$2:$A$101, 0), COLUMN()-1))</f>
        <v>9234567907</v>
      </c>
      <c r="D10" s="3" t="str">
        <f>IF(ISBLANK($A10), "", INDEX('Raw Data'!$B$2:$M$101, MATCH($A10, 'Raw Data'!$A$2:$A$101, 0), COLUMN()-1))</f>
        <v>Karan907@gmail.com</v>
      </c>
      <c r="E10" s="3" t="str">
        <f>IF(ISBLANK($A10), "", INDEX('Raw Data'!$B$2:$M$101, MATCH($A10, 'Raw Data'!$A$2:$A$101, 0), COLUMN()-1))</f>
        <v>Hindi</v>
      </c>
      <c r="F10" s="3" t="str">
        <f>IF(ISBLANK($A10), "", INDEX('Raw Data'!$B$2:$M$101, MATCH($A10, 'Raw Data'!$A$2:$A$101, 0), COLUMN()-1))</f>
        <v>Req_123</v>
      </c>
      <c r="G10" s="3" t="str">
        <f>IF(ISBLANK($A10), "", INDEX('Raw Data'!$B$2:$M$101, MATCH($A10, 'Raw Data'!$A$2:$A$101, 0), COLUMN()-1))</f>
        <v>Referral</v>
      </c>
      <c r="H10" s="3" t="str">
        <f>IF(ISBLANK($A10), "", INDEX('Raw Data'!$B$2:$M$101, MATCH($A10, 'Raw Data'!$A$2:$A$101, 0), COLUMN()-1))</f>
        <v>Ananya Nair</v>
      </c>
      <c r="I10" s="6">
        <f>IF(ISBLANK($A10), "", INDEX('Raw Data'!$B$2:$M$101, MATCH($A10, 'Raw Data'!$A$2:$A$101, 0), COLUMN()-1))</f>
        <v>45309</v>
      </c>
      <c r="J10" s="3" t="str">
        <f>IF(ISBLANK($A10), "", INDEX('Raw Data'!$B$2:$M$101, MATCH($A10, 'Raw Data'!$A$2:$A$101, 0), COLUMN()-1))</f>
        <v>https://drive.google.com/file/d/xyz987654uvw</v>
      </c>
      <c r="K10" s="3" t="str">
        <f>IF(ISBLANK($A10), "", INDEX('Raw Data'!$B$2:$M$101, MATCH($A10, 'Raw Data'!$A$2:$A$101, 0), COLUMN()-1))</f>
        <v>http://linkedinKaran907@gmail.com:linkedin)</v>
      </c>
      <c r="L10" s="3" t="str">
        <f>IF(ISBLANK($A10), "", INDEX('Raw Data'!$B$2:$M$101, MATCH($A10, 'Raw Data'!$A$2:$A$101, 0), COLUMN()-1))</f>
        <v>Current</v>
      </c>
      <c r="M10" s="3" t="str">
        <f>IF(ISBLANK($A10), "", INDEX('Raw Data'!$B$2:$M$101, MATCH($A10, 'Raw Data'!$A$2:$A$101, 0), COLUMN()-1))</f>
        <v>Ayushi</v>
      </c>
      <c r="N10" s="3" t="str">
        <f>IF(AND('[1]Screening Interviews'!$N10&lt;&gt;"Shortlisted", '[1]Screening Interviews'!$N10&lt;&gt;"Rescheduled"), "Reject", IF('[1]Screening Interviews'!$N10="Shortlisted", "Select", IF('[1]Screening Interviews'!$N10="Rescheduled", "Rescheduled", IF('[1]Screening Interviews'!$N10="On Hold", "On Hold", ""))))</f>
        <v>Reject</v>
      </c>
      <c r="O10" s="3" t="s">
        <v>368</v>
      </c>
    </row>
    <row r="11" spans="1:15" ht="13.2" x14ac:dyDescent="0.25">
      <c r="A11" s="3" t="str">
        <f t="array" ref="A11">IFERROR(INDEX('Raw Data'!$A$2:$A$101, SMALL(IF('Raw Data'!$L$2:$L$101="Current", ROW('Raw Data'!$A$2:$A$101)-ROW('Raw Data'!$A$2)+1), ROW()-1)), "")</f>
        <v>Req_123-9234567909</v>
      </c>
      <c r="B11" s="3" t="str">
        <f>IF(ISBLANK($A11), "", VLOOKUP($A11, 'Raw Data'!$A$2:$M$101, COLUMN(B:B), FALSE))</f>
        <v>Sameer Agrawal</v>
      </c>
      <c r="C11" s="3">
        <f>IF(ISBLANK($A11), "", INDEX('Raw Data'!$B$2:$M$101, MATCH($A11, 'Raw Data'!$A$2:$A$101, 0), COLUMN()-1))</f>
        <v>9234567909</v>
      </c>
      <c r="D11" s="3" t="str">
        <f>IF(ISBLANK($A11), "", INDEX('Raw Data'!$B$2:$M$101, MATCH($A11, 'Raw Data'!$A$2:$A$101, 0), COLUMN()-1))</f>
        <v>Samee909@gmail.com</v>
      </c>
      <c r="E11" s="3" t="str">
        <f>IF(ISBLANK($A11), "", INDEX('Raw Data'!$B$2:$M$101, MATCH($A11, 'Raw Data'!$A$2:$A$101, 0), COLUMN()-1))</f>
        <v>Tamil</v>
      </c>
      <c r="F11" s="3" t="str">
        <f>IF(ISBLANK($A11), "", INDEX('Raw Data'!$B$2:$M$101, MATCH($A11, 'Raw Data'!$A$2:$A$101, 0), COLUMN()-1))</f>
        <v>Req_123</v>
      </c>
      <c r="G11" s="3" t="str">
        <f>IF(ISBLANK($A11), "", INDEX('Raw Data'!$B$2:$M$101, MATCH($A11, 'Raw Data'!$A$2:$A$101, 0), COLUMN()-1))</f>
        <v>Linkedin</v>
      </c>
      <c r="H11" s="3" t="str">
        <f>IF(ISBLANK($A11), "", INDEX('Raw Data'!$B$2:$M$101, MATCH($A11, 'Raw Data'!$A$2:$A$101, 0), COLUMN()-1))</f>
        <v>Job Posting</v>
      </c>
      <c r="I11" s="6">
        <f>IF(ISBLANK($A11), "", INDEX('Raw Data'!$B$2:$M$101, MATCH($A11, 'Raw Data'!$A$2:$A$101, 0), COLUMN()-1))</f>
        <v>45322</v>
      </c>
      <c r="J11" s="3" t="str">
        <f>IF(ISBLANK($A11), "", INDEX('Raw Data'!$B$2:$M$101, MATCH($A11, 'Raw Data'!$A$2:$A$101, 0), COLUMN()-1))</f>
        <v>https://drive.google.com/file/d/abc123456def</v>
      </c>
      <c r="K11" s="3" t="str">
        <f>IF(ISBLANK($A11), "", INDEX('Raw Data'!$B$2:$M$101, MATCH($A11, 'Raw Data'!$A$2:$A$101, 0), COLUMN()-1))</f>
        <v>http://linkedinSamee909@gmail.com:linkedin)</v>
      </c>
      <c r="L11" s="3" t="str">
        <f>IF(ISBLANK($A11), "", INDEX('Raw Data'!$B$2:$M$101, MATCH($A11, 'Raw Data'!$A$2:$A$101, 0), COLUMN()-1))</f>
        <v>Current</v>
      </c>
      <c r="M11" s="3" t="str">
        <f>IF(ISBLANK($A11), "", INDEX('Raw Data'!$B$2:$M$101, MATCH($A11, 'Raw Data'!$A$2:$A$101, 0), COLUMN()-1))</f>
        <v>Ayushi</v>
      </c>
      <c r="N11" s="3" t="str">
        <f>IF(AND('[1]Screening Interviews'!$N11&lt;&gt;"Shortlisted", '[1]Screening Interviews'!$N11&lt;&gt;"Rescheduled"), "Reject", IF('[1]Screening Interviews'!$N11="Shortlisted", "Select", IF('[1]Screening Interviews'!$N11="Rescheduled", "Rescheduled", IF('[1]Screening Interviews'!$N11="On Hold", "On Hold", ""))))</f>
        <v>Reject</v>
      </c>
      <c r="O11" s="3" t="s">
        <v>368</v>
      </c>
    </row>
    <row r="12" spans="1:15" ht="13.2" x14ac:dyDescent="0.25">
      <c r="A12" s="3" t="str">
        <f t="array" ref="A12">IFERROR(INDEX('Raw Data'!$A$2:$A$101, SMALL(IF('Raw Data'!$L$2:$L$101="Current", ROW('Raw Data'!$A$2:$A$101)-ROW('Raw Data'!$A$2)+1), ROW()-1)), "")</f>
        <v>Req_123-9234567910</v>
      </c>
      <c r="B12" s="3" t="str">
        <f>IF(ISBLANK($A12), "", VLOOKUP($A12, 'Raw Data'!$A$2:$M$101, COLUMN(B:B), FALSE))</f>
        <v>Meera Pandey</v>
      </c>
      <c r="C12" s="3">
        <f>IF(ISBLANK($A12), "", INDEX('Raw Data'!$B$2:$M$101, MATCH($A12, 'Raw Data'!$A$2:$A$101, 0), COLUMN()-1))</f>
        <v>9234567910</v>
      </c>
      <c r="D12" s="3" t="str">
        <f>IF(ISBLANK($A12), "", INDEX('Raw Data'!$B$2:$M$101, MATCH($A12, 'Raw Data'!$A$2:$A$101, 0), COLUMN()-1))</f>
        <v>Meera910@gmail.com</v>
      </c>
      <c r="E12" s="3" t="str">
        <f>IF(ISBLANK($A12), "", INDEX('Raw Data'!$B$2:$M$101, MATCH($A12, 'Raw Data'!$A$2:$A$101, 0), COLUMN()-1))</f>
        <v>Malayalam</v>
      </c>
      <c r="F12" s="3" t="str">
        <f>IF(ISBLANK($A12), "", INDEX('Raw Data'!$B$2:$M$101, MATCH($A12, 'Raw Data'!$A$2:$A$101, 0), COLUMN()-1))</f>
        <v>Req_123</v>
      </c>
      <c r="G12" s="3" t="str">
        <f>IF(ISBLANK($A12), "", INDEX('Raw Data'!$B$2:$M$101, MATCH($A12, 'Raw Data'!$A$2:$A$101, 0), COLUMN()-1))</f>
        <v>Naukri</v>
      </c>
      <c r="H12" s="3" t="str">
        <f>IF(ISBLANK($A12), "", INDEX('Raw Data'!$B$2:$M$101, MATCH($A12, 'Raw Data'!$A$2:$A$101, 0), COLUMN()-1))</f>
        <v>Job Posting</v>
      </c>
      <c r="I12" s="6">
        <f>IF(ISBLANK($A12), "", INDEX('Raw Data'!$B$2:$M$101, MATCH($A12, 'Raw Data'!$A$2:$A$101, 0), COLUMN()-1))</f>
        <v>45327</v>
      </c>
      <c r="J12" s="3" t="str">
        <f>IF(ISBLANK($A12), "", INDEX('Raw Data'!$B$2:$M$101, MATCH($A12, 'Raw Data'!$A$2:$A$101, 0), COLUMN()-1))</f>
        <v>https://drive.google.com/file/d/xyz987654uvw</v>
      </c>
      <c r="K12" s="3" t="str">
        <f>IF(ISBLANK($A12), "", INDEX('Raw Data'!$B$2:$M$101, MATCH($A12, 'Raw Data'!$A$2:$A$101, 0), COLUMN()-1))</f>
        <v>http://linkedinMeera910@gmail.com:linkedin)</v>
      </c>
      <c r="L12" s="3" t="str">
        <f>IF(ISBLANK($A12), "", INDEX('Raw Data'!$B$2:$M$101, MATCH($A12, 'Raw Data'!$A$2:$A$101, 0), COLUMN()-1))</f>
        <v>Current</v>
      </c>
      <c r="M12" s="3" t="str">
        <f>IF(ISBLANK($A12), "", INDEX('Raw Data'!$B$2:$M$101, MATCH($A12, 'Raw Data'!$A$2:$A$101, 0), COLUMN()-1))</f>
        <v>Kartik</v>
      </c>
      <c r="N12" s="3" t="str">
        <f>IF(AND('[1]Screening Interviews'!$N12&lt;&gt;"Shortlisted", '[1]Screening Interviews'!$N12&lt;&gt;"Rescheduled"), "Reject", IF('[1]Screening Interviews'!$N12="Shortlisted", "Select", IF('[1]Screening Interviews'!$N12="Rescheduled", "Rescheduled", IF('[1]Screening Interviews'!$N12="On Hold", "On Hold", ""))))</f>
        <v>Select</v>
      </c>
      <c r="O12" s="3" t="s">
        <v>368</v>
      </c>
    </row>
    <row r="13" spans="1:15" ht="13.2" x14ac:dyDescent="0.25">
      <c r="A13" s="3" t="str">
        <f t="array" ref="A13">IFERROR(INDEX('Raw Data'!$A$2:$A$101, SMALL(IF('Raw Data'!$L$2:$L$101="Current", ROW('Raw Data'!$A$2:$A$101)-ROW('Raw Data'!$A$2)+1), ROW()-1)), "")</f>
        <v>Req_123-9234567911</v>
      </c>
      <c r="B13" s="3" t="str">
        <f>IF(ISBLANK($A13), "", VLOOKUP($A13, 'Raw Data'!$A$2:$M$101, COLUMN(B:B), FALSE))</f>
        <v>Yuvraj Kapoor</v>
      </c>
      <c r="C13" s="3">
        <f>IF(ISBLANK($A13), "", INDEX('Raw Data'!$B$2:$M$101, MATCH($A13, 'Raw Data'!$A$2:$A$101, 0), COLUMN()-1))</f>
        <v>9234567911</v>
      </c>
      <c r="D13" s="3" t="str">
        <f>IF(ISBLANK($A13), "", INDEX('Raw Data'!$B$2:$M$101, MATCH($A13, 'Raw Data'!$A$2:$A$101, 0), COLUMN()-1))</f>
        <v>Yuvra911@gmail.com</v>
      </c>
      <c r="E13" s="3" t="str">
        <f>IF(ISBLANK($A13), "", INDEX('Raw Data'!$B$2:$M$101, MATCH($A13, 'Raw Data'!$A$2:$A$101, 0), COLUMN()-1))</f>
        <v>Kannada</v>
      </c>
      <c r="F13" s="3" t="str">
        <f>IF(ISBLANK($A13), "", INDEX('Raw Data'!$B$2:$M$101, MATCH($A13, 'Raw Data'!$A$2:$A$101, 0), COLUMN()-1))</f>
        <v>Req_123</v>
      </c>
      <c r="G13" s="3" t="str">
        <f>IF(ISBLANK($A13), "", INDEX('Raw Data'!$B$2:$M$101, MATCH($A13, 'Raw Data'!$A$2:$A$101, 0), COLUMN()-1))</f>
        <v>IIMJobs</v>
      </c>
      <c r="H13" s="3" t="str">
        <f>IF(ISBLANK($A13), "", INDEX('Raw Data'!$B$2:$M$101, MATCH($A13, 'Raw Data'!$A$2:$A$101, 0), COLUMN()-1))</f>
        <v>Job Posting</v>
      </c>
      <c r="I13" s="6">
        <f>IF(ISBLANK($A13), "", INDEX('Raw Data'!$B$2:$M$101, MATCH($A13, 'Raw Data'!$A$2:$A$101, 0), COLUMN()-1))</f>
        <v>45332</v>
      </c>
      <c r="J13" s="3" t="str">
        <f>IF(ISBLANK($A13), "", INDEX('Raw Data'!$B$2:$M$101, MATCH($A13, 'Raw Data'!$A$2:$A$101, 0), COLUMN()-1))</f>
        <v>https://drive.google.com/file/d/mno456789pqr</v>
      </c>
      <c r="K13" s="3" t="str">
        <f>IF(ISBLANK($A13), "", INDEX('Raw Data'!$B$2:$M$101, MATCH($A13, 'Raw Data'!$A$2:$A$101, 0), COLUMN()-1))</f>
        <v>http://linkedinYuvra911@gmail.com:linkedin)</v>
      </c>
      <c r="L13" s="3" t="str">
        <f>IF(ISBLANK($A13), "", INDEX('Raw Data'!$B$2:$M$101, MATCH($A13, 'Raw Data'!$A$2:$A$101, 0), COLUMN()-1))</f>
        <v>Current</v>
      </c>
      <c r="M13" s="3" t="str">
        <f>IF(ISBLANK($A13), "", INDEX('Raw Data'!$B$2:$M$101, MATCH($A13, 'Raw Data'!$A$2:$A$101, 0), COLUMN()-1))</f>
        <v>Radhika</v>
      </c>
      <c r="N13" s="3" t="str">
        <f>IF(AND('[1]Screening Interviews'!$N13&lt;&gt;"Shortlisted", '[1]Screening Interviews'!$N13&lt;&gt;"Rescheduled"), "Reject", IF('[1]Screening Interviews'!$N13="Shortlisted", "Select", IF('[1]Screening Interviews'!$N13="Rescheduled", "Rescheduled", IF('[1]Screening Interviews'!$N13="On Hold", "On Hold", ""))))</f>
        <v>Select</v>
      </c>
      <c r="O13" s="3" t="s">
        <v>368</v>
      </c>
    </row>
    <row r="14" spans="1:15" ht="13.2" x14ac:dyDescent="0.25">
      <c r="A14" s="3" t="str">
        <f t="array" ref="A14">IFERROR(INDEX('Raw Data'!$A$2:$A$101, SMALL(IF('Raw Data'!$L$2:$L$101="Current", ROW('Raw Data'!$A$2:$A$101)-ROW('Raw Data'!$A$2)+1), ROW()-1)), "")</f>
        <v>Req_123-9234567915</v>
      </c>
      <c r="B14" s="3" t="str">
        <f>IF(ISBLANK($A14), "", VLOOKUP($A14, 'Raw Data'!$A$2:$M$101, COLUMN(B:B), FALSE))</f>
        <v>Rishi Gupta</v>
      </c>
      <c r="C14" s="3">
        <f>IF(ISBLANK($A14), "", INDEX('Raw Data'!$B$2:$M$101, MATCH($A14, 'Raw Data'!$A$2:$A$101, 0), COLUMN()-1))</f>
        <v>9234567915</v>
      </c>
      <c r="D14" s="3" t="str">
        <f>IF(ISBLANK($A14), "", INDEX('Raw Data'!$B$2:$M$101, MATCH($A14, 'Raw Data'!$A$2:$A$101, 0), COLUMN()-1))</f>
        <v>Rishi915@gmail.com</v>
      </c>
      <c r="E14" s="3" t="str">
        <f>IF(ISBLANK($A14), "", INDEX('Raw Data'!$B$2:$M$101, MATCH($A14, 'Raw Data'!$A$2:$A$101, 0), COLUMN()-1))</f>
        <v>Kannada</v>
      </c>
      <c r="F14" s="3" t="str">
        <f>IF(ISBLANK($A14), "", INDEX('Raw Data'!$B$2:$M$101, MATCH($A14, 'Raw Data'!$A$2:$A$101, 0), COLUMN()-1))</f>
        <v>Req_123</v>
      </c>
      <c r="G14" s="3" t="str">
        <f>IF(ISBLANK($A14), "", INDEX('Raw Data'!$B$2:$M$101, MATCH($A14, 'Raw Data'!$A$2:$A$101, 0), COLUMN()-1))</f>
        <v>Shine</v>
      </c>
      <c r="H14" s="3" t="str">
        <f>IF(ISBLANK($A14), "", INDEX('Raw Data'!$B$2:$M$101, MATCH($A14, 'Raw Data'!$A$2:$A$101, 0), COLUMN()-1))</f>
        <v>Job Posting</v>
      </c>
      <c r="I14" s="6">
        <f>IF(ISBLANK($A14), "", INDEX('Raw Data'!$B$2:$M$101, MATCH($A14, 'Raw Data'!$A$2:$A$101, 0), COLUMN()-1))</f>
        <v>45354</v>
      </c>
      <c r="J14" s="3" t="str">
        <f>IF(ISBLANK($A14), "", INDEX('Raw Data'!$B$2:$M$101, MATCH($A14, 'Raw Data'!$A$2:$A$101, 0), COLUMN()-1))</f>
        <v>https://drive.google.com/file/d/abc123456def</v>
      </c>
      <c r="K14" s="3" t="str">
        <f>IF(ISBLANK($A14), "", INDEX('Raw Data'!$B$2:$M$101, MATCH($A14, 'Raw Data'!$A$2:$A$101, 0), COLUMN()-1))</f>
        <v>http://linkedinRishi915@gmail.com:linkedin)</v>
      </c>
      <c r="L14" s="3" t="str">
        <f>IF(ISBLANK($A14), "", INDEX('Raw Data'!$B$2:$M$101, MATCH($A14, 'Raw Data'!$A$2:$A$101, 0), COLUMN()-1))</f>
        <v>Current</v>
      </c>
      <c r="M14" s="3" t="str">
        <f>IF(ISBLANK($A14), "", INDEX('Raw Data'!$B$2:$M$101, MATCH($A14, 'Raw Data'!$A$2:$A$101, 0), COLUMN()-1))</f>
        <v>Kartik</v>
      </c>
      <c r="N14" s="3" t="str">
        <f>IF(AND('[1]Screening Interviews'!$N14&lt;&gt;"Shortlisted", '[1]Screening Interviews'!$N14&lt;&gt;"Rescheduled"), "Reject", IF('[1]Screening Interviews'!$N14="Shortlisted", "Select", IF('[1]Screening Interviews'!$N14="Rescheduled", "Rescheduled", IF('[1]Screening Interviews'!$N14="On Hold", "On Hold", ""))))</f>
        <v>Reject</v>
      </c>
      <c r="O14" s="3" t="s">
        <v>368</v>
      </c>
    </row>
    <row r="15" spans="1:15" ht="13.2" x14ac:dyDescent="0.25">
      <c r="A15" s="3" t="str">
        <f t="array" ref="A15">IFERROR(INDEX('Raw Data'!$A$2:$A$101, SMALL(IF('Raw Data'!$L$2:$L$101="Current", ROW('Raw Data'!$A$2:$A$101)-ROW('Raw Data'!$A$2)+1), ROW()-1)), "")</f>
        <v>Req_123-9234567917</v>
      </c>
      <c r="B15" s="3" t="str">
        <f>IF(ISBLANK($A15), "", VLOOKUP($A15, 'Raw Data'!$A$2:$M$101, COLUMN(B:B), FALSE))</f>
        <v>Vikas Sharma</v>
      </c>
      <c r="C15" s="3">
        <f>IF(ISBLANK($A15), "", INDEX('Raw Data'!$B$2:$M$101, MATCH($A15, 'Raw Data'!$A$2:$A$101, 0), COLUMN()-1))</f>
        <v>9234567917</v>
      </c>
      <c r="D15" s="3" t="str">
        <f>IF(ISBLANK($A15), "", INDEX('Raw Data'!$B$2:$M$101, MATCH($A15, 'Raw Data'!$A$2:$A$101, 0), COLUMN()-1))</f>
        <v>Vikas917@gmail.com</v>
      </c>
      <c r="E15" s="3" t="str">
        <f>IF(ISBLANK($A15), "", INDEX('Raw Data'!$B$2:$M$101, MATCH($A15, 'Raw Data'!$A$2:$A$101, 0), COLUMN()-1))</f>
        <v>Malayalam</v>
      </c>
      <c r="F15" s="3" t="str">
        <f>IF(ISBLANK($A15), "", INDEX('Raw Data'!$B$2:$M$101, MATCH($A15, 'Raw Data'!$A$2:$A$101, 0), COLUMN()-1))</f>
        <v>Req_123</v>
      </c>
      <c r="G15" s="3" t="str">
        <f>IF(ISBLANK($A15), "", INDEX('Raw Data'!$B$2:$M$101, MATCH($A15, 'Raw Data'!$A$2:$A$101, 0), COLUMN()-1))</f>
        <v>IIMJobs</v>
      </c>
      <c r="H15" s="3" t="str">
        <f>IF(ISBLANK($A15), "", INDEX('Raw Data'!$B$2:$M$101, MATCH($A15, 'Raw Data'!$A$2:$A$101, 0), COLUMN()-1))</f>
        <v>Job Posting</v>
      </c>
      <c r="I15" s="6">
        <f>IF(ISBLANK($A15), "", INDEX('Raw Data'!$B$2:$M$101, MATCH($A15, 'Raw Data'!$A$2:$A$101, 0), COLUMN()-1))</f>
        <v>45362</v>
      </c>
      <c r="J15" s="3" t="str">
        <f>IF(ISBLANK($A15), "", INDEX('Raw Data'!$B$2:$M$101, MATCH($A15, 'Raw Data'!$A$2:$A$101, 0), COLUMN()-1))</f>
        <v>https://drive.google.com/file/d/mno456789pqr</v>
      </c>
      <c r="K15" s="3" t="str">
        <f>IF(ISBLANK($A15), "", INDEX('Raw Data'!$B$2:$M$101, MATCH($A15, 'Raw Data'!$A$2:$A$101, 0), COLUMN()-1))</f>
        <v>http://linkedinVikas917@gmail.com:linkedin)</v>
      </c>
      <c r="L15" s="3" t="str">
        <f>IF(ISBLANK($A15), "", INDEX('Raw Data'!$B$2:$M$101, MATCH($A15, 'Raw Data'!$A$2:$A$101, 0), COLUMN()-1))</f>
        <v>Current</v>
      </c>
      <c r="M15" s="3" t="str">
        <f>IF(ISBLANK($A15), "", INDEX('Raw Data'!$B$2:$M$101, MATCH($A15, 'Raw Data'!$A$2:$A$101, 0), COLUMN()-1))</f>
        <v>Ayushi</v>
      </c>
      <c r="N15" s="3" t="str">
        <f>IF(AND('[1]Screening Interviews'!$N15&lt;&gt;"Shortlisted", '[1]Screening Interviews'!$N15&lt;&gt;"Rescheduled"), "Reject", IF('[1]Screening Interviews'!$N15="Shortlisted", "Select", IF('[1]Screening Interviews'!$N15="Rescheduled", "Rescheduled", IF('[1]Screening Interviews'!$N15="On Hold", "On Hold", ""))))</f>
        <v>Select</v>
      </c>
      <c r="O15" s="3" t="s">
        <v>368</v>
      </c>
    </row>
    <row r="16" spans="1:15" ht="13.2" x14ac:dyDescent="0.25">
      <c r="A16" s="3" t="str">
        <f t="array" ref="A16">IFERROR(INDEX('Raw Data'!$A$2:$A$101, SMALL(IF('Raw Data'!$L$2:$L$101="Current", ROW('Raw Data'!$A$2:$A$101)-ROW('Raw Data'!$A$2)+1), ROW()-1)), "")</f>
        <v>Req_123-9234567918</v>
      </c>
      <c r="B16" s="3" t="str">
        <f>IF(ISBLANK($A16), "", VLOOKUP($A16, 'Raw Data'!$A$2:$M$101, COLUMN(B:B), FALSE))</f>
        <v>Ishita Rao</v>
      </c>
      <c r="C16" s="3">
        <f>IF(ISBLANK($A16), "", INDEX('Raw Data'!$B$2:$M$101, MATCH($A16, 'Raw Data'!$A$2:$A$101, 0), COLUMN()-1))</f>
        <v>9234567918</v>
      </c>
      <c r="D16" s="3" t="str">
        <f>IF(ISBLANK($A16), "", INDEX('Raw Data'!$B$2:$M$101, MATCH($A16, 'Raw Data'!$A$2:$A$101, 0), COLUMN()-1))</f>
        <v>Ishit918@gmail.com</v>
      </c>
      <c r="E16" s="3" t="str">
        <f>IF(ISBLANK($A16), "", INDEX('Raw Data'!$B$2:$M$101, MATCH($A16, 'Raw Data'!$A$2:$A$101, 0), COLUMN()-1))</f>
        <v>Telugu</v>
      </c>
      <c r="F16" s="3" t="str">
        <f>IF(ISBLANK($A16), "", INDEX('Raw Data'!$B$2:$M$101, MATCH($A16, 'Raw Data'!$A$2:$A$101, 0), COLUMN()-1))</f>
        <v>Req_123</v>
      </c>
      <c r="G16" s="3" t="str">
        <f>IF(ISBLANK($A16), "", INDEX('Raw Data'!$B$2:$M$101, MATCH($A16, 'Raw Data'!$A$2:$A$101, 0), COLUMN()-1))</f>
        <v>Referral</v>
      </c>
      <c r="H16" s="3" t="str">
        <f>IF(ISBLANK($A16), "", INDEX('Raw Data'!$B$2:$M$101, MATCH($A16, 'Raw Data'!$A$2:$A$101, 0), COLUMN()-1))</f>
        <v>Nithya Iyer</v>
      </c>
      <c r="I16" s="6">
        <f>IF(ISBLANK($A16), "", INDEX('Raw Data'!$B$2:$M$101, MATCH($A16, 'Raw Data'!$A$2:$A$101, 0), COLUMN()-1))</f>
        <v>45365</v>
      </c>
      <c r="J16" s="3" t="str">
        <f>IF(ISBLANK($A16), "", INDEX('Raw Data'!$B$2:$M$101, MATCH($A16, 'Raw Data'!$A$2:$A$101, 0), COLUMN()-1))</f>
        <v>https://drive.google.com/file/d/abc123456def</v>
      </c>
      <c r="K16" s="3" t="str">
        <f>IF(ISBLANK($A16), "", INDEX('Raw Data'!$B$2:$M$101, MATCH($A16, 'Raw Data'!$A$2:$A$101, 0), COLUMN()-1))</f>
        <v>http://linkedinIshit918@gmail.com:linkedin)</v>
      </c>
      <c r="L16" s="3" t="str">
        <f>IF(ISBLANK($A16), "", INDEX('Raw Data'!$B$2:$M$101, MATCH($A16, 'Raw Data'!$A$2:$A$101, 0), COLUMN()-1))</f>
        <v>Current</v>
      </c>
      <c r="M16" s="3" t="str">
        <f>IF(ISBLANK($A16), "", INDEX('Raw Data'!$B$2:$M$101, MATCH($A16, 'Raw Data'!$A$2:$A$101, 0), COLUMN()-1))</f>
        <v>Ranjitha</v>
      </c>
      <c r="N16" s="3" t="str">
        <f>IF(AND('[1]Screening Interviews'!$N16&lt;&gt;"Shortlisted", '[1]Screening Interviews'!$N16&lt;&gt;"Rescheduled"), "Reject", IF('[1]Screening Interviews'!$N16="Shortlisted", "Select", IF('[1]Screening Interviews'!$N16="Rescheduled", "Rescheduled", IF('[1]Screening Interviews'!$N16="On Hold", "On Hold", ""))))</f>
        <v>Select</v>
      </c>
      <c r="O16" s="3" t="s">
        <v>370</v>
      </c>
    </row>
    <row r="17" spans="1:15" ht="13.2" x14ac:dyDescent="0.25">
      <c r="A17" s="3" t="str">
        <f t="array" ref="A17">IFERROR(INDEX('Raw Data'!$A$2:$A$101, SMALL(IF('Raw Data'!$L$2:$L$101="Current", ROW('Raw Data'!$A$2:$A$101)-ROW('Raw Data'!$A$2)+1), ROW()-1)), "")</f>
        <v>Req_123-9234567919</v>
      </c>
      <c r="B17" s="3" t="str">
        <f>IF(ISBLANK($A17), "", VLOOKUP($A17, 'Raw Data'!$A$2:$M$101, COLUMN(B:B), FALSE))</f>
        <v>Aditi Singh</v>
      </c>
      <c r="C17" s="3">
        <f>IF(ISBLANK($A17), "", INDEX('Raw Data'!$B$2:$M$101, MATCH($A17, 'Raw Data'!$A$2:$A$101, 0), COLUMN()-1))</f>
        <v>9234567919</v>
      </c>
      <c r="D17" s="3" t="str">
        <f>IF(ISBLANK($A17), "", INDEX('Raw Data'!$B$2:$M$101, MATCH($A17, 'Raw Data'!$A$2:$A$101, 0), COLUMN()-1))</f>
        <v>Aditi919@gmail.com</v>
      </c>
      <c r="E17" s="3" t="str">
        <f>IF(ISBLANK($A17), "", INDEX('Raw Data'!$B$2:$M$101, MATCH($A17, 'Raw Data'!$A$2:$A$101, 0), COLUMN()-1))</f>
        <v>Marathi</v>
      </c>
      <c r="F17" s="3" t="str">
        <f>IF(ISBLANK($A17), "", INDEX('Raw Data'!$B$2:$M$101, MATCH($A17, 'Raw Data'!$A$2:$A$101, 0), COLUMN()-1))</f>
        <v>Req_123</v>
      </c>
      <c r="G17" s="3" t="str">
        <f>IF(ISBLANK($A17), "", INDEX('Raw Data'!$B$2:$M$101, MATCH($A17, 'Raw Data'!$A$2:$A$101, 0), COLUMN()-1))</f>
        <v>Naukri</v>
      </c>
      <c r="H17" s="3" t="str">
        <f>IF(ISBLANK($A17), "", INDEX('Raw Data'!$B$2:$M$101, MATCH($A17, 'Raw Data'!$A$2:$A$101, 0), COLUMN()-1))</f>
        <v>Job Posting</v>
      </c>
      <c r="I17" s="6">
        <f>IF(ISBLANK($A17), "", INDEX('Raw Data'!$B$2:$M$101, MATCH($A17, 'Raw Data'!$A$2:$A$101, 0), COLUMN()-1))</f>
        <v>45293</v>
      </c>
      <c r="J17" s="3" t="str">
        <f>IF(ISBLANK($A17), "", INDEX('Raw Data'!$B$2:$M$101, MATCH($A17, 'Raw Data'!$A$2:$A$101, 0), COLUMN()-1))</f>
        <v>https://drive.google.com/file/d/xyz987654uvw</v>
      </c>
      <c r="K17" s="3" t="str">
        <f>IF(ISBLANK($A17), "", INDEX('Raw Data'!$B$2:$M$101, MATCH($A17, 'Raw Data'!$A$2:$A$101, 0), COLUMN()-1))</f>
        <v>http://linkedinAditi919@gmail.com:linkedin)</v>
      </c>
      <c r="L17" s="3" t="str">
        <f>IF(ISBLANK($A17), "", INDEX('Raw Data'!$B$2:$M$101, MATCH($A17, 'Raw Data'!$A$2:$A$101, 0), COLUMN()-1))</f>
        <v>Current</v>
      </c>
      <c r="M17" s="3" t="str">
        <f>IF(ISBLANK($A17), "", INDEX('Raw Data'!$B$2:$M$101, MATCH($A17, 'Raw Data'!$A$2:$A$101, 0), COLUMN()-1))</f>
        <v>Ayushi</v>
      </c>
      <c r="N17" s="3" t="str">
        <f>IF(AND('[1]Screening Interviews'!$N17&lt;&gt;"Shortlisted", '[1]Screening Interviews'!$N17&lt;&gt;"Rescheduled"), "Reject", IF('[1]Screening Interviews'!$N17="Shortlisted", "Select", IF('[1]Screening Interviews'!$N17="Rescheduled", "Rescheduled", IF('[1]Screening Interviews'!$N17="On Hold", "On Hold", ""))))</f>
        <v>Reject</v>
      </c>
      <c r="O17" s="3" t="s">
        <v>370</v>
      </c>
    </row>
    <row r="18" spans="1:15" ht="13.2" x14ac:dyDescent="0.25">
      <c r="A18" s="3" t="str">
        <f t="array" ref="A18">IFERROR(INDEX('Raw Data'!$A$2:$A$101, SMALL(IF('Raw Data'!$L$2:$L$101="Current", ROW('Raw Data'!$A$2:$A$101)-ROW('Raw Data'!$A$2)+1), ROW()-1)), "")</f>
        <v>Req_123-9234567923</v>
      </c>
      <c r="B18" s="3" t="str">
        <f>IF(ISBLANK($A18), "", VLOOKUP($A18, 'Raw Data'!$A$2:$M$101, COLUMN(B:B), FALSE))</f>
        <v>Neha Sharma</v>
      </c>
      <c r="C18" s="3">
        <f>IF(ISBLANK($A18), "", INDEX('Raw Data'!$B$2:$M$101, MATCH($A18, 'Raw Data'!$A$2:$A$101, 0), COLUMN()-1))</f>
        <v>9234567923</v>
      </c>
      <c r="D18" s="3" t="str">
        <f>IF(ISBLANK($A18), "", INDEX('Raw Data'!$B$2:$M$101, MATCH($A18, 'Raw Data'!$A$2:$A$101, 0), COLUMN()-1))</f>
        <v>Neha 923@gmail.com</v>
      </c>
      <c r="E18" s="3" t="str">
        <f>IF(ISBLANK($A18), "", INDEX('Raw Data'!$B$2:$M$101, MATCH($A18, 'Raw Data'!$A$2:$A$101, 0), COLUMN()-1))</f>
        <v>Kannada</v>
      </c>
      <c r="F18" s="3" t="str">
        <f>IF(ISBLANK($A18), "", INDEX('Raw Data'!$B$2:$M$101, MATCH($A18, 'Raw Data'!$A$2:$A$101, 0), COLUMN()-1))</f>
        <v>Req_123</v>
      </c>
      <c r="G18" s="3" t="str">
        <f>IF(ISBLANK($A18), "", INDEX('Raw Data'!$B$2:$M$101, MATCH($A18, 'Raw Data'!$A$2:$A$101, 0), COLUMN()-1))</f>
        <v>Shine</v>
      </c>
      <c r="H18" s="3" t="str">
        <f>IF(ISBLANK($A18), "", INDEX('Raw Data'!$B$2:$M$101, MATCH($A18, 'Raw Data'!$A$2:$A$101, 0), COLUMN()-1))</f>
        <v>Job Posting</v>
      </c>
      <c r="I18" s="6">
        <f>IF(ISBLANK($A18), "", INDEX('Raw Data'!$B$2:$M$101, MATCH($A18, 'Raw Data'!$A$2:$A$101, 0), COLUMN()-1))</f>
        <v>45317</v>
      </c>
      <c r="J18" s="3" t="str">
        <f>IF(ISBLANK($A18), "", INDEX('Raw Data'!$B$2:$M$101, MATCH($A18, 'Raw Data'!$A$2:$A$101, 0), COLUMN()-1))</f>
        <v>https://drive.google.com/file/d/mno456789pqr</v>
      </c>
      <c r="K18" s="3" t="str">
        <f>IF(ISBLANK($A18), "", INDEX('Raw Data'!$B$2:$M$101, MATCH($A18, 'Raw Data'!$A$2:$A$101, 0), COLUMN()-1))</f>
        <v>http://linkedinNeha 923@gmail.com:linkedin)</v>
      </c>
      <c r="L18" s="3" t="str">
        <f>IF(ISBLANK($A18), "", INDEX('Raw Data'!$B$2:$M$101, MATCH($A18, 'Raw Data'!$A$2:$A$101, 0), COLUMN()-1))</f>
        <v>Current</v>
      </c>
      <c r="M18" s="3" t="str">
        <f>IF(ISBLANK($A18), "", INDEX('Raw Data'!$B$2:$M$101, MATCH($A18, 'Raw Data'!$A$2:$A$101, 0), COLUMN()-1))</f>
        <v>Ranjitha</v>
      </c>
      <c r="N18" s="3" t="str">
        <f>IF(AND('[1]Screening Interviews'!$N18&lt;&gt;"Shortlisted", '[1]Screening Interviews'!$N18&lt;&gt;"Rescheduled"), "Reject", IF('[1]Screening Interviews'!$N18="Shortlisted", "Select", IF('[1]Screening Interviews'!$N18="Rescheduled", "Rescheduled", IF('[1]Screening Interviews'!$N18="On Hold", "On Hold", ""))))</f>
        <v>Reject</v>
      </c>
      <c r="O18" s="3" t="s">
        <v>370</v>
      </c>
    </row>
    <row r="19" spans="1:15" ht="13.2" x14ac:dyDescent="0.25">
      <c r="A19" s="3" t="str">
        <f t="array" ref="A19">IFERROR(INDEX('Raw Data'!$A$2:$A$101, SMALL(IF('Raw Data'!$L$2:$L$101="Current", ROW('Raw Data'!$A$2:$A$101)-ROW('Raw Data'!$A$2)+1), ROW()-1)), "")</f>
        <v>Req_123-9234567925</v>
      </c>
      <c r="B19" s="3" t="str">
        <f>IF(ISBLANK($A19), "", VLOOKUP($A19, 'Raw Data'!$A$2:$M$101, COLUMN(B:B), FALSE))</f>
        <v>Deepika Patel</v>
      </c>
      <c r="C19" s="3">
        <f>IF(ISBLANK($A19), "", INDEX('Raw Data'!$B$2:$M$101, MATCH($A19, 'Raw Data'!$A$2:$A$101, 0), COLUMN()-1))</f>
        <v>9234567925</v>
      </c>
      <c r="D19" s="3" t="str">
        <f>IF(ISBLANK($A19), "", INDEX('Raw Data'!$B$2:$M$101, MATCH($A19, 'Raw Data'!$A$2:$A$101, 0), COLUMN()-1))</f>
        <v>Deepi925@gmail.com</v>
      </c>
      <c r="E19" s="3" t="str">
        <f>IF(ISBLANK($A19), "", INDEX('Raw Data'!$B$2:$M$101, MATCH($A19, 'Raw Data'!$A$2:$A$101, 0), COLUMN()-1))</f>
        <v>Marathi</v>
      </c>
      <c r="F19" s="3" t="str">
        <f>IF(ISBLANK($A19), "", INDEX('Raw Data'!$B$2:$M$101, MATCH($A19, 'Raw Data'!$A$2:$A$101, 0), COLUMN()-1))</f>
        <v>Req_123</v>
      </c>
      <c r="G19" s="3" t="str">
        <f>IF(ISBLANK($A19), "", INDEX('Raw Data'!$B$2:$M$101, MATCH($A19, 'Raw Data'!$A$2:$A$101, 0), COLUMN()-1))</f>
        <v>Linkedin</v>
      </c>
      <c r="H19" s="3" t="str">
        <f>IF(ISBLANK($A19), "", INDEX('Raw Data'!$B$2:$M$101, MATCH($A19, 'Raw Data'!$A$2:$A$101, 0), COLUMN()-1))</f>
        <v>Head Hunting</v>
      </c>
      <c r="I19" s="6">
        <f>IF(ISBLANK($A19), "", INDEX('Raw Data'!$B$2:$M$101, MATCH($A19, 'Raw Data'!$A$2:$A$101, 0), COLUMN()-1))</f>
        <v>45328</v>
      </c>
      <c r="J19" s="3" t="str">
        <f>IF(ISBLANK($A19), "", INDEX('Raw Data'!$B$2:$M$101, MATCH($A19, 'Raw Data'!$A$2:$A$101, 0), COLUMN()-1))</f>
        <v>https://drive.google.com/file/d/xyz987654uvw</v>
      </c>
      <c r="K19" s="3" t="str">
        <f>IF(ISBLANK($A19), "", INDEX('Raw Data'!$B$2:$M$101, MATCH($A19, 'Raw Data'!$A$2:$A$101, 0), COLUMN()-1))</f>
        <v>http://linkedinDeepi925@gmail.com:linkedin)</v>
      </c>
      <c r="L19" s="3" t="str">
        <f>IF(ISBLANK($A19), "", INDEX('Raw Data'!$B$2:$M$101, MATCH($A19, 'Raw Data'!$A$2:$A$101, 0), COLUMN()-1))</f>
        <v>Current</v>
      </c>
      <c r="M19" s="3" t="str">
        <f>IF(ISBLANK($A19), "", INDEX('Raw Data'!$B$2:$M$101, MATCH($A19, 'Raw Data'!$A$2:$A$101, 0), COLUMN()-1))</f>
        <v>Kartik</v>
      </c>
      <c r="N19" s="3" t="str">
        <f>IF(AND('[1]Screening Interviews'!$N19&lt;&gt;"Shortlisted", '[1]Screening Interviews'!$N19&lt;&gt;"Rescheduled"), "Reject", IF('[1]Screening Interviews'!$N19="Shortlisted", "Select", IF('[1]Screening Interviews'!$N19="Rescheduled", "Rescheduled", IF('[1]Screening Interviews'!$N19="On Hold", "On Hold", ""))))</f>
        <v>Select</v>
      </c>
      <c r="O19" s="3" t="s">
        <v>370</v>
      </c>
    </row>
    <row r="20" spans="1:15" ht="13.2" x14ac:dyDescent="0.25">
      <c r="A20" s="3" t="str">
        <f t="array" ref="A20">IFERROR(INDEX('Raw Data'!$A$2:$A$101, SMALL(IF('Raw Data'!$L$2:$L$101="Current", ROW('Raw Data'!$A$2:$A$101)-ROW('Raw Data'!$A$2)+1), ROW()-1)), "")</f>
        <v>Req_123-9234567926</v>
      </c>
      <c r="B20" s="3" t="str">
        <f>IF(ISBLANK($A20), "", VLOOKUP($A20, 'Raw Data'!$A$2:$M$101, COLUMN(B:B), FALSE))</f>
        <v>Arush Gupta</v>
      </c>
      <c r="C20" s="3">
        <f>IF(ISBLANK($A20), "", INDEX('Raw Data'!$B$2:$M$101, MATCH($A20, 'Raw Data'!$A$2:$A$101, 0), COLUMN()-1))</f>
        <v>9234567926</v>
      </c>
      <c r="D20" s="3" t="str">
        <f>IF(ISBLANK($A20), "", INDEX('Raw Data'!$B$2:$M$101, MATCH($A20, 'Raw Data'!$A$2:$A$101, 0), COLUMN()-1))</f>
        <v>Arush926@gmail.com</v>
      </c>
      <c r="E20" s="3" t="str">
        <f>IF(ISBLANK($A20), "", INDEX('Raw Data'!$B$2:$M$101, MATCH($A20, 'Raw Data'!$A$2:$A$101, 0), COLUMN()-1))</f>
        <v>Hindi</v>
      </c>
      <c r="F20" s="3" t="str">
        <f>IF(ISBLANK($A20), "", INDEX('Raw Data'!$B$2:$M$101, MATCH($A20, 'Raw Data'!$A$2:$A$101, 0), COLUMN()-1))</f>
        <v>Req_123</v>
      </c>
      <c r="G20" s="3" t="str">
        <f>IF(ISBLANK($A20), "", INDEX('Raw Data'!$B$2:$M$101, MATCH($A20, 'Raw Data'!$A$2:$A$101, 0), COLUMN()-1))</f>
        <v>IIMJobs</v>
      </c>
      <c r="H20" s="3" t="str">
        <f>IF(ISBLANK($A20), "", INDEX('Raw Data'!$B$2:$M$101, MATCH($A20, 'Raw Data'!$A$2:$A$101, 0), COLUMN()-1))</f>
        <v>Head Hunting</v>
      </c>
      <c r="I20" s="6">
        <f>IF(ISBLANK($A20), "", INDEX('Raw Data'!$B$2:$M$101, MATCH($A20, 'Raw Data'!$A$2:$A$101, 0), COLUMN()-1))</f>
        <v>45334</v>
      </c>
      <c r="J20" s="3" t="str">
        <f>IF(ISBLANK($A20), "", INDEX('Raw Data'!$B$2:$M$101, MATCH($A20, 'Raw Data'!$A$2:$A$101, 0), COLUMN()-1))</f>
        <v>https://drive.google.com/file/d/mno456789pqr</v>
      </c>
      <c r="K20" s="3" t="str">
        <f>IF(ISBLANK($A20), "", INDEX('Raw Data'!$B$2:$M$101, MATCH($A20, 'Raw Data'!$A$2:$A$101, 0), COLUMN()-1))</f>
        <v>http://linkedinArush926@gmail.com:linkedin)</v>
      </c>
      <c r="L20" s="3" t="str">
        <f>IF(ISBLANK($A20), "", INDEX('Raw Data'!$B$2:$M$101, MATCH($A20, 'Raw Data'!$A$2:$A$101, 0), COLUMN()-1))</f>
        <v>Current</v>
      </c>
      <c r="M20" s="3" t="str">
        <f>IF(ISBLANK($A20), "", INDEX('Raw Data'!$B$2:$M$101, MATCH($A20, 'Raw Data'!$A$2:$A$101, 0), COLUMN()-1))</f>
        <v>Radhika</v>
      </c>
      <c r="N20" s="3" t="str">
        <f>IF(AND('[1]Screening Interviews'!$N20&lt;&gt;"Shortlisted", '[1]Screening Interviews'!$N20&lt;&gt;"Rescheduled"), "Reject", IF('[1]Screening Interviews'!$N20="Shortlisted", "Select", IF('[1]Screening Interviews'!$N20="Rescheduled", "Rescheduled", IF('[1]Screening Interviews'!$N20="On Hold", "On Hold", ""))))</f>
        <v>Reject</v>
      </c>
      <c r="O20" s="3" t="s">
        <v>370</v>
      </c>
    </row>
    <row r="21" spans="1:15" ht="13.2" x14ac:dyDescent="0.25">
      <c r="A21" s="3" t="str">
        <f t="array" ref="A21">IFERROR(INDEX('Raw Data'!$A$2:$A$101, SMALL(IF('Raw Data'!$L$2:$L$101="Current", ROW('Raw Data'!$A$2:$A$101)-ROW('Raw Data'!$A$2)+1), ROW()-1)), "")</f>
        <v>Req_123-9234567927</v>
      </c>
      <c r="B21" s="3" t="str">
        <f>IF(ISBLANK($A21), "", VLOOKUP($A21, 'Raw Data'!$A$2:$M$101, COLUMN(B:B), FALSE))</f>
        <v>Shruti Khanna</v>
      </c>
      <c r="C21" s="3">
        <f>IF(ISBLANK($A21), "", INDEX('Raw Data'!$B$2:$M$101, MATCH($A21, 'Raw Data'!$A$2:$A$101, 0), COLUMN()-1))</f>
        <v>9234567927</v>
      </c>
      <c r="D21" s="3" t="str">
        <f>IF(ISBLANK($A21), "", INDEX('Raw Data'!$B$2:$M$101, MATCH($A21, 'Raw Data'!$A$2:$A$101, 0), COLUMN()-1))</f>
        <v>Shrut927@gmail.com</v>
      </c>
      <c r="E21" s="3" t="str">
        <f>IF(ISBLANK($A21), "", INDEX('Raw Data'!$B$2:$M$101, MATCH($A21, 'Raw Data'!$A$2:$A$101, 0), COLUMN()-1))</f>
        <v>Tamil</v>
      </c>
      <c r="F21" s="3" t="str">
        <f>IF(ISBLANK($A21), "", INDEX('Raw Data'!$B$2:$M$101, MATCH($A21, 'Raw Data'!$A$2:$A$101, 0), COLUMN()-1))</f>
        <v>Req_123</v>
      </c>
      <c r="G21" s="3" t="str">
        <f>IF(ISBLANK($A21), "", INDEX('Raw Data'!$B$2:$M$101, MATCH($A21, 'Raw Data'!$A$2:$A$101, 0), COLUMN()-1))</f>
        <v>Shine</v>
      </c>
      <c r="H21" s="3" t="str">
        <f>IF(ISBLANK($A21), "", INDEX('Raw Data'!$B$2:$M$101, MATCH($A21, 'Raw Data'!$A$2:$A$101, 0), COLUMN()-1))</f>
        <v>Head Hunting</v>
      </c>
      <c r="I21" s="6">
        <f>IF(ISBLANK($A21), "", INDEX('Raw Data'!$B$2:$M$101, MATCH($A21, 'Raw Data'!$A$2:$A$101, 0), COLUMN()-1))</f>
        <v>45339</v>
      </c>
      <c r="J21" s="3" t="str">
        <f>IF(ISBLANK($A21), "", INDEX('Raw Data'!$B$2:$M$101, MATCH($A21, 'Raw Data'!$A$2:$A$101, 0), COLUMN()-1))</f>
        <v>https://drive.google.com/file/d/abc123456def</v>
      </c>
      <c r="K21" s="3" t="str">
        <f>IF(ISBLANK($A21), "", INDEX('Raw Data'!$B$2:$M$101, MATCH($A21, 'Raw Data'!$A$2:$A$101, 0), COLUMN()-1))</f>
        <v>http://linkedinShrut927@gmail.com:linkedin)</v>
      </c>
      <c r="L21" s="3" t="str">
        <f>IF(ISBLANK($A21), "", INDEX('Raw Data'!$B$2:$M$101, MATCH($A21, 'Raw Data'!$A$2:$A$101, 0), COLUMN()-1))</f>
        <v>Current</v>
      </c>
      <c r="M21" s="3" t="str">
        <f>IF(ISBLANK($A21), "", INDEX('Raw Data'!$B$2:$M$101, MATCH($A21, 'Raw Data'!$A$2:$A$101, 0), COLUMN()-1))</f>
        <v>Ayushi</v>
      </c>
      <c r="N21" s="3" t="str">
        <f>IF(AND('[1]Screening Interviews'!$N21&lt;&gt;"Shortlisted", '[1]Screening Interviews'!$N21&lt;&gt;"Rescheduled"), "Reject", IF('[1]Screening Interviews'!$N21="Shortlisted", "Select", IF('[1]Screening Interviews'!$N21="Rescheduled", "Rescheduled", IF('[1]Screening Interviews'!$N21="On Hold", "On Hold", ""))))</f>
        <v>Select</v>
      </c>
      <c r="O21" s="3" t="s">
        <v>370</v>
      </c>
    </row>
    <row r="22" spans="1:15" ht="13.2" x14ac:dyDescent="0.25">
      <c r="A22" s="3" t="str">
        <f t="array" ref="A22">IFERROR(INDEX('Raw Data'!$A$2:$A$101, SMALL(IF('Raw Data'!$L$2:$L$101="Current", ROW('Raw Data'!$A$2:$A$101)-ROW('Raw Data'!$A$2)+1), ROW()-1)), "")</f>
        <v>Req_123-9234567931</v>
      </c>
      <c r="B22" s="3" t="str">
        <f>IF(ISBLANK($A22), "", VLOOKUP($A22, 'Raw Data'!$A$2:$M$101, COLUMN(B:B), FALSE))</f>
        <v>Kriti Sharma</v>
      </c>
      <c r="C22" s="3">
        <f>IF(ISBLANK($A22), "", INDEX('Raw Data'!$B$2:$M$101, MATCH($A22, 'Raw Data'!$A$2:$A$101, 0), COLUMN()-1))</f>
        <v>9234567931</v>
      </c>
      <c r="D22" s="3" t="str">
        <f>IF(ISBLANK($A22), "", INDEX('Raw Data'!$B$2:$M$101, MATCH($A22, 'Raw Data'!$A$2:$A$101, 0), COLUMN()-1))</f>
        <v>Kriti931@gmail.com</v>
      </c>
      <c r="E22" s="3" t="str">
        <f>IF(ISBLANK($A22), "", INDEX('Raw Data'!$B$2:$M$101, MATCH($A22, 'Raw Data'!$A$2:$A$101, 0), COLUMN()-1))</f>
        <v>Marathi</v>
      </c>
      <c r="F22" s="3" t="str">
        <f>IF(ISBLANK($A22), "", INDEX('Raw Data'!$B$2:$M$101, MATCH($A22, 'Raw Data'!$A$2:$A$101, 0), COLUMN()-1))</f>
        <v>Req_123</v>
      </c>
      <c r="G22" s="3" t="str">
        <f>IF(ISBLANK($A22), "", INDEX('Raw Data'!$B$2:$M$101, MATCH($A22, 'Raw Data'!$A$2:$A$101, 0), COLUMN()-1))</f>
        <v>Referral</v>
      </c>
      <c r="H22" s="3" t="str">
        <f>IF(ISBLANK($A22), "", INDEX('Raw Data'!$B$2:$M$101, MATCH($A22, 'Raw Data'!$A$2:$A$101, 0), COLUMN()-1))</f>
        <v>Aditya Krishnan</v>
      </c>
      <c r="I22" s="6">
        <f>IF(ISBLANK($A22), "", INDEX('Raw Data'!$B$2:$M$101, MATCH($A22, 'Raw Data'!$A$2:$A$101, 0), COLUMN()-1))</f>
        <v>45361</v>
      </c>
      <c r="J22" s="3" t="str">
        <f>IF(ISBLANK($A22), "", INDEX('Raw Data'!$B$2:$M$101, MATCH($A22, 'Raw Data'!$A$2:$A$101, 0), COLUMN()-1))</f>
        <v>https://drive.google.com/file/d/xyz987654uvw</v>
      </c>
      <c r="K22" s="3" t="str">
        <f>IF(ISBLANK($A22), "", INDEX('Raw Data'!$B$2:$M$101, MATCH($A22, 'Raw Data'!$A$2:$A$101, 0), COLUMN()-1))</f>
        <v>http://linkedinKriti931@gmail.com:linkedin)</v>
      </c>
      <c r="L22" s="3" t="str">
        <f>IF(ISBLANK($A22), "", INDEX('Raw Data'!$B$2:$M$101, MATCH($A22, 'Raw Data'!$A$2:$A$101, 0), COLUMN()-1))</f>
        <v>Current</v>
      </c>
      <c r="M22" s="3" t="str">
        <f>IF(ISBLANK($A22), "", INDEX('Raw Data'!$B$2:$M$101, MATCH($A22, 'Raw Data'!$A$2:$A$101, 0), COLUMN()-1))</f>
        <v>Radhika</v>
      </c>
      <c r="N22" s="3" t="str">
        <f>IF(AND('[1]Screening Interviews'!$N22&lt;&gt;"Shortlisted", '[1]Screening Interviews'!$N22&lt;&gt;"Rescheduled"), "Reject", IF('[1]Screening Interviews'!$N22="Shortlisted", "Select", IF('[1]Screening Interviews'!$N22="Rescheduled", "Rescheduled", IF('[1]Screening Interviews'!$N22="On Hold", "On Hold", ""))))</f>
        <v>Reject</v>
      </c>
      <c r="O22" s="3" t="s">
        <v>370</v>
      </c>
    </row>
    <row r="23" spans="1:15" ht="13.2" x14ac:dyDescent="0.25">
      <c r="A23" s="3" t="str">
        <f t="array" ref="A23">IFERROR(INDEX('Raw Data'!$A$2:$A$101, SMALL(IF('Raw Data'!$L$2:$L$101="Current", ROW('Raw Data'!$A$2:$A$101)-ROW('Raw Data'!$A$2)+1), ROW()-1)), "")</f>
        <v>Req_123-9234567933</v>
      </c>
      <c r="B23" s="3" t="str">
        <f>IF(ISBLANK($A23), "", VLOOKUP($A23, 'Raw Data'!$A$2:$M$101, COLUMN(B:B), FALSE))</f>
        <v>Anushka Patel</v>
      </c>
      <c r="C23" s="3">
        <f>IF(ISBLANK($A23), "", INDEX('Raw Data'!$B$2:$M$101, MATCH($A23, 'Raw Data'!$A$2:$A$101, 0), COLUMN()-1))</f>
        <v>9234567933</v>
      </c>
      <c r="D23" s="3" t="str">
        <f>IF(ISBLANK($A23), "", INDEX('Raw Data'!$B$2:$M$101, MATCH($A23, 'Raw Data'!$A$2:$A$101, 0), COLUMN()-1))</f>
        <v>Anush933@gmail.com</v>
      </c>
      <c r="E23" s="3" t="str">
        <f>IF(ISBLANK($A23), "", INDEX('Raw Data'!$B$2:$M$101, MATCH($A23, 'Raw Data'!$A$2:$A$101, 0), COLUMN()-1))</f>
        <v>Tamil</v>
      </c>
      <c r="F23" s="3" t="str">
        <f>IF(ISBLANK($A23), "", INDEX('Raw Data'!$B$2:$M$101, MATCH($A23, 'Raw Data'!$A$2:$A$101, 0), COLUMN()-1))</f>
        <v>Req_123</v>
      </c>
      <c r="G23" s="3" t="str">
        <f>IF(ISBLANK($A23), "", INDEX('Raw Data'!$B$2:$M$101, MATCH($A23, 'Raw Data'!$A$2:$A$101, 0), COLUMN()-1))</f>
        <v>IIMJobs</v>
      </c>
      <c r="H23" s="3" t="str">
        <f>IF(ISBLANK($A23), "", INDEX('Raw Data'!$B$2:$M$101, MATCH($A23, 'Raw Data'!$A$2:$A$101, 0), COLUMN()-1))</f>
        <v>Job Posting</v>
      </c>
      <c r="I23" s="6">
        <f>IF(ISBLANK($A23), "", INDEX('Raw Data'!$B$2:$M$101, MATCH($A23, 'Raw Data'!$A$2:$A$101, 0), COLUMN()-1))</f>
        <v>45294</v>
      </c>
      <c r="J23" s="3" t="str">
        <f>IF(ISBLANK($A23), "", INDEX('Raw Data'!$B$2:$M$101, MATCH($A23, 'Raw Data'!$A$2:$A$101, 0), COLUMN()-1))</f>
        <v>https://drive.google.com/file/d/abc123456def</v>
      </c>
      <c r="K23" s="3" t="str">
        <f>IF(ISBLANK($A23), "", INDEX('Raw Data'!$B$2:$M$101, MATCH($A23, 'Raw Data'!$A$2:$A$101, 0), COLUMN()-1))</f>
        <v>http://linkedinAnush933@gmail.com:linkedin)</v>
      </c>
      <c r="L23" s="3" t="str">
        <f>IF(ISBLANK($A23), "", INDEX('Raw Data'!$B$2:$M$101, MATCH($A23, 'Raw Data'!$A$2:$A$101, 0), COLUMN()-1))</f>
        <v>Current</v>
      </c>
      <c r="M23" s="3" t="str">
        <f>IF(ISBLANK($A23), "", INDEX('Raw Data'!$B$2:$M$101, MATCH($A23, 'Raw Data'!$A$2:$A$101, 0), COLUMN()-1))</f>
        <v>Ranjitha</v>
      </c>
      <c r="N23" s="3" t="str">
        <f>IF(AND('[1]Screening Interviews'!$N23&lt;&gt;"Shortlisted", '[1]Screening Interviews'!$N23&lt;&gt;"Rescheduled"), "Reject", IF('[1]Screening Interviews'!$N23="Shortlisted", "Select", IF('[1]Screening Interviews'!$N23="Rescheduled", "Rescheduled", IF('[1]Screening Interviews'!$N23="On Hold", "On Hold", ""))))</f>
        <v>Select</v>
      </c>
      <c r="O23" s="3" t="s">
        <v>371</v>
      </c>
    </row>
    <row r="24" spans="1:15" ht="13.2" x14ac:dyDescent="0.25">
      <c r="A24" s="3" t="str">
        <f t="array" ref="A24">IFERROR(INDEX('Raw Data'!$A$2:$A$101, SMALL(IF('Raw Data'!$L$2:$L$101="Current", ROW('Raw Data'!$A$2:$A$101)-ROW('Raw Data'!$A$2)+1), ROW()-1)), "")</f>
        <v>Req_123-9234567934</v>
      </c>
      <c r="B24" s="3" t="str">
        <f>IF(ISBLANK($A24), "", VLOOKUP($A24, 'Raw Data'!$A$2:$M$101, COLUMN(B:B), FALSE))</f>
        <v>Sumit Jain</v>
      </c>
      <c r="C24" s="3">
        <f>IF(ISBLANK($A24), "", INDEX('Raw Data'!$B$2:$M$101, MATCH($A24, 'Raw Data'!$A$2:$A$101, 0), COLUMN()-1))</f>
        <v>9234567934</v>
      </c>
      <c r="D24" s="3" t="str">
        <f>IF(ISBLANK($A24), "", INDEX('Raw Data'!$B$2:$M$101, MATCH($A24, 'Raw Data'!$A$2:$A$101, 0), COLUMN()-1))</f>
        <v>Sumit934@gmail.com</v>
      </c>
      <c r="E24" s="3" t="str">
        <f>IF(ISBLANK($A24), "", INDEX('Raw Data'!$B$2:$M$101, MATCH($A24, 'Raw Data'!$A$2:$A$101, 0), COLUMN()-1))</f>
        <v>Kannada</v>
      </c>
      <c r="F24" s="3" t="str">
        <f>IF(ISBLANK($A24), "", INDEX('Raw Data'!$B$2:$M$101, MATCH($A24, 'Raw Data'!$A$2:$A$101, 0), COLUMN()-1))</f>
        <v>Req_123</v>
      </c>
      <c r="G24" s="3" t="str">
        <f>IF(ISBLANK($A24), "", INDEX('Raw Data'!$B$2:$M$101, MATCH($A24, 'Raw Data'!$A$2:$A$101, 0), COLUMN()-1))</f>
        <v>Shine</v>
      </c>
      <c r="H24" s="3" t="str">
        <f>IF(ISBLANK($A24), "", INDEX('Raw Data'!$B$2:$M$101, MATCH($A24, 'Raw Data'!$A$2:$A$101, 0), COLUMN()-1))</f>
        <v>Job Posting</v>
      </c>
      <c r="I24" s="6">
        <f>IF(ISBLANK($A24), "", INDEX('Raw Data'!$B$2:$M$101, MATCH($A24, 'Raw Data'!$A$2:$A$101, 0), COLUMN()-1))</f>
        <v>45299</v>
      </c>
      <c r="J24" s="3" t="str">
        <f>IF(ISBLANK($A24), "", INDEX('Raw Data'!$B$2:$M$101, MATCH($A24, 'Raw Data'!$A$2:$A$101, 0), COLUMN()-1))</f>
        <v>https://drive.google.com/file/d/xyz987654uvw</v>
      </c>
      <c r="K24" s="3" t="str">
        <f>IF(ISBLANK($A24), "", INDEX('Raw Data'!$B$2:$M$101, MATCH($A24, 'Raw Data'!$A$2:$A$101, 0), COLUMN()-1))</f>
        <v>http://linkedinSumit934@gmail.com:linkedin)</v>
      </c>
      <c r="L24" s="3" t="str">
        <f>IF(ISBLANK($A24), "", INDEX('Raw Data'!$B$2:$M$101, MATCH($A24, 'Raw Data'!$A$2:$A$101, 0), COLUMN()-1))</f>
        <v>Current</v>
      </c>
      <c r="M24" s="3" t="str">
        <f>IF(ISBLANK($A24), "", INDEX('Raw Data'!$B$2:$M$101, MATCH($A24, 'Raw Data'!$A$2:$A$101, 0), COLUMN()-1))</f>
        <v>Ayushi</v>
      </c>
      <c r="N24" s="3" t="str">
        <f>IF(AND('[1]Screening Interviews'!$N24&lt;&gt;"Shortlisted", '[1]Screening Interviews'!$N24&lt;&gt;"Rescheduled"), "Reject", IF('[1]Screening Interviews'!$N24="Shortlisted", "Select", IF('[1]Screening Interviews'!$N24="Rescheduled", "Rescheduled", IF('[1]Screening Interviews'!$N24="On Hold", "On Hold", ""))))</f>
        <v>Select</v>
      </c>
      <c r="O24" s="3" t="s">
        <v>371</v>
      </c>
    </row>
    <row r="25" spans="1:15" ht="13.2" x14ac:dyDescent="0.25">
      <c r="A25" s="3" t="str">
        <f t="array" ref="A25">IFERROR(INDEX('Raw Data'!$A$2:$A$101, SMALL(IF('Raw Data'!$L$2:$L$101="Current", ROW('Raw Data'!$A$2:$A$101)-ROW('Raw Data'!$A$2)+1), ROW()-1)), "")</f>
        <v>Req_123-9234567935</v>
      </c>
      <c r="B25" s="3" t="str">
        <f>IF(ISBLANK($A25), "", VLOOKUP($A25, 'Raw Data'!$A$2:$M$101, COLUMN(B:B), FALSE))</f>
        <v>Nandini Verma</v>
      </c>
      <c r="C25" s="3">
        <f>IF(ISBLANK($A25), "", INDEX('Raw Data'!$B$2:$M$101, MATCH($A25, 'Raw Data'!$A$2:$A$101, 0), COLUMN()-1))</f>
        <v>9234567935</v>
      </c>
      <c r="D25" s="3" t="str">
        <f>IF(ISBLANK($A25), "", INDEX('Raw Data'!$B$2:$M$101, MATCH($A25, 'Raw Data'!$A$2:$A$101, 0), COLUMN()-1))</f>
        <v>Nandi935@gmail.com</v>
      </c>
      <c r="E25" s="3" t="str">
        <f>IF(ISBLANK($A25), "", INDEX('Raw Data'!$B$2:$M$101, MATCH($A25, 'Raw Data'!$A$2:$A$101, 0), COLUMN()-1))</f>
        <v>Malayalam</v>
      </c>
      <c r="F25" s="3" t="str">
        <f>IF(ISBLANK($A25), "", INDEX('Raw Data'!$B$2:$M$101, MATCH($A25, 'Raw Data'!$A$2:$A$101, 0), COLUMN()-1))</f>
        <v>Req_123</v>
      </c>
      <c r="G25" s="3" t="str">
        <f>IF(ISBLANK($A25), "", INDEX('Raw Data'!$B$2:$M$101, MATCH($A25, 'Raw Data'!$A$2:$A$101, 0), COLUMN()-1))</f>
        <v>Naukri</v>
      </c>
      <c r="H25" s="3" t="str">
        <f>IF(ISBLANK($A25), "", INDEX('Raw Data'!$B$2:$M$101, MATCH($A25, 'Raw Data'!$A$2:$A$101, 0), COLUMN()-1))</f>
        <v>Job Posting</v>
      </c>
      <c r="I25" s="6">
        <f>IF(ISBLANK($A25), "", INDEX('Raw Data'!$B$2:$M$101, MATCH($A25, 'Raw Data'!$A$2:$A$101, 0), COLUMN()-1))</f>
        <v>45307</v>
      </c>
      <c r="J25" s="3" t="str">
        <f>IF(ISBLANK($A25), "", INDEX('Raw Data'!$B$2:$M$101, MATCH($A25, 'Raw Data'!$A$2:$A$101, 0), COLUMN()-1))</f>
        <v>https://drive.google.com/file/d/mno456789pqr</v>
      </c>
      <c r="K25" s="3" t="str">
        <f>IF(ISBLANK($A25), "", INDEX('Raw Data'!$B$2:$M$101, MATCH($A25, 'Raw Data'!$A$2:$A$101, 0), COLUMN()-1))</f>
        <v>http://linkedinNandi935@gmail.com:linkedin)</v>
      </c>
      <c r="L25" s="3" t="str">
        <f>IF(ISBLANK($A25), "", INDEX('Raw Data'!$B$2:$M$101, MATCH($A25, 'Raw Data'!$A$2:$A$101, 0), COLUMN()-1))</f>
        <v>Current</v>
      </c>
      <c r="M25" s="3" t="str">
        <f>IF(ISBLANK($A25), "", INDEX('Raw Data'!$B$2:$M$101, MATCH($A25, 'Raw Data'!$A$2:$A$101, 0), COLUMN()-1))</f>
        <v>Kartik</v>
      </c>
      <c r="N25" s="3" t="str">
        <f>IF(AND('[1]Screening Interviews'!$N25&lt;&gt;"Shortlisted", '[1]Screening Interviews'!$N25&lt;&gt;"Rescheduled"), "Reject", IF('[1]Screening Interviews'!$N25="Shortlisted", "Select", IF('[1]Screening Interviews'!$N25="Rescheduled", "Rescheduled", IF('[1]Screening Interviews'!$N25="On Hold", "On Hold", ""))))</f>
        <v>Reject</v>
      </c>
      <c r="O25" s="3" t="s">
        <v>371</v>
      </c>
    </row>
    <row r="26" spans="1:15" ht="13.2" x14ac:dyDescent="0.25">
      <c r="A26" s="3" t="str">
        <f t="array" ref="A26">IFERROR(INDEX('Raw Data'!$A$2:$A$101, SMALL(IF('Raw Data'!$L$2:$L$101="Current", ROW('Raw Data'!$A$2:$A$101)-ROW('Raw Data'!$A$2)+1), ROW()-1)), "")</f>
        <v>Req_123-9234567939</v>
      </c>
      <c r="B26" s="3" t="str">
        <f>IF(ISBLANK($A26), "", VLOOKUP($A26, 'Raw Data'!$A$2:$M$101, COLUMN(B:B), FALSE))</f>
        <v>Anika Das</v>
      </c>
      <c r="C26" s="3">
        <f>IF(ISBLANK($A26), "", INDEX('Raw Data'!$B$2:$M$101, MATCH($A26, 'Raw Data'!$A$2:$A$101, 0), COLUMN()-1))</f>
        <v>9234567939</v>
      </c>
      <c r="D26" s="3" t="str">
        <f>IF(ISBLANK($A26), "", INDEX('Raw Data'!$B$2:$M$101, MATCH($A26, 'Raw Data'!$A$2:$A$101, 0), COLUMN()-1))</f>
        <v>Anika939@gmail.com</v>
      </c>
      <c r="E26" s="3" t="str">
        <f>IF(ISBLANK($A26), "", INDEX('Raw Data'!$B$2:$M$101, MATCH($A26, 'Raw Data'!$A$2:$A$101, 0), COLUMN()-1))</f>
        <v>Kannada</v>
      </c>
      <c r="F26" s="3" t="str">
        <f>IF(ISBLANK($A26), "", INDEX('Raw Data'!$B$2:$M$101, MATCH($A26, 'Raw Data'!$A$2:$A$101, 0), COLUMN()-1))</f>
        <v>Req_123</v>
      </c>
      <c r="G26" s="3" t="str">
        <f>IF(ISBLANK($A26), "", INDEX('Raw Data'!$B$2:$M$101, MATCH($A26, 'Raw Data'!$A$2:$A$101, 0), COLUMN()-1))</f>
        <v>Shine</v>
      </c>
      <c r="H26" s="3" t="str">
        <f>IF(ISBLANK($A26), "", INDEX('Raw Data'!$B$2:$M$101, MATCH($A26, 'Raw Data'!$A$2:$A$101, 0), COLUMN()-1))</f>
        <v>Job Posting</v>
      </c>
      <c r="I26" s="6">
        <f>IF(ISBLANK($A26), "", INDEX('Raw Data'!$B$2:$M$101, MATCH($A26, 'Raw Data'!$A$2:$A$101, 0), COLUMN()-1))</f>
        <v>45331</v>
      </c>
      <c r="J26" s="3" t="str">
        <f>IF(ISBLANK($A26), "", INDEX('Raw Data'!$B$2:$M$101, MATCH($A26, 'Raw Data'!$A$2:$A$101, 0), COLUMN()-1))</f>
        <v>https://drive.google.com/file/d/abc123456def</v>
      </c>
      <c r="K26" s="3" t="str">
        <f>IF(ISBLANK($A26), "", INDEX('Raw Data'!$B$2:$M$101, MATCH($A26, 'Raw Data'!$A$2:$A$101, 0), COLUMN()-1))</f>
        <v>http://linkedinAnika939@gmail.com:linkedin)</v>
      </c>
      <c r="L26" s="3" t="str">
        <f>IF(ISBLANK($A26), "", INDEX('Raw Data'!$B$2:$M$101, MATCH($A26, 'Raw Data'!$A$2:$A$101, 0), COLUMN()-1))</f>
        <v>Current</v>
      </c>
      <c r="M26" s="3" t="str">
        <f>IF(ISBLANK($A26), "", INDEX('Raw Data'!$B$2:$M$101, MATCH($A26, 'Raw Data'!$A$2:$A$101, 0), COLUMN()-1))</f>
        <v>Ayushi</v>
      </c>
      <c r="N26" s="3" t="str">
        <f>IF(AND('[1]Screening Interviews'!$N26&lt;&gt;"Shortlisted", '[1]Screening Interviews'!$N26&lt;&gt;"Rescheduled"), "Reject", IF('[1]Screening Interviews'!$N26="Shortlisted", "Select", IF('[1]Screening Interviews'!$N26="Rescheduled", "Rescheduled", IF('[1]Screening Interviews'!$N26="On Hold", "On Hold", ""))))</f>
        <v>Select</v>
      </c>
      <c r="O26" s="3" t="s">
        <v>371</v>
      </c>
    </row>
    <row r="27" spans="1:15" ht="13.2" x14ac:dyDescent="0.25">
      <c r="A27" s="3" t="str">
        <f t="array" ref="A27">IFERROR(INDEX('Raw Data'!$A$2:$A$101, SMALL(IF('Raw Data'!$L$2:$L$101="Current", ROW('Raw Data'!$A$2:$A$101)-ROW('Raw Data'!$A$2)+1), ROW()-1)), "")</f>
        <v>Req_123-9234567941</v>
      </c>
      <c r="B27" s="3" t="str">
        <f>IF(ISBLANK($A27), "", VLOOKUP($A27, 'Raw Data'!$A$2:$M$101, COLUMN(B:B), FALSE))</f>
        <v>Komal Shah</v>
      </c>
      <c r="C27" s="3">
        <f>IF(ISBLANK($A27), "", INDEX('Raw Data'!$B$2:$M$101, MATCH($A27, 'Raw Data'!$A$2:$A$101, 0), COLUMN()-1))</f>
        <v>9234567941</v>
      </c>
      <c r="D27" s="3" t="str">
        <f>IF(ISBLANK($A27), "", INDEX('Raw Data'!$B$2:$M$101, MATCH($A27, 'Raw Data'!$A$2:$A$101, 0), COLUMN()-1))</f>
        <v>Komal941@gmail.com</v>
      </c>
      <c r="E27" s="3" t="str">
        <f>IF(ISBLANK($A27), "", INDEX('Raw Data'!$B$2:$M$101, MATCH($A27, 'Raw Data'!$A$2:$A$101, 0), COLUMN()-1))</f>
        <v>Malayalam</v>
      </c>
      <c r="F27" s="3" t="str">
        <f>IF(ISBLANK($A27), "", INDEX('Raw Data'!$B$2:$M$101, MATCH($A27, 'Raw Data'!$A$2:$A$101, 0), COLUMN()-1))</f>
        <v>Req_123</v>
      </c>
      <c r="G27" s="3" t="str">
        <f>IF(ISBLANK($A27), "", INDEX('Raw Data'!$B$2:$M$101, MATCH($A27, 'Raw Data'!$A$2:$A$101, 0), COLUMN()-1))</f>
        <v>Referral</v>
      </c>
      <c r="H27" s="3" t="str">
        <f>IF(ISBLANK($A27), "", INDEX('Raw Data'!$B$2:$M$101, MATCH($A27, 'Raw Data'!$A$2:$A$101, 0), COLUMN()-1))</f>
        <v>Rohan Chatterjee</v>
      </c>
      <c r="I27" s="6">
        <f>IF(ISBLANK($A27), "", INDEX('Raw Data'!$B$2:$M$101, MATCH($A27, 'Raw Data'!$A$2:$A$101, 0), COLUMN()-1))</f>
        <v>45342</v>
      </c>
      <c r="J27" s="3" t="str">
        <f>IF(ISBLANK($A27), "", INDEX('Raw Data'!$B$2:$M$101, MATCH($A27, 'Raw Data'!$A$2:$A$101, 0), COLUMN()-1))</f>
        <v>https://drive.google.com/file/d/mno456789pqr</v>
      </c>
      <c r="K27" s="3" t="str">
        <f>IF(ISBLANK($A27), "", INDEX('Raw Data'!$B$2:$M$101, MATCH($A27, 'Raw Data'!$A$2:$A$101, 0), COLUMN()-1))</f>
        <v>http://linkedinKomal941@gmail.com:linkedin)</v>
      </c>
      <c r="L27" s="3" t="str">
        <f>IF(ISBLANK($A27), "", INDEX('Raw Data'!$B$2:$M$101, MATCH($A27, 'Raw Data'!$A$2:$A$101, 0), COLUMN()-1))</f>
        <v>Current</v>
      </c>
      <c r="M27" s="3" t="str">
        <f>IF(ISBLANK($A27), "", INDEX('Raw Data'!$B$2:$M$101, MATCH($A27, 'Raw Data'!$A$2:$A$101, 0), COLUMN()-1))</f>
        <v>Radhika</v>
      </c>
      <c r="N27" s="3" t="str">
        <f>IF(AND('[1]Screening Interviews'!$N27&lt;&gt;"Shortlisted", '[1]Screening Interviews'!$N27&lt;&gt;"Rescheduled"), "Reject", IF('[1]Screening Interviews'!$N27="Shortlisted", "Select", IF('[1]Screening Interviews'!$N27="Rescheduled", "Rescheduled", IF('[1]Screening Interviews'!$N27="On Hold", "On Hold", ""))))</f>
        <v>Reject</v>
      </c>
      <c r="O27" s="3" t="s">
        <v>371</v>
      </c>
    </row>
  </sheetData>
  <autoFilter ref="O1:O27" xr:uid="{00000000-0001-0000-0300-000000000000}">
    <sortState xmlns:xlrd2="http://schemas.microsoft.com/office/spreadsheetml/2017/richdata2" ref="A2:O27">
      <sortCondition descending="1" ref="O1:O27"/>
    </sortState>
  </autoFilter>
  <dataValidations count="1">
    <dataValidation type="list" allowBlank="1" showErrorMessage="1" sqref="O2:O27" xr:uid="{00000000-0002-0000-0300-000000000000}">
      <formula1>"Select,Reject,On Hold,Rescheduled"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000"/>
  <sheetViews>
    <sheetView topLeftCell="H1" workbookViewId="0">
      <selection activeCell="M7" sqref="M7"/>
    </sheetView>
  </sheetViews>
  <sheetFormatPr defaultColWidth="12.6640625" defaultRowHeight="15.75" customHeight="1" x14ac:dyDescent="0.25"/>
  <cols>
    <col min="1" max="1" width="29.88671875" style="3" customWidth="1"/>
    <col min="2" max="8" width="18.77734375" style="3" customWidth="1"/>
    <col min="9" max="9" width="24.21875" style="3" customWidth="1"/>
    <col min="10" max="13" width="18.77734375" style="3" customWidth="1"/>
    <col min="14" max="14" width="20.44140625" style="3" customWidth="1"/>
    <col min="15" max="15" width="18.77734375" style="3" customWidth="1"/>
    <col min="16" max="16" width="14" style="3" customWidth="1"/>
    <col min="17" max="16384" width="12.6640625" style="3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492</v>
      </c>
      <c r="O1" s="1" t="s">
        <v>14</v>
      </c>
      <c r="P1" s="4" t="s">
        <v>15</v>
      </c>
    </row>
    <row r="2" spans="1:16" x14ac:dyDescent="0.25">
      <c r="A2" s="3" t="str">
        <f>IF('Round 1'!O7="Select", 'Round 1'!A7, "")</f>
        <v>Req_123-9234567901</v>
      </c>
      <c r="B2" s="3" t="str">
        <f>IF('Round 1'!O7="Select", 'Round 1'!B7, "")</f>
        <v>Rahul Verma</v>
      </c>
      <c r="C2" s="3">
        <f>IF('Round 1'!O7="Select", 'Round 1'!C7, "")</f>
        <v>9234567901</v>
      </c>
      <c r="D2" s="3" t="str">
        <f>IF('Round 1'!O7="Select", 'Round 1'!D7, "")</f>
        <v>Rahul901@gmail.com</v>
      </c>
      <c r="E2" s="3" t="str">
        <f>IF('Round 1'!O7="Select", 'Round 1'!E7, "")</f>
        <v>Marathi</v>
      </c>
      <c r="F2" s="3" t="str">
        <f>IF('Round 1'!O7="Select", 'Round 1'!F7, "")</f>
        <v>Req_123</v>
      </c>
      <c r="G2" s="3" t="str">
        <f>IF('Round 1'!O7="Select", 'Round 1'!G7, "")</f>
        <v>Referral</v>
      </c>
      <c r="H2" s="3" t="str">
        <f>IF('Round 1'!O7="Select", 'Round 1'!H7, "")</f>
        <v>Arvind Sharma</v>
      </c>
      <c r="I2" s="3" t="str">
        <f>IF('Round 1'!O7="Select", TEXT('Round 1'!I7, "dd mmmm yyyy"), "")</f>
        <v>05 March 2024</v>
      </c>
      <c r="J2" s="3" t="str">
        <f>IF('Round 1'!O7="Select", 'Round 1'!J7, "")</f>
        <v>https://drive.google.com/file/d/xyz987654uvw</v>
      </c>
      <c r="K2" s="3" t="str">
        <f>IF('Round 1'!O7="Select", 'Round 1'!K7, "")</f>
        <v>http://linkedinRahul901@gmail.com:linkedin)</v>
      </c>
      <c r="L2" s="3" t="str">
        <f>IF('Round 1'!O7="Select", 'Round 1'!L7, "")</f>
        <v>Current</v>
      </c>
      <c r="M2" s="3" t="str">
        <f>IF('Round 1'!O7="Select", 'Round 1'!M7, "")</f>
        <v>Radhika</v>
      </c>
      <c r="N2" s="3" t="str">
        <f>IF('Round 1'!O7="Select", 'Round 1'!M7, "")</f>
        <v>Radhika</v>
      </c>
      <c r="O2" s="3" t="str">
        <f>IF('Round 1'!O7="Select", 'Round 1'!N7, "")</f>
        <v>Reject</v>
      </c>
      <c r="P2" s="3" t="s">
        <v>371</v>
      </c>
    </row>
    <row r="3" spans="1:16" x14ac:dyDescent="0.25">
      <c r="A3" s="3" t="str">
        <f>IF('Round 1'!O4="Select", 'Round 1'!A4, "")</f>
        <v>Req_123-9234567894</v>
      </c>
      <c r="B3" s="3" t="str">
        <f>IF('Round 1'!O2="Select", 'Round 1'!B2, "")</f>
        <v>Aarav Sharma</v>
      </c>
      <c r="C3" s="3">
        <f>IF('Round 1'!O2="Select", 'Round 1'!C2, "")</f>
        <v>9234567891</v>
      </c>
      <c r="D3" s="3" t="str">
        <f>IF('Round 1'!O2="Select", 'Round 1'!D2, "")</f>
        <v>Aarav891@gmail.com</v>
      </c>
      <c r="E3" s="3" t="str">
        <f>IF('Round 1'!O2="Select", 'Round 1'!E2, "")</f>
        <v>Malayalam</v>
      </c>
      <c r="F3" s="3" t="str">
        <f>IF('Round 1'!O2="Select", 'Round 1'!F2, "")</f>
        <v>Req_123</v>
      </c>
      <c r="G3" s="3" t="str">
        <f>IF('Round 1'!O2="Select", 'Round 1'!G2, "")</f>
        <v>Linkedin</v>
      </c>
      <c r="H3" s="3" t="str">
        <f>IF('Round 1'!O2="Select", 'Round 1'!H2, "")</f>
        <v>Job Posting</v>
      </c>
      <c r="I3" s="3" t="str">
        <f>IF('Round 1'!O2="Select", TEXT('Round 1'!I2, "dd mmmm yyyy"), "")</f>
        <v>04 January 2024</v>
      </c>
      <c r="J3" s="3" t="str">
        <f>IF('Round 1'!O2="Select", 'Round 1'!J2, "")</f>
        <v>https://drive.google.com/file/d/abc123456def</v>
      </c>
      <c r="K3" s="3" t="str">
        <f>IF('Round 1'!O2="Select", 'Round 1'!K2, "")</f>
        <v>http://linkedinAarav891@gmail.com:linkedin)</v>
      </c>
      <c r="L3" s="3" t="str">
        <f>IF('Round 1'!O2="Select", 'Round 1'!L2, "")</f>
        <v>Current</v>
      </c>
      <c r="M3" s="3" t="str">
        <f>IF('Round 1'!O2="Select", 'Round 1'!M2, "")</f>
        <v>Radhika</v>
      </c>
      <c r="N3" s="3" t="str">
        <f>IF('Round 1'!O2="Select", 'Round 1'!M2, "")</f>
        <v>Radhika</v>
      </c>
      <c r="O3" s="3" t="str">
        <f>IF('Round 1'!O2="Select", 'Round 1'!N2, "")</f>
        <v>Select</v>
      </c>
      <c r="P3" s="3" t="s">
        <v>369</v>
      </c>
    </row>
    <row r="4" spans="1:16" x14ac:dyDescent="0.25">
      <c r="A4" s="3" t="str">
        <f>IF('Round 1'!O5="Select", 'Round 1'!A5, "")</f>
        <v>Req_123-9234567895</v>
      </c>
      <c r="B4" s="3" t="str">
        <f>IF('Round 1'!O3="Select", 'Round 1'!B3, "")</f>
        <v>Arjun Singh</v>
      </c>
      <c r="C4" s="3">
        <f>IF('Round 1'!O3="Select", 'Round 1'!C3, "")</f>
        <v>9234567893</v>
      </c>
      <c r="D4" s="3" t="str">
        <f>IF('Round 1'!O3="Select", 'Round 1'!D3, "")</f>
        <v>Arjun893@gmail.com</v>
      </c>
      <c r="E4" s="3" t="str">
        <f>IF('Round 1'!O3="Select", 'Round 1'!E3, "")</f>
        <v>Telugu</v>
      </c>
      <c r="F4" s="3" t="str">
        <f>IF('Round 1'!O3="Select", 'Round 1'!F3, "")</f>
        <v>Req_123</v>
      </c>
      <c r="G4" s="3" t="str">
        <f>IF('Round 1'!O3="Select", 'Round 1'!G3, "")</f>
        <v>Naukri</v>
      </c>
      <c r="H4" s="3" t="str">
        <f>IF('Round 1'!O3="Select", 'Round 1'!H3, "")</f>
        <v>Head Hunting</v>
      </c>
      <c r="I4" s="3" t="str">
        <f>IF('Round 1'!O3="Select", TEXT('Round 1'!I3, "dd mmmm yyyy"), "")</f>
        <v>22 January 2024</v>
      </c>
      <c r="J4" s="3" t="str">
        <f>IF('Round 1'!O3="Select", 'Round 1'!J3, "")</f>
        <v>https://drive.google.com/file/d/mno456789pqr</v>
      </c>
      <c r="K4" s="3" t="str">
        <f>IF('Round 1'!O3="Select", 'Round 1'!K3, "")</f>
        <v>http://linkedinArjun893@gmail.com:linkedin)</v>
      </c>
      <c r="L4" s="3" t="str">
        <f>IF('Round 1'!O3="Select", 'Round 1'!L3, "")</f>
        <v>Current</v>
      </c>
      <c r="M4" s="3" t="str">
        <f>IF('Round 1'!O3="Select", 'Round 1'!M3, "")</f>
        <v>Ranjitha</v>
      </c>
      <c r="N4" s="3" t="str">
        <f>IF('Round 1'!O3="Select", 'Round 1'!M3, "")</f>
        <v>Ranjitha</v>
      </c>
      <c r="O4" s="3" t="str">
        <f>IF('Round 1'!O3="Select", 'Round 1'!N3, "")</f>
        <v>Reject</v>
      </c>
      <c r="P4" s="3" t="s">
        <v>369</v>
      </c>
    </row>
    <row r="5" spans="1:16" x14ac:dyDescent="0.25">
      <c r="A5" s="3" t="str">
        <f>IF('Round 1'!O4="Select", 'Round 1'!A4, "")</f>
        <v>Req_123-9234567894</v>
      </c>
      <c r="B5" s="3" t="str">
        <f>IF('Round 1'!O4="Select", 'Round 1'!B4, "")</f>
        <v>Nisha Gupta</v>
      </c>
      <c r="C5" s="3">
        <f>IF('Round 1'!O4="Select", 'Round 1'!C4, "")</f>
        <v>9234567894</v>
      </c>
      <c r="D5" s="3" t="str">
        <f>IF('Round 1'!O4="Select", 'Round 1'!D4, "")</f>
        <v>Nisha894@gmail.com</v>
      </c>
      <c r="E5" s="3" t="str">
        <f>IF('Round 1'!O4="Select", 'Round 1'!E4, "")</f>
        <v>Marathi</v>
      </c>
      <c r="F5" s="3" t="str">
        <f>IF('Round 1'!O4="Select", 'Round 1'!F4, "")</f>
        <v>Req_123</v>
      </c>
      <c r="G5" s="3" t="str">
        <f>IF('Round 1'!O4="Select", 'Round 1'!G4, "")</f>
        <v>IIMJobs</v>
      </c>
      <c r="H5" s="3" t="str">
        <f>IF('Round 1'!O4="Select", 'Round 1'!H4, "")</f>
        <v>Head Hunting</v>
      </c>
      <c r="I5" s="3" t="str">
        <f>IF('Round 1'!O4="Select", TEXT('Round 1'!I4, "dd mmmm yyyy"), "")</f>
        <v>28 January 2024</v>
      </c>
      <c r="J5" s="3" t="str">
        <f>IF('Round 1'!O4="Select", 'Round 1'!J4, "")</f>
        <v>https://drive.google.com/file/d/abc123456def</v>
      </c>
      <c r="K5" s="3" t="str">
        <f>IF('Round 1'!O4="Select", 'Round 1'!K4, "")</f>
        <v>http://linkedinNisha894@gmail.com:linkedin)</v>
      </c>
      <c r="L5" s="3" t="str">
        <f>IF('Round 1'!O4="Select", 'Round 1'!L4, "")</f>
        <v>Current</v>
      </c>
      <c r="M5" s="3" t="str">
        <f>IF('Round 1'!O4="Select", 'Round 1'!M4, "")</f>
        <v>Ayushi</v>
      </c>
      <c r="N5" s="3" t="str">
        <f>IF('Round 1'!O4="Select", 'Round 1'!M4, "")</f>
        <v>Ayushi</v>
      </c>
      <c r="O5" s="3" t="str">
        <f>IF('Round 1'!O4="Select", 'Round 1'!N4, "")</f>
        <v>Select</v>
      </c>
      <c r="P5" s="3" t="s">
        <v>369</v>
      </c>
    </row>
    <row r="6" spans="1:16" x14ac:dyDescent="0.25">
      <c r="A6" s="3" t="str">
        <f>IF('Round 1'!O5="Select", 'Round 1'!A5, "")</f>
        <v>Req_123-9234567895</v>
      </c>
      <c r="B6" s="3" t="str">
        <f>IF('Round 1'!O5="Select", 'Round 1'!B5, "")</f>
        <v>Rohan Mehta</v>
      </c>
      <c r="C6" s="3">
        <f>IF('Round 1'!O5="Select", 'Round 1'!C5, "")</f>
        <v>9234567895</v>
      </c>
      <c r="D6" s="3" t="str">
        <f>IF('Round 1'!O5="Select", 'Round 1'!D5, "")</f>
        <v>Rohan895@gmail.com</v>
      </c>
      <c r="E6" s="3" t="str">
        <f>IF('Round 1'!O5="Select", 'Round 1'!E5, "")</f>
        <v>Kannada</v>
      </c>
      <c r="F6" s="3" t="str">
        <f>IF('Round 1'!O5="Select", 'Round 1'!F5, "")</f>
        <v>Req_123</v>
      </c>
      <c r="G6" s="3" t="str">
        <f>IF('Round 1'!O5="Select", 'Round 1'!G5, "")</f>
        <v>Shine</v>
      </c>
      <c r="H6" s="3" t="str">
        <f>IF('Round 1'!O5="Select", 'Round 1'!H5, "")</f>
        <v>Head Hunting</v>
      </c>
      <c r="I6" s="3" t="str">
        <f>IF('Round 1'!O5="Select", TEXT('Round 1'!I5, "dd mmmm yyyy"), "")</f>
        <v>02 February 2024</v>
      </c>
      <c r="J6" s="3" t="str">
        <f>IF('Round 1'!O5="Select", 'Round 1'!J5, "")</f>
        <v>https://drive.google.com/file/d/xyz987654uvw</v>
      </c>
      <c r="K6" s="3" t="str">
        <f>IF('Round 1'!O5="Select", 'Round 1'!K5, "")</f>
        <v>http://linkedinRohan895@gmail.com:linkedin)</v>
      </c>
      <c r="L6" s="3" t="str">
        <f>IF('Round 1'!O5="Select", 'Round 1'!L5, "")</f>
        <v>Current</v>
      </c>
      <c r="M6" s="3" t="str">
        <f>IF('Round 1'!O5="Select", 'Round 1'!M5, "")</f>
        <v>Kartik</v>
      </c>
      <c r="N6" s="3" t="str">
        <f>IF('Round 1'!O5="Select", 'Round 1'!M5, "")</f>
        <v>Kartik</v>
      </c>
      <c r="O6" s="3" t="str">
        <f>IF('Round 1'!O5="Select", 'Round 1'!N5, "")</f>
        <v>Select</v>
      </c>
      <c r="P6" s="3" t="s">
        <v>369</v>
      </c>
    </row>
    <row r="7" spans="1:16" x14ac:dyDescent="0.25">
      <c r="A7" s="3" t="str">
        <f>IF('Round 1'!O6="Select", 'Round 1'!A6, "")</f>
        <v>Req_123-9234567899</v>
      </c>
      <c r="B7" s="3" t="str">
        <f>IF('Round 1'!O6="Select", 'Round 1'!B6, "")</f>
        <v>Aditya Khanna</v>
      </c>
      <c r="C7" s="3">
        <f>IF('Round 1'!O6="Select", 'Round 1'!C6, "")</f>
        <v>9234567899</v>
      </c>
      <c r="D7" s="3" t="str">
        <f>IF('Round 1'!O6="Select", 'Round 1'!D6, "")</f>
        <v>Adity899@gmail.com</v>
      </c>
      <c r="E7" s="3" t="str">
        <f>IF('Round 1'!O6="Select", 'Round 1'!E6, "")</f>
        <v>Telugu</v>
      </c>
      <c r="F7" s="3" t="str">
        <f>IF('Round 1'!O6="Select", 'Round 1'!F6, "")</f>
        <v>Req_123</v>
      </c>
      <c r="G7" s="3" t="str">
        <f>IF('Round 1'!O6="Select", 'Round 1'!G6, "")</f>
        <v>Shine</v>
      </c>
      <c r="H7" s="3" t="str">
        <f>IF('Round 1'!O6="Select", 'Round 1'!H6, "")</f>
        <v>Head Hunting</v>
      </c>
      <c r="I7" s="3" t="str">
        <f>IF('Round 1'!O6="Select", TEXT('Round 1'!I6, "dd mmmm yyyy"), "")</f>
        <v>26 February 2024</v>
      </c>
      <c r="J7" s="3" t="str">
        <f>IF('Round 1'!O6="Select", 'Round 1'!J6, "")</f>
        <v>https://drive.google.com/file/d/mno456789pqr</v>
      </c>
      <c r="K7" s="3" t="str">
        <f>IF('Round 1'!O6="Select", 'Round 1'!K6, "")</f>
        <v>http://linkedinAdity899@gmail.com:linkedin)</v>
      </c>
      <c r="L7" s="3" t="str">
        <f>IF('Round 1'!O6="Select", 'Round 1'!L6, "")</f>
        <v>Current</v>
      </c>
      <c r="M7" s="3" t="str">
        <f>IF('Round 1'!O6="Select", 'Round 1'!M6, "")</f>
        <v>Ayushi</v>
      </c>
      <c r="N7" s="3" t="str">
        <f>IF('Round 1'!O6="Select", 'Round 1'!M6, "")</f>
        <v>Ayushi</v>
      </c>
      <c r="O7" s="3" t="str">
        <f>IF('Round 1'!O6="Select", 'Round 1'!N6, "")</f>
        <v>Reject</v>
      </c>
      <c r="P7" s="3" t="s">
        <v>369</v>
      </c>
    </row>
    <row r="8" spans="1:16" x14ac:dyDescent="0.25"/>
    <row r="9" spans="1:16" x14ac:dyDescent="0.25"/>
    <row r="10" spans="1:16" x14ac:dyDescent="0.25"/>
    <row r="11" spans="1:16" x14ac:dyDescent="0.25"/>
    <row r="12" spans="1:16" x14ac:dyDescent="0.25"/>
    <row r="13" spans="1:16" x14ac:dyDescent="0.25"/>
    <row r="14" spans="1:16" x14ac:dyDescent="0.25"/>
    <row r="15" spans="1:16" x14ac:dyDescent="0.25"/>
    <row r="16" spans="1: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sortState xmlns:xlrd2="http://schemas.microsoft.com/office/spreadsheetml/2017/richdata2" ref="A2:P1001">
    <sortCondition ref="P1:P1001"/>
  </sortState>
  <dataValidations count="1">
    <dataValidation type="list" allowBlank="1" showErrorMessage="1" sqref="P2:P7" xr:uid="{00000000-0002-0000-0400-000000000000}">
      <formula1>"Select,Reject,On Hold,Rescheduled"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7"/>
  <sheetViews>
    <sheetView topLeftCell="I1" workbookViewId="0">
      <selection activeCell="N21" sqref="N21"/>
    </sheetView>
  </sheetViews>
  <sheetFormatPr defaultColWidth="12.6640625" defaultRowHeight="15.75" customHeight="1" x14ac:dyDescent="0.25"/>
  <cols>
    <col min="1" max="1" width="29.88671875" style="3" customWidth="1"/>
    <col min="2" max="8" width="18.77734375" style="3" customWidth="1"/>
    <col min="9" max="9" width="24.21875" style="3" customWidth="1"/>
    <col min="10" max="13" width="18.77734375" style="3" customWidth="1"/>
    <col min="14" max="14" width="20.44140625" style="3" customWidth="1"/>
    <col min="15" max="16" width="18.77734375" style="3" customWidth="1"/>
    <col min="17" max="17" width="19" style="3" customWidth="1"/>
    <col min="18" max="18" width="17" style="3" customWidth="1"/>
    <col min="19" max="16384" width="12.6640625" style="3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</row>
    <row r="2" spans="1:18" x14ac:dyDescent="0.25">
      <c r="A2" s="3" t="str">
        <f>IFERROR(INDEX('HR Round'!$A$2:$A$100, SMALL(IF('HR Round'!$O$2:$O$100="Select", ROW('HR Round'!$O$2:$O$100)-ROW('HR Round'!$O$2)+1), ROW(A1))), "")</f>
        <v>Req_123-9234567901</v>
      </c>
      <c r="B2" s="3" t="str">
        <f>'[2]HR Round'!B2</f>
        <v>Aarav Sharma</v>
      </c>
      <c r="C2" s="3">
        <f>'[2]HR Round'!C2</f>
        <v>9234567891</v>
      </c>
      <c r="D2" s="3" t="str">
        <f>'[2]HR Round'!D2</f>
        <v>Aarav891@gmail.com</v>
      </c>
      <c r="E2" s="3" t="str">
        <f>'[2]HR Round'!E2</f>
        <v>Malayalam</v>
      </c>
      <c r="F2" s="3" t="str">
        <f>'[2]HR Round'!F2</f>
        <v>Req_123</v>
      </c>
      <c r="G2" s="3" t="str">
        <f>'[2]HR Round'!G2</f>
        <v>Linkedin</v>
      </c>
      <c r="H2" s="3" t="str">
        <f>'[2]HR Round'!H2</f>
        <v>Job Posting</v>
      </c>
      <c r="I2" s="3" t="str">
        <f>'[2]HR Round'!I2</f>
        <v>04 January 2024</v>
      </c>
      <c r="J2" s="3" t="str">
        <f>'[2]HR Round'!J2</f>
        <v>https://drive.google.com/file/d/abc123456def</v>
      </c>
      <c r="K2" s="3" t="str">
        <f>'[2]HR Round'!K2</f>
        <v>http://linkedinAarav891@gmail.com:linkedin)</v>
      </c>
      <c r="L2" s="3" t="str">
        <f>'[2]HR Round'!L2</f>
        <v>Current</v>
      </c>
      <c r="M2" s="3" t="str">
        <f>'[2]HR Round'!M2</f>
        <v>Radhika</v>
      </c>
      <c r="N2" s="3" t="str">
        <f>'[2]HR Round'!O2</f>
        <v>Select</v>
      </c>
      <c r="O2" s="3" t="str">
        <f>'[2]HR Round'!O2</f>
        <v>Select</v>
      </c>
      <c r="P2" s="3" t="str">
        <f>'[2]HR Round'!P2</f>
        <v>Select</v>
      </c>
      <c r="Q2" s="3" t="s">
        <v>372</v>
      </c>
      <c r="R2" s="3" t="s">
        <v>373</v>
      </c>
    </row>
    <row r="3" spans="1:18" x14ac:dyDescent="0.25">
      <c r="A3" s="3" t="str">
        <f>IFERROR(IF('HR Round'!O3:O101="Select", INDEX('HR Round'!A3:A101, MATCH("Select", 'HR Round'!O3:O101, 0)), ""), "")</f>
        <v>Req_123-9234567894</v>
      </c>
      <c r="B3" s="3" t="str">
        <f>'[2]HR Round'!B3</f>
        <v>Arjun Singh</v>
      </c>
      <c r="C3" s="3">
        <f>'[2]HR Round'!C3</f>
        <v>9234567893</v>
      </c>
      <c r="D3" s="3" t="str">
        <f>'[2]HR Round'!D3</f>
        <v>Arjun893@gmail.com</v>
      </c>
      <c r="E3" s="3" t="str">
        <f>'[2]HR Round'!E3</f>
        <v>Telugu</v>
      </c>
      <c r="F3" s="3" t="str">
        <f>'[2]HR Round'!F3</f>
        <v>Req_123</v>
      </c>
      <c r="G3" s="3" t="str">
        <f>'[2]HR Round'!G3</f>
        <v>Naukri</v>
      </c>
      <c r="H3" s="3" t="str">
        <f>'[2]HR Round'!H3</f>
        <v>Head Hunting</v>
      </c>
      <c r="I3" s="3" t="str">
        <f>'[2]HR Round'!I3</f>
        <v>22 January 2024</v>
      </c>
      <c r="J3" s="3" t="str">
        <f>'[2]HR Round'!J3</f>
        <v>https://drive.google.com/file/d/mno456789pqr</v>
      </c>
      <c r="K3" s="3" t="str">
        <f>'[2]HR Round'!K3</f>
        <v>http://linkedinArjun893@gmail.com:linkedin)</v>
      </c>
      <c r="L3" s="3" t="str">
        <f>'[2]HR Round'!L3</f>
        <v>Current</v>
      </c>
      <c r="M3" s="3" t="str">
        <f>'[2]HR Round'!M3</f>
        <v>Ranjitha</v>
      </c>
      <c r="N3" s="3" t="str">
        <f>'[2]HR Round'!O3</f>
        <v>Reject</v>
      </c>
      <c r="O3" s="3" t="str">
        <f>'[2]HR Round'!O3</f>
        <v>Reject</v>
      </c>
      <c r="P3" s="3" t="str">
        <f>'[2]HR Round'!P3</f>
        <v>Select</v>
      </c>
      <c r="Q3" s="3" t="s">
        <v>372</v>
      </c>
      <c r="R3" s="3" t="s">
        <v>373</v>
      </c>
    </row>
    <row r="4" spans="1:18" x14ac:dyDescent="0.25">
      <c r="A4" s="3" t="str">
        <f>IFERROR(INDEX('HR Round'!$A$2:$A$100, SMALL(IF('HR Round'!$O$2:$O$100="Select", ROW('HR Round'!$O$2:$O$100)-ROW('HR Round'!$O$2)+1), ROW(A1))), "")</f>
        <v>Req_123-9234567895</v>
      </c>
      <c r="B4" s="3" t="str">
        <f>'[2]HR Round'!B4</f>
        <v>Nisha Gupta</v>
      </c>
      <c r="C4" s="3">
        <f>'[2]HR Round'!C4</f>
        <v>9234567894</v>
      </c>
      <c r="D4" s="3" t="str">
        <f>'[2]HR Round'!D4</f>
        <v>Nisha894@gmail.com</v>
      </c>
      <c r="E4" s="3" t="str">
        <f>'[2]HR Round'!E4</f>
        <v>Marathi</v>
      </c>
      <c r="F4" s="3" t="str">
        <f>'[2]HR Round'!F4</f>
        <v>Req_123</v>
      </c>
      <c r="G4" s="3" t="str">
        <f>'[2]HR Round'!G4</f>
        <v>IIMJobs</v>
      </c>
      <c r="H4" s="3" t="str">
        <f>'[2]HR Round'!H4</f>
        <v>Head Hunting</v>
      </c>
      <c r="I4" s="3" t="str">
        <f>'[2]HR Round'!I4</f>
        <v>28 January 2024</v>
      </c>
      <c r="J4" s="3" t="str">
        <f>'[2]HR Round'!J4</f>
        <v>https://drive.google.com/file/d/abc123456def</v>
      </c>
      <c r="K4" s="3" t="str">
        <f>'[2]HR Round'!K4</f>
        <v>http://linkedinNisha894@gmail.com:linkedin)</v>
      </c>
      <c r="L4" s="3" t="str">
        <f>'[2]HR Round'!L4</f>
        <v>Current</v>
      </c>
      <c r="M4" s="3" t="str">
        <f>'[2]HR Round'!M4</f>
        <v>Ayushi</v>
      </c>
      <c r="N4" s="3" t="str">
        <f>'[2]HR Round'!O4</f>
        <v>Select</v>
      </c>
      <c r="O4" s="3" t="str">
        <f>'[2]HR Round'!O4</f>
        <v>Select</v>
      </c>
      <c r="P4" s="3" t="str">
        <f>'[2]HR Round'!P4</f>
        <v>Select</v>
      </c>
      <c r="Q4" s="3" t="s">
        <v>372</v>
      </c>
      <c r="R4" s="3" t="s">
        <v>373</v>
      </c>
    </row>
    <row r="5" spans="1:18" x14ac:dyDescent="0.25">
      <c r="A5" s="3" t="str">
        <f>IFERROR(IF('HR Round'!O5:O103="Select", INDEX('HR Round'!A5:A103, MATCH("Select", 'HR Round'!O5:O103, 0)), ""), "")</f>
        <v>Req_123-9234567894</v>
      </c>
      <c r="B5" s="3" t="str">
        <f>'[2]HR Round'!B5</f>
        <v>Rohan Mehta</v>
      </c>
      <c r="C5" s="3">
        <f>'[2]HR Round'!C5</f>
        <v>9234567895</v>
      </c>
      <c r="D5" s="3" t="str">
        <f>'[2]HR Round'!D5</f>
        <v>Rohan895@gmail.com</v>
      </c>
      <c r="E5" s="3" t="str">
        <f>'[2]HR Round'!E5</f>
        <v>Kannada</v>
      </c>
      <c r="F5" s="3" t="str">
        <f>'[2]HR Round'!F5</f>
        <v>Req_123</v>
      </c>
      <c r="G5" s="3" t="str">
        <f>'[2]HR Round'!G5</f>
        <v>Shine</v>
      </c>
      <c r="H5" s="3" t="str">
        <f>'[2]HR Round'!H5</f>
        <v>Head Hunting</v>
      </c>
      <c r="I5" s="3" t="str">
        <f>'[2]HR Round'!I5</f>
        <v>02 February 2024</v>
      </c>
      <c r="J5" s="3" t="str">
        <f>'[2]HR Round'!J5</f>
        <v>https://drive.google.com/file/d/xyz987654uvw</v>
      </c>
      <c r="K5" s="3" t="str">
        <f>'[2]HR Round'!K5</f>
        <v>http://linkedinRohan895@gmail.com:linkedin)</v>
      </c>
      <c r="L5" s="3" t="str">
        <f>'[2]HR Round'!L5</f>
        <v>Current</v>
      </c>
      <c r="M5" s="3" t="str">
        <f>'[2]HR Round'!M5</f>
        <v>Kartik</v>
      </c>
      <c r="N5" s="3" t="str">
        <f>'[2]HR Round'!O5</f>
        <v>Select</v>
      </c>
      <c r="O5" s="3" t="str">
        <f>'[2]HR Round'!O5</f>
        <v>Select</v>
      </c>
      <c r="P5" s="3" t="str">
        <f>'[2]HR Round'!P5</f>
        <v>Select</v>
      </c>
      <c r="Q5" s="3" t="s">
        <v>372</v>
      </c>
      <c r="R5" s="3" t="s">
        <v>374</v>
      </c>
    </row>
    <row r="6" spans="1:18" x14ac:dyDescent="0.25">
      <c r="A6" s="3" t="str">
        <f>IFERROR(IF('HR Round'!O6:O104="Select", INDEX('HR Round'!A6:A104, MATCH("Select", 'HR Round'!O6:O104, 0)), ""), "")</f>
        <v>Req_123-9234567895</v>
      </c>
      <c r="B6" s="3" t="str">
        <f>'[2]HR Round'!B6</f>
        <v>Aditya Khanna</v>
      </c>
      <c r="C6" s="3">
        <f>'[2]HR Round'!C6</f>
        <v>9234567899</v>
      </c>
      <c r="D6" s="3" t="str">
        <f>'[2]HR Round'!D6</f>
        <v>Adity899@gmail.com</v>
      </c>
      <c r="E6" s="3" t="str">
        <f>'[2]HR Round'!E6</f>
        <v>Telugu</v>
      </c>
      <c r="F6" s="3" t="str">
        <f>'[2]HR Round'!F6</f>
        <v>Req_123</v>
      </c>
      <c r="G6" s="3" t="str">
        <f>'[2]HR Round'!G6</f>
        <v>Shine</v>
      </c>
      <c r="H6" s="3" t="str">
        <f>'[2]HR Round'!H6</f>
        <v>Head Hunting</v>
      </c>
      <c r="I6" s="3" t="str">
        <f>'[2]HR Round'!I6</f>
        <v>26 February 2024</v>
      </c>
      <c r="J6" s="3" t="str">
        <f>'[2]HR Round'!J6</f>
        <v>https://drive.google.com/file/d/mno456789pqr</v>
      </c>
      <c r="K6" s="3" t="str">
        <f>'[2]HR Round'!K6</f>
        <v>http://linkedinAdity899@gmail.com:linkedin)</v>
      </c>
      <c r="L6" s="3" t="str">
        <f>'[2]HR Round'!L6</f>
        <v>Current</v>
      </c>
      <c r="M6" s="3" t="str">
        <f>'[2]HR Round'!M6</f>
        <v>Ayushi</v>
      </c>
      <c r="N6" s="3" t="str">
        <f>'[2]HR Round'!O6</f>
        <v>Reject</v>
      </c>
      <c r="O6" s="3" t="str">
        <f>'[2]HR Round'!O6</f>
        <v>Reject</v>
      </c>
      <c r="P6" s="3" t="str">
        <f>'[2]HR Round'!P6</f>
        <v>Select</v>
      </c>
      <c r="Q6" s="3" t="s">
        <v>375</v>
      </c>
    </row>
    <row r="7" spans="1:18" x14ac:dyDescent="0.25"/>
  </sheetData>
  <dataValidations count="2">
    <dataValidation type="list" allowBlank="1" showErrorMessage="1" sqref="Q2:Q6" xr:uid="{00000000-0002-0000-0500-000000000000}">
      <formula1>"Offer Initated,Approval Pending,Offered"</formula1>
    </dataValidation>
    <dataValidation type="list" allowBlank="1" showErrorMessage="1" sqref="R2:R6" xr:uid="{00000000-0002-0000-0500-000001000000}">
      <formula1>"Offer Accepted,Offer Denied"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7"/>
  <sheetViews>
    <sheetView topLeftCell="J1" workbookViewId="0">
      <selection activeCell="R4" sqref="R4"/>
    </sheetView>
  </sheetViews>
  <sheetFormatPr defaultColWidth="12.6640625" defaultRowHeight="15.75" customHeight="1" x14ac:dyDescent="0.25"/>
  <cols>
    <col min="1" max="1" width="29.88671875" style="3" customWidth="1"/>
    <col min="2" max="8" width="18.77734375" style="3" customWidth="1"/>
    <col min="9" max="9" width="24.21875" style="3" customWidth="1"/>
    <col min="10" max="13" width="18.77734375" style="3" customWidth="1"/>
    <col min="14" max="14" width="20.44140625" style="3" customWidth="1"/>
    <col min="15" max="18" width="18.77734375" style="3" customWidth="1"/>
    <col min="19" max="19" width="22.109375" style="3" customWidth="1"/>
    <col min="20" max="16384" width="12.664062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19" x14ac:dyDescent="0.25">
      <c r="A2" s="3" t="str">
        <f>[2]Offer!A2</f>
        <v>Req_123-9234567901</v>
      </c>
      <c r="B2" s="3" t="str">
        <f>[2]Offer!B2</f>
        <v>Aarav Sharma</v>
      </c>
      <c r="C2" s="3">
        <f>INDEX([2]Offer!C2:S2,1)</f>
        <v>9234567891</v>
      </c>
      <c r="D2" s="3" t="str">
        <f>INDEX([2]Offer!D2:T2,1)</f>
        <v>Aarav891@gmail.com</v>
      </c>
      <c r="E2" s="3" t="str">
        <f>INDEX([2]Offer!E2:U2,1)</f>
        <v>Malayalam</v>
      </c>
      <c r="F2" s="3" t="str">
        <f>INDEX([2]Offer!F2:V2,1)</f>
        <v>Req_123</v>
      </c>
      <c r="G2" s="3" t="str">
        <f>INDEX([2]Offer!G2:W2,1)</f>
        <v>Linkedin</v>
      </c>
      <c r="H2" s="3" t="str">
        <f>INDEX([2]Offer!H2:X2,1)</f>
        <v>Job Posting</v>
      </c>
      <c r="I2" s="3" t="str">
        <f>INDEX([2]Offer!I2:Y2,1)</f>
        <v>04 January 2024</v>
      </c>
      <c r="J2" s="3" t="str">
        <f>INDEX([2]Offer!J2:Z2,1)</f>
        <v>https://drive.google.com/file/d/abc123456def</v>
      </c>
      <c r="K2" s="3" t="str">
        <f>INDEX([2]Offer!K2:AA2,1)</f>
        <v>http://linkedinAarav891@gmail.com:linkedin)</v>
      </c>
      <c r="L2" s="3" t="str">
        <f>INDEX([2]Offer!L2:AB2,1)</f>
        <v>Current</v>
      </c>
      <c r="M2" s="3" t="str">
        <f>INDEX([2]Offer!M2:AC2,1)</f>
        <v>Radhika</v>
      </c>
      <c r="N2" s="3" t="str">
        <f>INDEX([2]Offer!N2:AD2,1)</f>
        <v>Select</v>
      </c>
      <c r="O2" s="3" t="str">
        <f>INDEX([2]Offer!O2:AE2,1)</f>
        <v>Select</v>
      </c>
      <c r="P2" s="3" t="str">
        <f>INDEX([2]Offer!P2:AF2,1)</f>
        <v>Select</v>
      </c>
      <c r="Q2" s="3" t="str">
        <f>INDEX([2]Offer!Q2:AG2,1)</f>
        <v>Offered</v>
      </c>
      <c r="R2" s="3" t="str">
        <f>INDEX([2]Offer!R2:AH2,1)</f>
        <v>Offer Accepted</v>
      </c>
      <c r="S2" s="3" t="s">
        <v>376</v>
      </c>
    </row>
    <row r="3" spans="1:19" x14ac:dyDescent="0.25">
      <c r="A3" s="3" t="str">
        <f>[2]Offer!A3</f>
        <v>Req_123-9234567894</v>
      </c>
      <c r="B3" s="3" t="str">
        <f>[2]Offer!B3</f>
        <v>Arjun Singh</v>
      </c>
      <c r="C3" s="3">
        <f>INDEX([2]Offer!C3:S3,1)</f>
        <v>9234567893</v>
      </c>
      <c r="D3" s="3" t="str">
        <f>INDEX([2]Offer!D3:T3,1)</f>
        <v>Arjun893@gmail.com</v>
      </c>
      <c r="E3" s="3" t="str">
        <f>INDEX([2]Offer!E3:U3,1)</f>
        <v>Telugu</v>
      </c>
      <c r="F3" s="3" t="str">
        <f>INDEX([2]Offer!F3:V3,1)</f>
        <v>Req_123</v>
      </c>
      <c r="G3" s="3" t="str">
        <f>INDEX([2]Offer!G3:W3,1)</f>
        <v>Naukri</v>
      </c>
      <c r="H3" s="3" t="str">
        <f>INDEX([2]Offer!H3:X3,1)</f>
        <v>Head Hunting</v>
      </c>
      <c r="I3" s="3" t="str">
        <f>INDEX([2]Offer!I3:Y3,1)</f>
        <v>22 January 2024</v>
      </c>
      <c r="J3" s="3" t="str">
        <f>INDEX([2]Offer!J3:Z3,1)</f>
        <v>https://drive.google.com/file/d/mno456789pqr</v>
      </c>
      <c r="K3" s="3" t="str">
        <f>INDEX([2]Offer!K3:AA3,1)</f>
        <v>http://linkedinArjun893@gmail.com:linkedin)</v>
      </c>
      <c r="L3" s="3" t="str">
        <f>INDEX([2]Offer!L3:AB3,1)</f>
        <v>Current</v>
      </c>
      <c r="M3" s="3" t="str">
        <f>INDEX([2]Offer!M3:AC3,1)</f>
        <v>Ranjitha</v>
      </c>
      <c r="N3" s="3" t="str">
        <f>INDEX([2]Offer!N3:AD3,1)</f>
        <v>Reject</v>
      </c>
      <c r="O3" s="3" t="str">
        <f>INDEX([2]Offer!O3:AE3,1)</f>
        <v>Reject</v>
      </c>
      <c r="P3" s="3" t="str">
        <f>INDEX([2]Offer!P3:AF3,1)</f>
        <v>Select</v>
      </c>
      <c r="Q3" s="3" t="str">
        <f>INDEX([2]Offer!Q3:AG3,1)</f>
        <v>Offered</v>
      </c>
      <c r="R3" s="3" t="str">
        <f>INDEX([2]Offer!R3:AH3,1)</f>
        <v>Offer Accepted</v>
      </c>
      <c r="S3" s="3" t="s">
        <v>376</v>
      </c>
    </row>
    <row r="4" spans="1:19" x14ac:dyDescent="0.25">
      <c r="A4" s="3" t="str">
        <f>[2]Offer!A4</f>
        <v>Req_123-9234567895</v>
      </c>
      <c r="B4" s="3" t="str">
        <f>[2]Offer!B4</f>
        <v>Nisha Gupta</v>
      </c>
      <c r="C4" s="3">
        <f>INDEX([2]Offer!C4:S4,1)</f>
        <v>9234567894</v>
      </c>
      <c r="D4" s="3" t="str">
        <f>INDEX([2]Offer!D4:T4,1)</f>
        <v>Nisha894@gmail.com</v>
      </c>
      <c r="E4" s="3" t="str">
        <f>INDEX([2]Offer!E4:U4,1)</f>
        <v>Marathi</v>
      </c>
      <c r="F4" s="3" t="str">
        <f>INDEX([2]Offer!F4:V4,1)</f>
        <v>Req_123</v>
      </c>
      <c r="G4" s="3" t="str">
        <f>INDEX([2]Offer!G4:W4,1)</f>
        <v>IIMJobs</v>
      </c>
      <c r="H4" s="3" t="str">
        <f>INDEX([2]Offer!H4:X4,1)</f>
        <v>Head Hunting</v>
      </c>
      <c r="I4" s="3" t="str">
        <f>INDEX([2]Offer!I4:Y4,1)</f>
        <v>28 January 2024</v>
      </c>
      <c r="J4" s="3" t="str">
        <f>INDEX([2]Offer!J4:Z4,1)</f>
        <v>https://drive.google.com/file/d/abc123456def</v>
      </c>
      <c r="K4" s="3" t="str">
        <f>INDEX([2]Offer!K4:AA4,1)</f>
        <v>http://linkedinNisha894@gmail.com:linkedin)</v>
      </c>
      <c r="L4" s="3" t="str">
        <f>INDEX([2]Offer!L4:AB4,1)</f>
        <v>Current</v>
      </c>
      <c r="M4" s="3" t="str">
        <f>INDEX([2]Offer!M4:AC4,1)</f>
        <v>Ayushi</v>
      </c>
      <c r="N4" s="3" t="str">
        <f>INDEX([2]Offer!N4:AD4,1)</f>
        <v>Select</v>
      </c>
      <c r="O4" s="3" t="str">
        <f>INDEX([2]Offer!O4:AE4,1)</f>
        <v>Select</v>
      </c>
      <c r="P4" s="3" t="str">
        <f>INDEX([2]Offer!P4:AF4,1)</f>
        <v>Select</v>
      </c>
      <c r="Q4" s="3" t="str">
        <f>INDEX([2]Offer!Q4:AG4,1)</f>
        <v>Offered</v>
      </c>
      <c r="R4" s="3" t="str">
        <f>INDEX([2]Offer!R4:AH4,1)</f>
        <v>Offer Accepted</v>
      </c>
      <c r="S4" s="3" t="s">
        <v>377</v>
      </c>
    </row>
    <row r="5" spans="1:19" x14ac:dyDescent="0.25"/>
    <row r="6" spans="1:19" x14ac:dyDescent="0.25"/>
    <row r="7" spans="1:19" x14ac:dyDescent="0.25"/>
  </sheetData>
  <dataValidations count="1">
    <dataValidation type="list" allowBlank="1" showErrorMessage="1" sqref="S2:S4" xr:uid="{00000000-0002-0000-0600-000000000000}">
      <formula1>"Onboarded,Onboarding Extended,Didn't Onboard"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P11"/>
  <sheetViews>
    <sheetView workbookViewId="0">
      <selection activeCell="G14" sqref="G14"/>
    </sheetView>
  </sheetViews>
  <sheetFormatPr defaultColWidth="12.6640625" defaultRowHeight="15.75" customHeight="1" x14ac:dyDescent="0.25"/>
  <cols>
    <col min="1" max="1" width="18.44140625" style="3" customWidth="1"/>
    <col min="2" max="2" width="24.6640625" style="3" customWidth="1"/>
    <col min="3" max="3" width="22.6640625" style="3" customWidth="1"/>
    <col min="4" max="4" width="12.6640625" style="3"/>
    <col min="5" max="6" width="20.21875" style="3" customWidth="1"/>
    <col min="7" max="7" width="14.109375" style="3" customWidth="1"/>
    <col min="8" max="8" width="12.6640625" style="3"/>
    <col min="9" max="10" width="18.88671875" style="3" customWidth="1"/>
    <col min="11" max="11" width="19.44140625" style="3" customWidth="1"/>
    <col min="12" max="15" width="18.88671875" style="3" customWidth="1"/>
    <col min="16" max="16" width="20.77734375" style="3" customWidth="1"/>
    <col min="17" max="16384" width="12.6640625" style="3"/>
  </cols>
  <sheetData>
    <row r="1" spans="1:16" ht="28.5" customHeight="1" x14ac:dyDescent="0.25">
      <c r="A1" s="13" t="s">
        <v>378</v>
      </c>
      <c r="B1" s="14"/>
      <c r="C1" s="15"/>
      <c r="E1" s="13" t="s">
        <v>379</v>
      </c>
      <c r="F1" s="14"/>
      <c r="G1" s="15"/>
      <c r="I1" s="13" t="s">
        <v>380</v>
      </c>
      <c r="J1" s="14"/>
      <c r="K1" s="14"/>
      <c r="L1" s="14"/>
      <c r="M1" s="14"/>
      <c r="N1" s="14"/>
      <c r="O1" s="14"/>
      <c r="P1" s="15"/>
    </row>
    <row r="2" spans="1:16" ht="15" x14ac:dyDescent="0.25">
      <c r="A2" s="10" t="s">
        <v>381</v>
      </c>
      <c r="B2" s="10" t="s">
        <v>382</v>
      </c>
      <c r="C2" s="10" t="s">
        <v>383</v>
      </c>
      <c r="E2" s="10" t="s">
        <v>6</v>
      </c>
      <c r="F2" s="10" t="s">
        <v>7</v>
      </c>
      <c r="G2" s="10" t="s">
        <v>382</v>
      </c>
      <c r="I2" s="10" t="s">
        <v>12</v>
      </c>
      <c r="J2" s="10" t="str">
        <f t="array" ref="J2:O2">TRANSPOSE(A3:A8)</f>
        <v>Raw Applications</v>
      </c>
      <c r="K2" s="10" t="str">
        <v>Screening Interviews</v>
      </c>
      <c r="L2" s="10" t="str">
        <v>Round1</v>
      </c>
      <c r="M2" s="10" t="str">
        <v>HR Round</v>
      </c>
      <c r="N2" s="10" t="str">
        <v>Offer</v>
      </c>
      <c r="O2" s="10" t="str">
        <v>Onboarding</v>
      </c>
      <c r="P2" s="10" t="s">
        <v>389</v>
      </c>
    </row>
    <row r="3" spans="1:16" ht="13.2" x14ac:dyDescent="0.25">
      <c r="A3" s="11" t="s">
        <v>390</v>
      </c>
      <c r="B3" s="12">
        <f>COUNTA('Raw Data'!$A$2:$A$1048576)</f>
        <v>100</v>
      </c>
      <c r="C3" s="11">
        <f>IF(B2&lt;&gt;0, B3/B3*100, "")</f>
        <v>100</v>
      </c>
      <c r="E3" s="11" t="s">
        <v>25</v>
      </c>
      <c r="F3" s="11" t="s">
        <v>391</v>
      </c>
      <c r="G3" s="11">
        <f>COUNTIF('Master Data'!H2:H101, "Headhunting")</f>
        <v>0</v>
      </c>
      <c r="I3" s="11" t="str">
        <f ca="1">IFERROR(__xludf.DUMMYFUNCTION("UNIQUE('Raw Data'!M2:M101)"),"Radhika")</f>
        <v>Radhika</v>
      </c>
      <c r="J3" s="12">
        <f>COUNTIF('Master Data'!M2:M101, "Radhika")</f>
        <v>20</v>
      </c>
      <c r="K3" s="11">
        <f>COUNTIF('Screening Interviews'!M2:M101, "Radhika")</f>
        <v>10</v>
      </c>
      <c r="L3" s="11">
        <f>COUNTIF('Round 1'!M2:N27, "Radhika")</f>
        <v>6</v>
      </c>
      <c r="M3" s="11">
        <f>COUNTIF('HR Round'!M2:N27, "Radhika")</f>
        <v>4</v>
      </c>
      <c r="N3" s="11">
        <f>COUNTIF('HR Round'!M2:M101, "Radhika")</f>
        <v>2</v>
      </c>
      <c r="O3" s="11">
        <f>COUNTIF(Onboarding!M2:R4, "Radhika")</f>
        <v>1</v>
      </c>
      <c r="P3" s="11">
        <f>IFERROR(AVERAGE(J3:O3), 0)</f>
        <v>7.166666666666667</v>
      </c>
    </row>
    <row r="4" spans="1:16" ht="13.2" x14ac:dyDescent="0.25">
      <c r="A4" s="11" t="s">
        <v>384</v>
      </c>
      <c r="B4" s="11">
        <f>COUNTA('[1]Master Data'!A2:A101)</f>
        <v>100</v>
      </c>
      <c r="C4" s="11">
        <f>IF(B2&lt;&gt;0, B3/B4*100, "")</f>
        <v>100</v>
      </c>
      <c r="E4" s="11">
        <f>COUNTIF('Master Data'!G2:G101, "Linkedin")</f>
        <v>16</v>
      </c>
      <c r="F4" s="11" t="s">
        <v>26</v>
      </c>
      <c r="G4" s="11">
        <f>COUNTIFS('Master Data'!H2:H101, "Job Posting")</f>
        <v>29</v>
      </c>
      <c r="I4" s="11" t="str">
        <f ca="1">IFERROR(__xludf.DUMMYFUNCTION("""COMPUTED_VALUE"""),"Ayushi")</f>
        <v>Ayushi</v>
      </c>
      <c r="J4" s="11">
        <f>COUNTIF('Master Data'!M2:M101, "Ayushi")</f>
        <v>40</v>
      </c>
      <c r="K4" s="11">
        <f ca="1">COUNTIF('Screening Interviews'!M2:M101, I4)</f>
        <v>21</v>
      </c>
      <c r="L4" s="11">
        <f ca="1">COUNTIF('Round 1'!M2:N27, I4)</f>
        <v>10</v>
      </c>
      <c r="M4" s="11">
        <f ca="1">COUNTIF('HR Round'!M3:N28, I4)</f>
        <v>4</v>
      </c>
      <c r="N4" s="11">
        <f>COUNTIF('HR Round'!M2:M101, "Ayushi")</f>
        <v>2</v>
      </c>
      <c r="O4" s="11">
        <f>COUNTIF(Onboarding!M2:R4, "Ayushi")</f>
        <v>1</v>
      </c>
      <c r="P4" s="11">
        <f t="shared" ref="P4:P6" ca="1" si="0">IFERROR(AVERAGE(J4:O4), 0)</f>
        <v>13</v>
      </c>
    </row>
    <row r="5" spans="1:16" ht="13.2" x14ac:dyDescent="0.25">
      <c r="A5" s="11" t="s">
        <v>385</v>
      </c>
      <c r="B5" s="11">
        <f>COUNTA('Round 1'!A:A)</f>
        <v>27</v>
      </c>
      <c r="C5" s="11">
        <f>B5/B4*100</f>
        <v>27</v>
      </c>
      <c r="E5" s="11" t="s">
        <v>42</v>
      </c>
      <c r="F5" s="11" t="s">
        <v>391</v>
      </c>
      <c r="G5" s="11">
        <f>COUNTIF('Master Data'!H2:H101, "Headhunting")</f>
        <v>0</v>
      </c>
      <c r="I5" s="11" t="str">
        <f ca="1">IFERROR(__xludf.DUMMYFUNCTION("""COMPUTED_VALUE"""),"Ranjitha")</f>
        <v>Ranjitha</v>
      </c>
      <c r="J5" s="11">
        <f>COUNTIF('Master Data'!M2:M101, "Ranjitha")</f>
        <v>20</v>
      </c>
      <c r="K5" s="11">
        <f ca="1">COUNTIF('Screening Interviews'!M2:M101, I5)</f>
        <v>10</v>
      </c>
      <c r="L5" s="11">
        <f ca="1">COUNTIF('Round 1'!M2:N27, I5)</f>
        <v>5</v>
      </c>
      <c r="M5" s="11">
        <f ca="1">COUNTIF('HR Round'!M4:N29, I5)</f>
        <v>2</v>
      </c>
      <c r="N5" s="11">
        <f>COUNTIF('HR Round'!M2:M101, "Ranjitha")</f>
        <v>1</v>
      </c>
      <c r="O5" s="11">
        <f>COUNTIF(Onboarding!M2:R4, "Ranjitha")</f>
        <v>1</v>
      </c>
      <c r="P5" s="11">
        <f t="shared" ca="1" si="0"/>
        <v>6.5</v>
      </c>
    </row>
    <row r="6" spans="1:16" ht="13.2" x14ac:dyDescent="0.25">
      <c r="A6" s="11" t="s">
        <v>386</v>
      </c>
      <c r="B6" s="11">
        <f>COUNTA('HR Round'!A:A)</f>
        <v>7</v>
      </c>
      <c r="C6" s="11">
        <f>B5/B6*100</f>
        <v>385.71428571428572</v>
      </c>
      <c r="E6" s="11">
        <f>COUNTIF('Master Data'!G2:G101, "Naukri")</f>
        <v>21</v>
      </c>
      <c r="F6" s="11" t="s">
        <v>26</v>
      </c>
      <c r="G6" s="11">
        <f>COUNTIF('Master Data'!H2:H101, "Job Posting")</f>
        <v>29</v>
      </c>
      <c r="I6" s="11" t="str">
        <f ca="1">IFERROR(__xludf.DUMMYFUNCTION("""COMPUTED_VALUE"""),"Kartik")</f>
        <v>Kartik</v>
      </c>
      <c r="J6" s="11">
        <f>COUNTIF('Master Data'!M2:M101, "Kartik")</f>
        <v>20</v>
      </c>
      <c r="K6" s="11">
        <f ca="1">COUNTIF('Screening Interviews'!M2:M101, I6)</f>
        <v>10</v>
      </c>
      <c r="L6" s="11">
        <f ca="1">COUNTIF('Round 1'!M2:N27, I6)</f>
        <v>5</v>
      </c>
      <c r="M6" s="11">
        <f ca="1">COUNTIF('HR Round'!M5:N30, I6)</f>
        <v>2</v>
      </c>
      <c r="N6" s="11">
        <f>COUNTIF('HR Round'!M2:M101, "Kartik")</f>
        <v>1</v>
      </c>
      <c r="O6" s="11">
        <f>COUNTIF(Onboarding!M2:R4, "Kartik")</f>
        <v>0</v>
      </c>
      <c r="P6" s="11">
        <f t="shared" ca="1" si="0"/>
        <v>6.333333333333333</v>
      </c>
    </row>
    <row r="7" spans="1:16" ht="13.2" x14ac:dyDescent="0.25">
      <c r="A7" s="11" t="s">
        <v>387</v>
      </c>
      <c r="B7" s="12">
        <f>5</f>
        <v>5</v>
      </c>
      <c r="C7" s="11">
        <f>B7/B6*100</f>
        <v>71.428571428571431</v>
      </c>
      <c r="E7" s="11" t="s">
        <v>49</v>
      </c>
      <c r="F7" s="11" t="s">
        <v>391</v>
      </c>
      <c r="G7" s="11">
        <f>COUNTIF('Master Data'!H2:H101, "Headhunting")</f>
        <v>0</v>
      </c>
    </row>
    <row r="8" spans="1:16" ht="13.2" x14ac:dyDescent="0.25">
      <c r="A8" s="11" t="s">
        <v>388</v>
      </c>
      <c r="B8" s="11">
        <f>COUNTA(Onboarding!A:A)</f>
        <v>4</v>
      </c>
      <c r="C8" s="11">
        <f>B8/B6*100</f>
        <v>57.142857142857139</v>
      </c>
      <c r="E8" s="11">
        <f>COUNTIF('Master Data'!G2:G101, "IIMJobs")</f>
        <v>22</v>
      </c>
      <c r="F8" s="11" t="s">
        <v>26</v>
      </c>
      <c r="G8" s="11">
        <f>COUNTIF('Master Data'!H2:H101, "Job Posting")</f>
        <v>29</v>
      </c>
    </row>
    <row r="9" spans="1:16" ht="13.2" x14ac:dyDescent="0.25">
      <c r="E9" s="11" t="s">
        <v>54</v>
      </c>
      <c r="F9" s="11" t="s">
        <v>391</v>
      </c>
      <c r="G9" s="11">
        <f>COUNTIF('Master Data'!H2:H101, "Headhunting")</f>
        <v>0</v>
      </c>
    </row>
    <row r="10" spans="1:16" ht="13.2" x14ac:dyDescent="0.25">
      <c r="E10" s="11">
        <f>COUNTIF('Master Data'!G2:G101, "Shine")</f>
        <v>20</v>
      </c>
      <c r="F10" s="11" t="s">
        <v>26</v>
      </c>
      <c r="G10" s="11">
        <f>COUNTIF('Master Data'!H2:H101, "Job Posting")</f>
        <v>29</v>
      </c>
    </row>
    <row r="11" spans="1:16" ht="13.2" x14ac:dyDescent="0.25">
      <c r="E11" s="11" t="s">
        <v>34</v>
      </c>
      <c r="F11" s="11">
        <f>COUNTIF('Master Data'!G2:G101, "Referral")</f>
        <v>21</v>
      </c>
      <c r="G11" s="11"/>
    </row>
  </sheetData>
  <mergeCells count="3">
    <mergeCell ref="A1:C1"/>
    <mergeCell ref="E1:G1"/>
    <mergeCell ref="I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 Data</vt:lpstr>
      <vt:lpstr>Raw Data</vt:lpstr>
      <vt:lpstr>Screening Interviews</vt:lpstr>
      <vt:lpstr>Round 1</vt:lpstr>
      <vt:lpstr>HR Round</vt:lpstr>
      <vt:lpstr>Offer</vt:lpstr>
      <vt:lpstr>Onboarding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siranjeevi</dc:creator>
  <cp:lastModifiedBy>siranjeevi B</cp:lastModifiedBy>
  <cp:lastPrinted>2024-04-25T14:01:11Z</cp:lastPrinted>
  <dcterms:modified xsi:type="dcterms:W3CDTF">2024-04-25T14:44:06Z</dcterms:modified>
</cp:coreProperties>
</file>