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rankl\Documents\uni\Thesis\Development\analysis_modelDesign_dataDist\experiments\imbalance score\"/>
    </mc:Choice>
  </mc:AlternateContent>
  <xr:revisionPtr revIDLastSave="0" documentId="13_ncr:1_{0B68CE3D-C4CA-4FEF-84DF-233EFCCC2202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Experiment1" sheetId="5" r:id="rId1"/>
    <sheet name="Exp.2-4_absolute" sheetId="1" r:id="rId2"/>
    <sheet name="Exp.2-4 empiric" sheetId="3" r:id="rId3"/>
    <sheet name="mIR on empiric" sheetId="2" state="hidden" r:id="rId4"/>
    <sheet name="t-table" sheetId="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U64" i="1" l="1"/>
  <c r="U65" i="1"/>
  <c r="U63" i="1"/>
  <c r="T66" i="1"/>
  <c r="S66" i="1"/>
  <c r="R66" i="1"/>
  <c r="Q66" i="1"/>
  <c r="P66" i="1"/>
  <c r="O66" i="1"/>
  <c r="N66" i="1"/>
  <c r="U66" i="1" s="1"/>
  <c r="U56" i="1"/>
  <c r="U57" i="1"/>
  <c r="U55" i="1"/>
  <c r="T58" i="1"/>
  <c r="U58" i="1" s="1"/>
  <c r="S58" i="1"/>
  <c r="R58" i="1"/>
  <c r="Q58" i="1"/>
  <c r="P58" i="1"/>
  <c r="O58" i="1"/>
  <c r="N58" i="1"/>
  <c r="U50" i="1"/>
  <c r="U49" i="1"/>
  <c r="U48" i="1"/>
  <c r="T51" i="1"/>
  <c r="S51" i="1"/>
  <c r="R51" i="1"/>
  <c r="Q51" i="1"/>
  <c r="P51" i="1"/>
  <c r="O51" i="1"/>
  <c r="U51" i="1" s="1"/>
  <c r="N51" i="1"/>
  <c r="P14" i="1"/>
  <c r="I14" i="1"/>
  <c r="R10" i="1"/>
  <c r="R9" i="1"/>
  <c r="R8" i="1"/>
  <c r="R7" i="1"/>
  <c r="R6" i="1"/>
  <c r="R5" i="1"/>
  <c r="R4" i="1"/>
  <c r="B14" i="1"/>
  <c r="D4" i="1"/>
  <c r="K10" i="1"/>
  <c r="K9" i="1"/>
  <c r="K8" i="1"/>
  <c r="K7" i="1"/>
  <c r="K6" i="1"/>
  <c r="K5" i="1"/>
  <c r="K4" i="1"/>
  <c r="D5" i="1"/>
  <c r="D6" i="1"/>
  <c r="D7" i="1"/>
  <c r="D8" i="1"/>
  <c r="D9" i="1"/>
  <c r="D10" i="1"/>
  <c r="I13" i="1"/>
  <c r="I15" i="1" s="1"/>
  <c r="X14" i="3"/>
  <c r="T21" i="1"/>
  <c r="T22" i="1"/>
  <c r="T23" i="1"/>
  <c r="T24" i="1"/>
  <c r="T25" i="1"/>
  <c r="T26" i="1"/>
  <c r="H5" i="5"/>
  <c r="H7" i="5" s="1"/>
  <c r="I4" i="5"/>
  <c r="I5" i="5"/>
  <c r="H15" i="3"/>
  <c r="E53" i="5"/>
  <c r="D53" i="5"/>
  <c r="C53" i="5"/>
  <c r="E52" i="5"/>
  <c r="I52" i="5" s="1"/>
  <c r="C49" i="5"/>
  <c r="G49" i="5" s="1"/>
  <c r="C43" i="5"/>
  <c r="B40" i="5"/>
  <c r="E31" i="5"/>
  <c r="F30" i="5"/>
  <c r="D55" i="5" s="1"/>
  <c r="F27" i="5"/>
  <c r="C52" i="5" s="1"/>
  <c r="G52" i="5" s="1"/>
  <c r="U26" i="5"/>
  <c r="Y26" i="5" s="1"/>
  <c r="T26" i="5"/>
  <c r="X26" i="5" s="1"/>
  <c r="S26" i="5"/>
  <c r="W26" i="5" s="1"/>
  <c r="Z26" i="5" s="1"/>
  <c r="D25" i="5"/>
  <c r="D52" i="5" s="1"/>
  <c r="H52" i="5" s="1"/>
  <c r="F24" i="5"/>
  <c r="D50" i="5" s="1"/>
  <c r="C22" i="5"/>
  <c r="R21" i="5"/>
  <c r="C19" i="5"/>
  <c r="F21" i="5" s="1"/>
  <c r="F18" i="5"/>
  <c r="E44" i="5" s="1"/>
  <c r="I44" i="5" s="1"/>
  <c r="K4" i="5"/>
  <c r="K6" i="5" s="1"/>
  <c r="E11" i="5"/>
  <c r="E12" i="5" s="1"/>
  <c r="N27" i="5"/>
  <c r="L27" i="5"/>
  <c r="U27" i="5" s="1"/>
  <c r="N26" i="5"/>
  <c r="L26" i="5"/>
  <c r="N25" i="5"/>
  <c r="L25" i="5"/>
  <c r="U25" i="5" s="1"/>
  <c r="Y25" i="5" s="1"/>
  <c r="N24" i="5"/>
  <c r="L24" i="5"/>
  <c r="U24" i="5" s="1"/>
  <c r="Y24" i="5" s="1"/>
  <c r="N23" i="5"/>
  <c r="L23" i="5"/>
  <c r="U23" i="5" s="1"/>
  <c r="Y23" i="5" s="1"/>
  <c r="N22" i="5"/>
  <c r="L22" i="5"/>
  <c r="S22" i="5" s="1"/>
  <c r="W22" i="5" s="1"/>
  <c r="N21" i="5"/>
  <c r="L21" i="5"/>
  <c r="T21" i="5" s="1"/>
  <c r="X21" i="5" s="1"/>
  <c r="I6" i="5" l="1"/>
  <c r="S27" i="5"/>
  <c r="U22" i="5"/>
  <c r="Y22" i="5" s="1"/>
  <c r="Y27" i="5"/>
  <c r="T22" i="5"/>
  <c r="X22" i="5" s="1"/>
  <c r="Z22" i="5" s="1"/>
  <c r="S23" i="5"/>
  <c r="W23" i="5" s="1"/>
  <c r="J4" i="5"/>
  <c r="J6" i="5" s="1"/>
  <c r="T23" i="5"/>
  <c r="X23" i="5" s="1"/>
  <c r="D46" i="5"/>
  <c r="H46" i="5" s="1"/>
  <c r="E47" i="5"/>
  <c r="D47" i="5"/>
  <c r="C47" i="5"/>
  <c r="E46" i="5"/>
  <c r="C46" i="5"/>
  <c r="D49" i="5"/>
  <c r="H49" i="5" s="1"/>
  <c r="D56" i="5"/>
  <c r="H56" i="5" s="1"/>
  <c r="S24" i="5"/>
  <c r="W24" i="5" s="1"/>
  <c r="F33" i="5"/>
  <c r="E56" i="5"/>
  <c r="I56" i="5" s="1"/>
  <c r="T24" i="5"/>
  <c r="X24" i="5" s="1"/>
  <c r="E34" i="5"/>
  <c r="C50" i="5"/>
  <c r="G50" i="5" s="1"/>
  <c r="G53" i="5"/>
  <c r="D43" i="5"/>
  <c r="H53" i="5"/>
  <c r="I46" i="5"/>
  <c r="E50" i="5"/>
  <c r="S25" i="5"/>
  <c r="W25" i="5" s="1"/>
  <c r="T25" i="5"/>
  <c r="X25" i="5" s="1"/>
  <c r="W27" i="5"/>
  <c r="C44" i="5"/>
  <c r="G44" i="5" s="1"/>
  <c r="G47" i="5"/>
  <c r="E55" i="5"/>
  <c r="I55" i="5" s="1"/>
  <c r="U21" i="5"/>
  <c r="Y21" i="5" s="1"/>
  <c r="D44" i="5"/>
  <c r="H44" i="5" s="1"/>
  <c r="H47" i="5"/>
  <c r="G55" i="5"/>
  <c r="C56" i="5"/>
  <c r="G56" i="5" s="1"/>
  <c r="E49" i="5"/>
  <c r="I49" i="5"/>
  <c r="G46" i="5"/>
  <c r="E43" i="5"/>
  <c r="I43" i="5" s="1"/>
  <c r="I53" i="5"/>
  <c r="J53" i="5" s="1"/>
  <c r="G43" i="5"/>
  <c r="T27" i="5"/>
  <c r="X27" i="5" s="1"/>
  <c r="H43" i="5"/>
  <c r="H50" i="5"/>
  <c r="C55" i="5"/>
  <c r="S21" i="5"/>
  <c r="W21" i="5" s="1"/>
  <c r="Z21" i="5" s="1"/>
  <c r="I50" i="5"/>
  <c r="I47" i="5"/>
  <c r="H55" i="5"/>
  <c r="Z25" i="5" l="1"/>
  <c r="Z27" i="5"/>
  <c r="J50" i="5"/>
  <c r="D59" i="5"/>
  <c r="H59" i="5" s="1"/>
  <c r="C58" i="5"/>
  <c r="G58" i="5" s="1"/>
  <c r="E59" i="5"/>
  <c r="I59" i="5" s="1"/>
  <c r="C59" i="5"/>
  <c r="G59" i="5" s="1"/>
  <c r="D58" i="5"/>
  <c r="H58" i="5" s="1"/>
  <c r="Z23" i="5"/>
  <c r="Z24" i="5"/>
  <c r="K5" i="5" s="1"/>
  <c r="K7" i="5" s="1"/>
  <c r="J56" i="5"/>
  <c r="E58" i="5"/>
  <c r="I58" i="5" s="1"/>
  <c r="J44" i="5"/>
  <c r="J47" i="5"/>
  <c r="F36" i="5"/>
  <c r="I7" i="5" l="1"/>
  <c r="J5" i="5"/>
  <c r="J7" i="5" s="1"/>
  <c r="D62" i="5"/>
  <c r="H62" i="5" s="1"/>
  <c r="C62" i="5"/>
  <c r="G62" i="5" s="1"/>
  <c r="C61" i="5"/>
  <c r="G61" i="5" s="1"/>
  <c r="E62" i="5"/>
  <c r="I62" i="5" s="1"/>
  <c r="D61" i="5"/>
  <c r="H61" i="5" s="1"/>
  <c r="E61" i="5"/>
  <c r="I61" i="5" s="1"/>
  <c r="J59" i="5"/>
  <c r="J62" i="5" l="1"/>
  <c r="Q32" i="1" l="1"/>
  <c r="Q37" i="1" s="1"/>
  <c r="O32" i="1"/>
  <c r="O37" i="1" s="1"/>
  <c r="Q31" i="1"/>
  <c r="Q36" i="1" s="1"/>
  <c r="O31" i="1"/>
  <c r="O36" i="1" s="1"/>
  <c r="X20" i="1"/>
  <c r="P13" i="1"/>
  <c r="P15" i="1" s="1"/>
  <c r="H270" i="1"/>
  <c r="H286" i="1"/>
  <c r="H301" i="1"/>
  <c r="H317" i="1"/>
  <c r="H333" i="1"/>
  <c r="H349" i="1"/>
  <c r="H365" i="1"/>
  <c r="E368" i="1"/>
  <c r="E372" i="1" s="1"/>
  <c r="D368" i="1"/>
  <c r="D372" i="1" s="1"/>
  <c r="C368" i="1"/>
  <c r="C372" i="1" s="1"/>
  <c r="E367" i="1"/>
  <c r="E371" i="1" s="1"/>
  <c r="D367" i="1"/>
  <c r="D371" i="1" s="1"/>
  <c r="F365" i="1"/>
  <c r="C366" i="1" s="1"/>
  <c r="E352" i="1"/>
  <c r="F349" i="1"/>
  <c r="C352" i="1" s="1"/>
  <c r="F333" i="1"/>
  <c r="E334" i="1" s="1"/>
  <c r="F317" i="1"/>
  <c r="C320" i="1" s="1"/>
  <c r="E304" i="1"/>
  <c r="E308" i="1" s="1"/>
  <c r="D304" i="1"/>
  <c r="D308" i="1" s="1"/>
  <c r="C304" i="1"/>
  <c r="C308" i="1" s="1"/>
  <c r="E303" i="1"/>
  <c r="E307" i="1" s="1"/>
  <c r="D303" i="1"/>
  <c r="D307" i="1" s="1"/>
  <c r="F301" i="1"/>
  <c r="C302" i="1" s="1"/>
  <c r="E289" i="1"/>
  <c r="F286" i="1"/>
  <c r="C289" i="1" s="1"/>
  <c r="F270" i="1"/>
  <c r="C272" i="1" s="1"/>
  <c r="E263" i="1"/>
  <c r="E264" i="1" s="1"/>
  <c r="D247" i="1"/>
  <c r="C247" i="1"/>
  <c r="E245" i="1"/>
  <c r="E249" i="1" s="1"/>
  <c r="D245" i="1"/>
  <c r="D249" i="1" s="1"/>
  <c r="C245" i="1"/>
  <c r="C249" i="1" s="1"/>
  <c r="E244" i="1"/>
  <c r="E248" i="1" s="1"/>
  <c r="D243" i="1"/>
  <c r="C243" i="1"/>
  <c r="E229" i="1"/>
  <c r="D229" i="1"/>
  <c r="D233" i="1" s="1"/>
  <c r="C229" i="1"/>
  <c r="C233" i="1" s="1"/>
  <c r="E228" i="1"/>
  <c r="E232" i="1" s="1"/>
  <c r="D228" i="1"/>
  <c r="D232" i="1" s="1"/>
  <c r="C228" i="1"/>
  <c r="C232" i="1" s="1"/>
  <c r="E227" i="1"/>
  <c r="E231" i="1" s="1"/>
  <c r="D227" i="1"/>
  <c r="D231" i="1" s="1"/>
  <c r="E213" i="1"/>
  <c r="C213" i="1"/>
  <c r="E212" i="1"/>
  <c r="D212" i="1"/>
  <c r="C212" i="1"/>
  <c r="C216" i="1" s="1"/>
  <c r="E211" i="1"/>
  <c r="E215" i="1" s="1"/>
  <c r="D211" i="1"/>
  <c r="D215" i="1" s="1"/>
  <c r="C211" i="1"/>
  <c r="C215" i="1" s="1"/>
  <c r="D199" i="1"/>
  <c r="C199" i="1"/>
  <c r="D196" i="1"/>
  <c r="D195" i="1"/>
  <c r="C195" i="1"/>
  <c r="E181" i="1"/>
  <c r="E185" i="1" s="1"/>
  <c r="D181" i="1"/>
  <c r="D185" i="1" s="1"/>
  <c r="C181" i="1"/>
  <c r="C185" i="1" s="1"/>
  <c r="E180" i="1"/>
  <c r="E184" i="1" s="1"/>
  <c r="E166" i="1"/>
  <c r="D166" i="1"/>
  <c r="D170" i="1" s="1"/>
  <c r="C166" i="1"/>
  <c r="C170" i="1" s="1"/>
  <c r="E165" i="1"/>
  <c r="E169" i="1" s="1"/>
  <c r="D165" i="1"/>
  <c r="D169" i="1" s="1"/>
  <c r="C165" i="1"/>
  <c r="C169" i="1" s="1"/>
  <c r="E164" i="1"/>
  <c r="E168" i="1" s="1"/>
  <c r="D164" i="1"/>
  <c r="D168" i="1" s="1"/>
  <c r="E150" i="1"/>
  <c r="E149" i="1"/>
  <c r="D149" i="1"/>
  <c r="C149" i="1"/>
  <c r="C153" i="1" s="1"/>
  <c r="E148" i="1"/>
  <c r="E152" i="1" s="1"/>
  <c r="D148" i="1"/>
  <c r="D152" i="1" s="1"/>
  <c r="C148" i="1"/>
  <c r="C152" i="1" s="1"/>
  <c r="J19" i="1"/>
  <c r="H242" i="1"/>
  <c r="H226" i="1"/>
  <c r="H210" i="1"/>
  <c r="H194" i="1"/>
  <c r="H178" i="1"/>
  <c r="H163" i="1"/>
  <c r="H147" i="1"/>
  <c r="F242" i="1"/>
  <c r="D244" i="1" s="1"/>
  <c r="D248" i="1" s="1"/>
  <c r="F226" i="1"/>
  <c r="C227" i="1" s="1"/>
  <c r="C231" i="1" s="1"/>
  <c r="F210" i="1"/>
  <c r="D213" i="1" s="1"/>
  <c r="D217" i="1" s="1"/>
  <c r="F194" i="1"/>
  <c r="E197" i="1" s="1"/>
  <c r="E201" i="1" s="1"/>
  <c r="F178" i="1"/>
  <c r="D180" i="1" s="1"/>
  <c r="D184" i="1" s="1"/>
  <c r="F163" i="1"/>
  <c r="C164" i="1" s="1"/>
  <c r="C168" i="1" s="1"/>
  <c r="F147" i="1"/>
  <c r="D150" i="1" s="1"/>
  <c r="D154" i="1" s="1"/>
  <c r="E138" i="1"/>
  <c r="E139" i="1" s="1"/>
  <c r="B13" i="1"/>
  <c r="B15" i="1" s="1"/>
  <c r="D148" i="3"/>
  <c r="E148" i="3"/>
  <c r="D149" i="3"/>
  <c r="E149" i="3"/>
  <c r="C149" i="3"/>
  <c r="C148" i="3"/>
  <c r="D147" i="3"/>
  <c r="E147" i="3"/>
  <c r="C147" i="3"/>
  <c r="N14" i="3"/>
  <c r="N15" i="3" s="1"/>
  <c r="D288" i="3"/>
  <c r="D289" i="3" s="1"/>
  <c r="F390" i="3"/>
  <c r="E391" i="3" s="1"/>
  <c r="F374" i="3"/>
  <c r="D377" i="3" s="1"/>
  <c r="F358" i="3"/>
  <c r="D361" i="3" s="1"/>
  <c r="F342" i="3"/>
  <c r="D343" i="3" s="1"/>
  <c r="F326" i="3"/>
  <c r="C329" i="3" s="1"/>
  <c r="F311" i="3"/>
  <c r="C314" i="3" s="1"/>
  <c r="F295" i="3"/>
  <c r="C296" i="3" s="1"/>
  <c r="E170" i="1" l="1"/>
  <c r="D216" i="1"/>
  <c r="E216" i="1"/>
  <c r="C276" i="1"/>
  <c r="C217" i="1"/>
  <c r="C293" i="1"/>
  <c r="C356" i="1"/>
  <c r="C324" i="1"/>
  <c r="E337" i="1"/>
  <c r="C150" i="1"/>
  <c r="C154" i="1" s="1"/>
  <c r="E195" i="1"/>
  <c r="E199" i="1" s="1"/>
  <c r="C196" i="1"/>
  <c r="C200" i="1" s="1"/>
  <c r="D289" i="1"/>
  <c r="D293" i="1" s="1"/>
  <c r="D352" i="1"/>
  <c r="D356" i="1" s="1"/>
  <c r="D200" i="1"/>
  <c r="E356" i="1"/>
  <c r="E179" i="1"/>
  <c r="E183" i="1" s="1"/>
  <c r="C197" i="1"/>
  <c r="C201" i="1" s="1"/>
  <c r="E243" i="1"/>
  <c r="E247" i="1" s="1"/>
  <c r="F249" i="1" s="1"/>
  <c r="D302" i="1"/>
  <c r="D306" i="1" s="1"/>
  <c r="D366" i="1"/>
  <c r="D370" i="1" s="1"/>
  <c r="D179" i="1"/>
  <c r="D183" i="1" s="1"/>
  <c r="C370" i="1"/>
  <c r="C180" i="1"/>
  <c r="C184" i="1" s="1"/>
  <c r="D197" i="1"/>
  <c r="D201" i="1" s="1"/>
  <c r="C244" i="1"/>
  <c r="C248" i="1" s="1"/>
  <c r="E302" i="1"/>
  <c r="E306" i="1" s="1"/>
  <c r="E366" i="1"/>
  <c r="E370" i="1" s="1"/>
  <c r="D153" i="1"/>
  <c r="F154" i="1" s="1"/>
  <c r="E233" i="1"/>
  <c r="F233" i="1" s="1"/>
  <c r="E153" i="1"/>
  <c r="E154" i="1"/>
  <c r="C179" i="1"/>
  <c r="C183" i="1" s="1"/>
  <c r="F185" i="1" s="1"/>
  <c r="E217" i="1"/>
  <c r="E293" i="1"/>
  <c r="E196" i="1"/>
  <c r="E200" i="1" s="1"/>
  <c r="C306" i="1"/>
  <c r="C303" i="1"/>
  <c r="C307" i="1" s="1"/>
  <c r="C367" i="1"/>
  <c r="C371" i="1" s="1"/>
  <c r="C318" i="1"/>
  <c r="C322" i="1" s="1"/>
  <c r="C271" i="1"/>
  <c r="C275" i="1" s="1"/>
  <c r="D319" i="1"/>
  <c r="D323" i="1" s="1"/>
  <c r="D271" i="1"/>
  <c r="D275" i="1" s="1"/>
  <c r="D334" i="1"/>
  <c r="D337" i="1" s="1"/>
  <c r="E271" i="1"/>
  <c r="E275" i="1" s="1"/>
  <c r="D320" i="1"/>
  <c r="D324" i="1" s="1"/>
  <c r="C335" i="1"/>
  <c r="C338" i="1" s="1"/>
  <c r="D272" i="1"/>
  <c r="D276" i="1" s="1"/>
  <c r="C287" i="1"/>
  <c r="C291" i="1" s="1"/>
  <c r="E320" i="1"/>
  <c r="E324" i="1" s="1"/>
  <c r="D335" i="1"/>
  <c r="D338" i="1" s="1"/>
  <c r="C350" i="1"/>
  <c r="C354" i="1" s="1"/>
  <c r="E272" i="1"/>
  <c r="E276" i="1" s="1"/>
  <c r="D287" i="1"/>
  <c r="D291" i="1" s="1"/>
  <c r="E335" i="1"/>
  <c r="E338" i="1" s="1"/>
  <c r="D350" i="1"/>
  <c r="D354" i="1" s="1"/>
  <c r="C273" i="1"/>
  <c r="C277" i="1" s="1"/>
  <c r="E287" i="1"/>
  <c r="E291" i="1" s="1"/>
  <c r="C336" i="1"/>
  <c r="C339" i="1" s="1"/>
  <c r="E350" i="1"/>
  <c r="E354" i="1" s="1"/>
  <c r="D273" i="1"/>
  <c r="D277" i="1" s="1"/>
  <c r="C288" i="1"/>
  <c r="C292" i="1" s="1"/>
  <c r="D336" i="1"/>
  <c r="D339" i="1" s="1"/>
  <c r="C351" i="1"/>
  <c r="C355" i="1" s="1"/>
  <c r="E273" i="1"/>
  <c r="E277" i="1" s="1"/>
  <c r="D288" i="1"/>
  <c r="D292" i="1" s="1"/>
  <c r="E336" i="1"/>
  <c r="E339" i="1" s="1"/>
  <c r="D351" i="1"/>
  <c r="D355" i="1" s="1"/>
  <c r="D318" i="1"/>
  <c r="D322" i="1" s="1"/>
  <c r="E318" i="1"/>
  <c r="E322" i="1" s="1"/>
  <c r="C319" i="1"/>
  <c r="C323" i="1" s="1"/>
  <c r="C334" i="1"/>
  <c r="C337" i="1" s="1"/>
  <c r="E319" i="1"/>
  <c r="E323" i="1" s="1"/>
  <c r="E288" i="1"/>
  <c r="E292" i="1" s="1"/>
  <c r="E351" i="1"/>
  <c r="E355" i="1" s="1"/>
  <c r="F217" i="1"/>
  <c r="F201" i="1"/>
  <c r="F170" i="1"/>
  <c r="C298" i="3"/>
  <c r="B675" i="3" s="1"/>
  <c r="D298" i="3"/>
  <c r="E298" i="3"/>
  <c r="B671" i="3"/>
  <c r="C671" i="3"/>
  <c r="D671" i="3"/>
  <c r="C318" i="3"/>
  <c r="C333" i="3"/>
  <c r="D392" i="3"/>
  <c r="E392" i="3"/>
  <c r="D768" i="3" s="1"/>
  <c r="C393" i="3"/>
  <c r="C392" i="3"/>
  <c r="D393" i="3"/>
  <c r="E393" i="3"/>
  <c r="E377" i="3"/>
  <c r="D345" i="3"/>
  <c r="C722" i="3" s="1"/>
  <c r="E343" i="3"/>
  <c r="C716" i="3" s="1"/>
  <c r="C345" i="3"/>
  <c r="C344" i="3"/>
  <c r="E345" i="3"/>
  <c r="D344" i="3"/>
  <c r="E344" i="3"/>
  <c r="D329" i="3"/>
  <c r="B702" i="3" s="1"/>
  <c r="E329" i="3"/>
  <c r="E333" i="3" s="1"/>
  <c r="D296" i="3"/>
  <c r="E296" i="3"/>
  <c r="C297" i="3"/>
  <c r="D297" i="3"/>
  <c r="E297" i="3"/>
  <c r="D359" i="3"/>
  <c r="C361" i="3"/>
  <c r="D314" i="3"/>
  <c r="B687" i="3" s="1"/>
  <c r="E327" i="3"/>
  <c r="E361" i="3"/>
  <c r="C376" i="3"/>
  <c r="C359" i="3"/>
  <c r="C312" i="3"/>
  <c r="E312" i="3"/>
  <c r="C313" i="3"/>
  <c r="E360" i="3"/>
  <c r="E314" i="3"/>
  <c r="C328" i="3"/>
  <c r="D376" i="3"/>
  <c r="E359" i="3"/>
  <c r="C360" i="3"/>
  <c r="D360" i="3"/>
  <c r="D313" i="3"/>
  <c r="C375" i="3"/>
  <c r="E313" i="3"/>
  <c r="D327" i="3"/>
  <c r="D328" i="3"/>
  <c r="E376" i="3"/>
  <c r="C391" i="3"/>
  <c r="D312" i="3"/>
  <c r="D375" i="3"/>
  <c r="E328" i="3"/>
  <c r="C343" i="3"/>
  <c r="C377" i="3"/>
  <c r="D391" i="3"/>
  <c r="C327" i="3"/>
  <c r="E375" i="3"/>
  <c r="J142" i="3"/>
  <c r="H266" i="3"/>
  <c r="B14" i="3"/>
  <c r="B15" i="3" s="1"/>
  <c r="J19" i="3"/>
  <c r="E395" i="3" s="1"/>
  <c r="F117" i="3"/>
  <c r="F101" i="3"/>
  <c r="F85" i="3"/>
  <c r="C88" i="3" s="1"/>
  <c r="F69" i="3"/>
  <c r="F53" i="3"/>
  <c r="F38" i="3"/>
  <c r="F22" i="3"/>
  <c r="C23" i="3" s="1"/>
  <c r="Q3" i="2"/>
  <c r="Q4" i="2"/>
  <c r="Q5" i="2"/>
  <c r="Q6" i="2"/>
  <c r="Q7" i="2"/>
  <c r="Q8" i="2"/>
  <c r="Q9" i="2"/>
  <c r="Q10" i="2"/>
  <c r="Q11" i="2"/>
  <c r="Q12" i="2"/>
  <c r="Q13" i="2"/>
  <c r="Q14" i="2"/>
  <c r="Q15" i="2"/>
  <c r="Q16" i="2"/>
  <c r="Q17" i="2"/>
  <c r="Q18" i="2"/>
  <c r="Q19" i="2"/>
  <c r="Q20" i="2"/>
  <c r="Q21" i="2"/>
  <c r="Q22" i="2"/>
  <c r="Q23" i="2"/>
  <c r="Q24" i="2"/>
  <c r="Q25" i="2"/>
  <c r="Q26" i="2"/>
  <c r="Q27" i="2"/>
  <c r="Q28" i="2"/>
  <c r="Q29" i="2"/>
  <c r="Q30" i="2"/>
  <c r="Q31" i="2"/>
  <c r="Q32" i="2"/>
  <c r="Q33" i="2"/>
  <c r="Q34" i="2"/>
  <c r="Q35" i="2"/>
  <c r="Q36" i="2"/>
  <c r="Q37" i="2"/>
  <c r="Q38" i="2"/>
  <c r="Q39" i="2"/>
  <c r="Q40" i="2"/>
  <c r="Q41" i="2"/>
  <c r="Q42" i="2"/>
  <c r="Q43" i="2"/>
  <c r="Q44" i="2"/>
  <c r="Q45" i="2"/>
  <c r="Q46" i="2"/>
  <c r="Q47" i="2"/>
  <c r="Q48" i="2"/>
  <c r="Q49" i="2"/>
  <c r="Q50" i="2"/>
  <c r="Q51" i="2"/>
  <c r="Q52" i="2"/>
  <c r="Q53" i="2"/>
  <c r="Q54" i="2"/>
  <c r="Q55" i="2"/>
  <c r="Q56" i="2"/>
  <c r="Q57" i="2"/>
  <c r="Q58" i="2"/>
  <c r="Q59" i="2"/>
  <c r="Q60" i="2"/>
  <c r="Q61" i="2"/>
  <c r="Q62" i="2"/>
  <c r="Q63" i="2"/>
  <c r="Q64" i="2"/>
  <c r="Q65" i="2"/>
  <c r="Q66" i="2"/>
  <c r="Q67" i="2"/>
  <c r="Q68" i="2"/>
  <c r="Q69" i="2"/>
  <c r="Q70" i="2"/>
  <c r="Q71" i="2"/>
  <c r="Q72" i="2"/>
  <c r="Q73" i="2"/>
  <c r="Q74" i="2"/>
  <c r="Q75" i="2"/>
  <c r="Q76" i="2"/>
  <c r="Q77" i="2"/>
  <c r="Q78" i="2"/>
  <c r="Q79" i="2"/>
  <c r="Q80" i="2"/>
  <c r="Q81" i="2"/>
  <c r="Q82" i="2"/>
  <c r="Q83" i="2"/>
  <c r="Q84" i="2"/>
  <c r="Q85" i="2"/>
  <c r="Q86" i="2"/>
  <c r="Q87" i="2"/>
  <c r="Q88" i="2"/>
  <c r="Q89" i="2"/>
  <c r="Q90" i="2"/>
  <c r="Q91" i="2"/>
  <c r="Q92" i="2"/>
  <c r="Q93" i="2"/>
  <c r="Q94" i="2"/>
  <c r="Q95" i="2"/>
  <c r="Q96" i="2"/>
  <c r="Q97" i="2"/>
  <c r="Q98" i="2"/>
  <c r="Q99" i="2"/>
  <c r="Q100" i="2"/>
  <c r="Q2" i="2"/>
  <c r="N3" i="2"/>
  <c r="O3" i="2"/>
  <c r="P3" i="2"/>
  <c r="N4" i="2"/>
  <c r="O4" i="2"/>
  <c r="P4" i="2"/>
  <c r="N5" i="2"/>
  <c r="O5" i="2"/>
  <c r="P5" i="2"/>
  <c r="N6" i="2"/>
  <c r="O6" i="2"/>
  <c r="P6" i="2"/>
  <c r="N7" i="2"/>
  <c r="O7" i="2"/>
  <c r="P7" i="2"/>
  <c r="N8" i="2"/>
  <c r="O8" i="2"/>
  <c r="P8" i="2"/>
  <c r="N9" i="2"/>
  <c r="O9" i="2"/>
  <c r="P9" i="2"/>
  <c r="N10" i="2"/>
  <c r="O10" i="2"/>
  <c r="P10" i="2"/>
  <c r="N11" i="2"/>
  <c r="O11" i="2"/>
  <c r="P11" i="2"/>
  <c r="N12" i="2"/>
  <c r="O12" i="2"/>
  <c r="P12" i="2"/>
  <c r="N13" i="2"/>
  <c r="O13" i="2"/>
  <c r="P13" i="2"/>
  <c r="N14" i="2"/>
  <c r="O14" i="2"/>
  <c r="P14" i="2"/>
  <c r="N15" i="2"/>
  <c r="O15" i="2"/>
  <c r="P15" i="2"/>
  <c r="N16" i="2"/>
  <c r="O16" i="2"/>
  <c r="P16" i="2"/>
  <c r="N17" i="2"/>
  <c r="O17" i="2"/>
  <c r="P17" i="2"/>
  <c r="N18" i="2"/>
  <c r="O18" i="2"/>
  <c r="P18" i="2"/>
  <c r="N19" i="2"/>
  <c r="O19" i="2"/>
  <c r="P19" i="2"/>
  <c r="N20" i="2"/>
  <c r="O20" i="2"/>
  <c r="P20" i="2"/>
  <c r="N21" i="2"/>
  <c r="O21" i="2"/>
  <c r="P21" i="2"/>
  <c r="N22" i="2"/>
  <c r="O22" i="2"/>
  <c r="P22" i="2"/>
  <c r="N23" i="2"/>
  <c r="O23" i="2"/>
  <c r="P23" i="2"/>
  <c r="N24" i="2"/>
  <c r="O24" i="2"/>
  <c r="P24" i="2"/>
  <c r="N25" i="2"/>
  <c r="O25" i="2"/>
  <c r="P25" i="2"/>
  <c r="N26" i="2"/>
  <c r="O26" i="2"/>
  <c r="P26" i="2"/>
  <c r="N27" i="2"/>
  <c r="O27" i="2"/>
  <c r="P27" i="2"/>
  <c r="N28" i="2"/>
  <c r="O28" i="2"/>
  <c r="P28" i="2"/>
  <c r="N29" i="2"/>
  <c r="O29" i="2"/>
  <c r="P29" i="2"/>
  <c r="N30" i="2"/>
  <c r="O30" i="2"/>
  <c r="P30" i="2"/>
  <c r="N31" i="2"/>
  <c r="O31" i="2"/>
  <c r="P31" i="2"/>
  <c r="N32" i="2"/>
  <c r="O32" i="2"/>
  <c r="P32" i="2"/>
  <c r="N33" i="2"/>
  <c r="O33" i="2"/>
  <c r="P33" i="2"/>
  <c r="N34" i="2"/>
  <c r="O34" i="2"/>
  <c r="P34" i="2"/>
  <c r="N35" i="2"/>
  <c r="O35" i="2"/>
  <c r="P35" i="2"/>
  <c r="N36" i="2"/>
  <c r="O36" i="2"/>
  <c r="P36" i="2"/>
  <c r="N37" i="2"/>
  <c r="O37" i="2"/>
  <c r="P37" i="2"/>
  <c r="N38" i="2"/>
  <c r="O38" i="2"/>
  <c r="P38" i="2"/>
  <c r="N39" i="2"/>
  <c r="O39" i="2"/>
  <c r="P39" i="2"/>
  <c r="N40" i="2"/>
  <c r="O40" i="2"/>
  <c r="P40" i="2"/>
  <c r="N41" i="2"/>
  <c r="O41" i="2"/>
  <c r="P41" i="2"/>
  <c r="N42" i="2"/>
  <c r="O42" i="2"/>
  <c r="P42" i="2"/>
  <c r="N43" i="2"/>
  <c r="O43" i="2"/>
  <c r="P43" i="2"/>
  <c r="N44" i="2"/>
  <c r="O44" i="2"/>
  <c r="P44" i="2"/>
  <c r="N45" i="2"/>
  <c r="O45" i="2"/>
  <c r="P45" i="2"/>
  <c r="N46" i="2"/>
  <c r="O46" i="2"/>
  <c r="P46" i="2"/>
  <c r="N47" i="2"/>
  <c r="O47" i="2"/>
  <c r="P47" i="2"/>
  <c r="N48" i="2"/>
  <c r="O48" i="2"/>
  <c r="P48" i="2"/>
  <c r="N49" i="2"/>
  <c r="O49" i="2"/>
  <c r="P49" i="2"/>
  <c r="N50" i="2"/>
  <c r="O50" i="2"/>
  <c r="P50" i="2"/>
  <c r="N51" i="2"/>
  <c r="O51" i="2"/>
  <c r="P51" i="2"/>
  <c r="N52" i="2"/>
  <c r="O52" i="2"/>
  <c r="P52" i="2"/>
  <c r="N53" i="2"/>
  <c r="O53" i="2"/>
  <c r="P53" i="2"/>
  <c r="N54" i="2"/>
  <c r="O54" i="2"/>
  <c r="P54" i="2"/>
  <c r="N55" i="2"/>
  <c r="O55" i="2"/>
  <c r="P55" i="2"/>
  <c r="N56" i="2"/>
  <c r="O56" i="2"/>
  <c r="P56" i="2"/>
  <c r="N57" i="2"/>
  <c r="O57" i="2"/>
  <c r="P57" i="2"/>
  <c r="N58" i="2"/>
  <c r="O58" i="2"/>
  <c r="P58" i="2"/>
  <c r="N59" i="2"/>
  <c r="O59" i="2"/>
  <c r="P59" i="2"/>
  <c r="N60" i="2"/>
  <c r="O60" i="2"/>
  <c r="P60" i="2"/>
  <c r="N61" i="2"/>
  <c r="O61" i="2"/>
  <c r="P61" i="2"/>
  <c r="N62" i="2"/>
  <c r="O62" i="2"/>
  <c r="P62" i="2"/>
  <c r="N63" i="2"/>
  <c r="O63" i="2"/>
  <c r="P63" i="2"/>
  <c r="N64" i="2"/>
  <c r="O64" i="2"/>
  <c r="P64" i="2"/>
  <c r="N65" i="2"/>
  <c r="O65" i="2"/>
  <c r="P65" i="2"/>
  <c r="N66" i="2"/>
  <c r="O66" i="2"/>
  <c r="P66" i="2"/>
  <c r="N67" i="2"/>
  <c r="O67" i="2"/>
  <c r="P67" i="2"/>
  <c r="N68" i="2"/>
  <c r="O68" i="2"/>
  <c r="P68" i="2"/>
  <c r="N69" i="2"/>
  <c r="O69" i="2"/>
  <c r="P69" i="2"/>
  <c r="N70" i="2"/>
  <c r="O70" i="2"/>
  <c r="P70" i="2"/>
  <c r="N71" i="2"/>
  <c r="O71" i="2"/>
  <c r="P71" i="2"/>
  <c r="N72" i="2"/>
  <c r="O72" i="2"/>
  <c r="P72" i="2"/>
  <c r="N73" i="2"/>
  <c r="O73" i="2"/>
  <c r="P73" i="2"/>
  <c r="N74" i="2"/>
  <c r="O74" i="2"/>
  <c r="P74" i="2"/>
  <c r="N75" i="2"/>
  <c r="O75" i="2"/>
  <c r="P75" i="2"/>
  <c r="N76" i="2"/>
  <c r="O76" i="2"/>
  <c r="P76" i="2"/>
  <c r="N77" i="2"/>
  <c r="O77" i="2"/>
  <c r="P77" i="2"/>
  <c r="N78" i="2"/>
  <c r="O78" i="2"/>
  <c r="P78" i="2"/>
  <c r="N79" i="2"/>
  <c r="O79" i="2"/>
  <c r="P79" i="2"/>
  <c r="N80" i="2"/>
  <c r="O80" i="2"/>
  <c r="P80" i="2"/>
  <c r="N81" i="2"/>
  <c r="O81" i="2"/>
  <c r="P81" i="2"/>
  <c r="N82" i="2"/>
  <c r="O82" i="2"/>
  <c r="P82" i="2"/>
  <c r="N83" i="2"/>
  <c r="O83" i="2"/>
  <c r="P83" i="2"/>
  <c r="N84" i="2"/>
  <c r="O84" i="2"/>
  <c r="P84" i="2"/>
  <c r="N85" i="2"/>
  <c r="O85" i="2"/>
  <c r="P85" i="2"/>
  <c r="N86" i="2"/>
  <c r="O86" i="2"/>
  <c r="P86" i="2"/>
  <c r="N87" i="2"/>
  <c r="O87" i="2"/>
  <c r="P87" i="2"/>
  <c r="N88" i="2"/>
  <c r="O88" i="2"/>
  <c r="P88" i="2"/>
  <c r="N89" i="2"/>
  <c r="O89" i="2"/>
  <c r="P89" i="2"/>
  <c r="N90" i="2"/>
  <c r="O90" i="2"/>
  <c r="P90" i="2"/>
  <c r="N91" i="2"/>
  <c r="O91" i="2"/>
  <c r="P91" i="2"/>
  <c r="N92" i="2"/>
  <c r="O92" i="2"/>
  <c r="P92" i="2"/>
  <c r="N93" i="2"/>
  <c r="O93" i="2"/>
  <c r="P93" i="2"/>
  <c r="N94" i="2"/>
  <c r="O94" i="2"/>
  <c r="P94" i="2"/>
  <c r="N95" i="2"/>
  <c r="O95" i="2"/>
  <c r="P95" i="2"/>
  <c r="N96" i="2"/>
  <c r="O96" i="2"/>
  <c r="P96" i="2"/>
  <c r="N97" i="2"/>
  <c r="O97" i="2"/>
  <c r="P97" i="2"/>
  <c r="N98" i="2"/>
  <c r="O98" i="2"/>
  <c r="P98" i="2"/>
  <c r="N99" i="2"/>
  <c r="O99" i="2"/>
  <c r="P99" i="2"/>
  <c r="N100" i="2"/>
  <c r="O100" i="2"/>
  <c r="P100" i="2"/>
  <c r="O2" i="2"/>
  <c r="P2" i="2"/>
  <c r="N2" i="2"/>
  <c r="K3" i="2"/>
  <c r="L3" i="2"/>
  <c r="M3" i="2"/>
  <c r="K4" i="2"/>
  <c r="L4" i="2"/>
  <c r="M4" i="2"/>
  <c r="K5" i="2"/>
  <c r="L5" i="2"/>
  <c r="M5" i="2"/>
  <c r="K6" i="2"/>
  <c r="L6" i="2"/>
  <c r="M6" i="2"/>
  <c r="K7" i="2"/>
  <c r="L7" i="2"/>
  <c r="M7" i="2"/>
  <c r="K8" i="2"/>
  <c r="L8" i="2"/>
  <c r="M8" i="2"/>
  <c r="K9" i="2"/>
  <c r="L9" i="2"/>
  <c r="M9" i="2"/>
  <c r="K10" i="2"/>
  <c r="L10" i="2"/>
  <c r="M10" i="2"/>
  <c r="K11" i="2"/>
  <c r="L11" i="2"/>
  <c r="M11" i="2"/>
  <c r="K12" i="2"/>
  <c r="L12" i="2"/>
  <c r="M12" i="2"/>
  <c r="K13" i="2"/>
  <c r="L13" i="2"/>
  <c r="M13" i="2"/>
  <c r="K14" i="2"/>
  <c r="L14" i="2"/>
  <c r="M14" i="2"/>
  <c r="K15" i="2"/>
  <c r="L15" i="2"/>
  <c r="M15" i="2"/>
  <c r="K16" i="2"/>
  <c r="L16" i="2"/>
  <c r="M16" i="2"/>
  <c r="K17" i="2"/>
  <c r="L17" i="2"/>
  <c r="M17" i="2"/>
  <c r="K18" i="2"/>
  <c r="L18" i="2"/>
  <c r="M18" i="2"/>
  <c r="K19" i="2"/>
  <c r="L19" i="2"/>
  <c r="M19" i="2"/>
  <c r="K20" i="2"/>
  <c r="L20" i="2"/>
  <c r="M20" i="2"/>
  <c r="K21" i="2"/>
  <c r="L21" i="2"/>
  <c r="M21" i="2"/>
  <c r="K22" i="2"/>
  <c r="L22" i="2"/>
  <c r="M22" i="2"/>
  <c r="K23" i="2"/>
  <c r="L23" i="2"/>
  <c r="M23" i="2"/>
  <c r="K24" i="2"/>
  <c r="L24" i="2"/>
  <c r="M24" i="2"/>
  <c r="K25" i="2"/>
  <c r="L25" i="2"/>
  <c r="M25" i="2"/>
  <c r="K26" i="2"/>
  <c r="L26" i="2"/>
  <c r="M26" i="2"/>
  <c r="K27" i="2"/>
  <c r="L27" i="2"/>
  <c r="M27" i="2"/>
  <c r="K28" i="2"/>
  <c r="L28" i="2"/>
  <c r="M28" i="2"/>
  <c r="K29" i="2"/>
  <c r="L29" i="2"/>
  <c r="M29" i="2"/>
  <c r="K30" i="2"/>
  <c r="L30" i="2"/>
  <c r="M30" i="2"/>
  <c r="K31" i="2"/>
  <c r="L31" i="2"/>
  <c r="M31" i="2"/>
  <c r="K32" i="2"/>
  <c r="L32" i="2"/>
  <c r="M32" i="2"/>
  <c r="K33" i="2"/>
  <c r="L33" i="2"/>
  <c r="M33" i="2"/>
  <c r="K34" i="2"/>
  <c r="L34" i="2"/>
  <c r="M34" i="2"/>
  <c r="K35" i="2"/>
  <c r="L35" i="2"/>
  <c r="M35" i="2"/>
  <c r="K36" i="2"/>
  <c r="L36" i="2"/>
  <c r="M36" i="2"/>
  <c r="K37" i="2"/>
  <c r="L37" i="2"/>
  <c r="M37" i="2"/>
  <c r="K38" i="2"/>
  <c r="L38" i="2"/>
  <c r="M38" i="2"/>
  <c r="K39" i="2"/>
  <c r="L39" i="2"/>
  <c r="M39" i="2"/>
  <c r="K40" i="2"/>
  <c r="L40" i="2"/>
  <c r="M40" i="2"/>
  <c r="K41" i="2"/>
  <c r="L41" i="2"/>
  <c r="M41" i="2"/>
  <c r="K42" i="2"/>
  <c r="L42" i="2"/>
  <c r="M42" i="2"/>
  <c r="K43" i="2"/>
  <c r="L43" i="2"/>
  <c r="M43" i="2"/>
  <c r="K44" i="2"/>
  <c r="L44" i="2"/>
  <c r="M44" i="2"/>
  <c r="K45" i="2"/>
  <c r="L45" i="2"/>
  <c r="M45" i="2"/>
  <c r="K46" i="2"/>
  <c r="L46" i="2"/>
  <c r="M46" i="2"/>
  <c r="K47" i="2"/>
  <c r="L47" i="2"/>
  <c r="M47" i="2"/>
  <c r="K48" i="2"/>
  <c r="L48" i="2"/>
  <c r="M48" i="2"/>
  <c r="K49" i="2"/>
  <c r="L49" i="2"/>
  <c r="M49" i="2"/>
  <c r="K50" i="2"/>
  <c r="L50" i="2"/>
  <c r="M50" i="2"/>
  <c r="K51" i="2"/>
  <c r="L51" i="2"/>
  <c r="M51" i="2"/>
  <c r="K52" i="2"/>
  <c r="L52" i="2"/>
  <c r="M52" i="2"/>
  <c r="K53" i="2"/>
  <c r="L53" i="2"/>
  <c r="M53" i="2"/>
  <c r="K54" i="2"/>
  <c r="L54" i="2"/>
  <c r="M54" i="2"/>
  <c r="K55" i="2"/>
  <c r="L55" i="2"/>
  <c r="M55" i="2"/>
  <c r="K56" i="2"/>
  <c r="L56" i="2"/>
  <c r="M56" i="2"/>
  <c r="K57" i="2"/>
  <c r="L57" i="2"/>
  <c r="M57" i="2"/>
  <c r="K58" i="2"/>
  <c r="L58" i="2"/>
  <c r="M58" i="2"/>
  <c r="K59" i="2"/>
  <c r="L59" i="2"/>
  <c r="M59" i="2"/>
  <c r="K60" i="2"/>
  <c r="L60" i="2"/>
  <c r="M60" i="2"/>
  <c r="K61" i="2"/>
  <c r="L61" i="2"/>
  <c r="M61" i="2"/>
  <c r="K62" i="2"/>
  <c r="L62" i="2"/>
  <c r="M62" i="2"/>
  <c r="K63" i="2"/>
  <c r="L63" i="2"/>
  <c r="M63" i="2"/>
  <c r="K64" i="2"/>
  <c r="L64" i="2"/>
  <c r="M64" i="2"/>
  <c r="K65" i="2"/>
  <c r="L65" i="2"/>
  <c r="M65" i="2"/>
  <c r="K66" i="2"/>
  <c r="L66" i="2"/>
  <c r="M66" i="2"/>
  <c r="K67" i="2"/>
  <c r="L67" i="2"/>
  <c r="M67" i="2"/>
  <c r="K68" i="2"/>
  <c r="L68" i="2"/>
  <c r="M68" i="2"/>
  <c r="K69" i="2"/>
  <c r="L69" i="2"/>
  <c r="M69" i="2"/>
  <c r="K70" i="2"/>
  <c r="L70" i="2"/>
  <c r="M70" i="2"/>
  <c r="K71" i="2"/>
  <c r="L71" i="2"/>
  <c r="M71" i="2"/>
  <c r="K72" i="2"/>
  <c r="L72" i="2"/>
  <c r="M72" i="2"/>
  <c r="K73" i="2"/>
  <c r="L73" i="2"/>
  <c r="M73" i="2"/>
  <c r="K74" i="2"/>
  <c r="L74" i="2"/>
  <c r="M74" i="2"/>
  <c r="K75" i="2"/>
  <c r="L75" i="2"/>
  <c r="M75" i="2"/>
  <c r="K76" i="2"/>
  <c r="L76" i="2"/>
  <c r="M76" i="2"/>
  <c r="K77" i="2"/>
  <c r="L77" i="2"/>
  <c r="M77" i="2"/>
  <c r="K78" i="2"/>
  <c r="L78" i="2"/>
  <c r="M78" i="2"/>
  <c r="K79" i="2"/>
  <c r="L79" i="2"/>
  <c r="M79" i="2"/>
  <c r="K80" i="2"/>
  <c r="L80" i="2"/>
  <c r="M80" i="2"/>
  <c r="K81" i="2"/>
  <c r="L81" i="2"/>
  <c r="M81" i="2"/>
  <c r="K82" i="2"/>
  <c r="L82" i="2"/>
  <c r="M82" i="2"/>
  <c r="K83" i="2"/>
  <c r="L83" i="2"/>
  <c r="M83" i="2"/>
  <c r="K84" i="2"/>
  <c r="L84" i="2"/>
  <c r="M84" i="2"/>
  <c r="K85" i="2"/>
  <c r="L85" i="2"/>
  <c r="M85" i="2"/>
  <c r="K86" i="2"/>
  <c r="L86" i="2"/>
  <c r="M86" i="2"/>
  <c r="K87" i="2"/>
  <c r="L87" i="2"/>
  <c r="M87" i="2"/>
  <c r="K88" i="2"/>
  <c r="L88" i="2"/>
  <c r="M88" i="2"/>
  <c r="K89" i="2"/>
  <c r="L89" i="2"/>
  <c r="M89" i="2"/>
  <c r="K90" i="2"/>
  <c r="L90" i="2"/>
  <c r="M90" i="2"/>
  <c r="K91" i="2"/>
  <c r="L91" i="2"/>
  <c r="M91" i="2"/>
  <c r="K92" i="2"/>
  <c r="L92" i="2"/>
  <c r="M92" i="2"/>
  <c r="K93" i="2"/>
  <c r="L93" i="2"/>
  <c r="M93" i="2"/>
  <c r="K94" i="2"/>
  <c r="L94" i="2"/>
  <c r="M94" i="2"/>
  <c r="K95" i="2"/>
  <c r="L95" i="2"/>
  <c r="M95" i="2"/>
  <c r="K96" i="2"/>
  <c r="L96" i="2"/>
  <c r="M96" i="2"/>
  <c r="K97" i="2"/>
  <c r="L97" i="2"/>
  <c r="M97" i="2"/>
  <c r="K98" i="2"/>
  <c r="L98" i="2"/>
  <c r="M98" i="2"/>
  <c r="K99" i="2"/>
  <c r="L99" i="2"/>
  <c r="M99" i="2"/>
  <c r="K100" i="2"/>
  <c r="L100" i="2"/>
  <c r="M100" i="2"/>
  <c r="L2" i="2"/>
  <c r="M2" i="2"/>
  <c r="K2" i="2"/>
  <c r="E3" i="2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E53" i="2"/>
  <c r="E54" i="2"/>
  <c r="E55" i="2"/>
  <c r="E56" i="2"/>
  <c r="E57" i="2"/>
  <c r="E58" i="2"/>
  <c r="E59" i="2"/>
  <c r="E60" i="2"/>
  <c r="E61" i="2"/>
  <c r="E62" i="2"/>
  <c r="E63" i="2"/>
  <c r="E64" i="2"/>
  <c r="E65" i="2"/>
  <c r="E66" i="2"/>
  <c r="E67" i="2"/>
  <c r="E68" i="2"/>
  <c r="E69" i="2"/>
  <c r="E70" i="2"/>
  <c r="E71" i="2"/>
  <c r="E72" i="2"/>
  <c r="E73" i="2"/>
  <c r="E74" i="2"/>
  <c r="E75" i="2"/>
  <c r="E76" i="2"/>
  <c r="E77" i="2"/>
  <c r="E78" i="2"/>
  <c r="E79" i="2"/>
  <c r="E80" i="2"/>
  <c r="E81" i="2"/>
  <c r="E82" i="2"/>
  <c r="E83" i="2"/>
  <c r="E84" i="2"/>
  <c r="E85" i="2"/>
  <c r="E86" i="2"/>
  <c r="E87" i="2"/>
  <c r="E88" i="2"/>
  <c r="E89" i="2"/>
  <c r="E90" i="2"/>
  <c r="E91" i="2"/>
  <c r="E92" i="2"/>
  <c r="E93" i="2"/>
  <c r="E94" i="2"/>
  <c r="E95" i="2"/>
  <c r="E96" i="2"/>
  <c r="E97" i="2"/>
  <c r="E98" i="2"/>
  <c r="E99" i="2"/>
  <c r="E100" i="2"/>
  <c r="E2" i="2"/>
  <c r="I44" i="2"/>
  <c r="I65" i="2"/>
  <c r="I76" i="2"/>
  <c r="I81" i="2"/>
  <c r="I82" i="2"/>
  <c r="I92" i="2"/>
  <c r="I97" i="2"/>
  <c r="F38" i="2"/>
  <c r="G38" i="2"/>
  <c r="H38" i="2"/>
  <c r="F39" i="2"/>
  <c r="G39" i="2"/>
  <c r="H39" i="2"/>
  <c r="F40" i="2"/>
  <c r="G40" i="2"/>
  <c r="H40" i="2"/>
  <c r="F41" i="2"/>
  <c r="G41" i="2"/>
  <c r="H41" i="2"/>
  <c r="F42" i="2"/>
  <c r="G42" i="2"/>
  <c r="H42" i="2"/>
  <c r="F43" i="2"/>
  <c r="I43" i="2" s="1"/>
  <c r="G43" i="2"/>
  <c r="H43" i="2"/>
  <c r="F44" i="2"/>
  <c r="G44" i="2"/>
  <c r="H44" i="2"/>
  <c r="F45" i="2"/>
  <c r="G45" i="2"/>
  <c r="H45" i="2"/>
  <c r="I45" i="2" s="1"/>
  <c r="F46" i="2"/>
  <c r="G46" i="2"/>
  <c r="H46" i="2"/>
  <c r="F47" i="2"/>
  <c r="G47" i="2"/>
  <c r="H47" i="2"/>
  <c r="F48" i="2"/>
  <c r="G48" i="2"/>
  <c r="H48" i="2"/>
  <c r="F49" i="2"/>
  <c r="I49" i="2" s="1"/>
  <c r="G49" i="2"/>
  <c r="H49" i="2"/>
  <c r="F50" i="2"/>
  <c r="G50" i="2"/>
  <c r="H50" i="2"/>
  <c r="F51" i="2"/>
  <c r="G51" i="2"/>
  <c r="H51" i="2"/>
  <c r="F52" i="2"/>
  <c r="G52" i="2"/>
  <c r="H52" i="2"/>
  <c r="F53" i="2"/>
  <c r="G53" i="2"/>
  <c r="H53" i="2"/>
  <c r="F54" i="2"/>
  <c r="G54" i="2"/>
  <c r="H54" i="2"/>
  <c r="F55" i="2"/>
  <c r="G55" i="2"/>
  <c r="H55" i="2"/>
  <c r="F56" i="2"/>
  <c r="G56" i="2"/>
  <c r="H56" i="2"/>
  <c r="F57" i="2"/>
  <c r="G57" i="2"/>
  <c r="H57" i="2"/>
  <c r="F58" i="2"/>
  <c r="G58" i="2"/>
  <c r="H58" i="2"/>
  <c r="F59" i="2"/>
  <c r="G59" i="2"/>
  <c r="H59" i="2"/>
  <c r="F60" i="2"/>
  <c r="G60" i="2"/>
  <c r="H60" i="2"/>
  <c r="F61" i="2"/>
  <c r="G61" i="2"/>
  <c r="H61" i="2"/>
  <c r="I61" i="2" s="1"/>
  <c r="F62" i="2"/>
  <c r="G62" i="2"/>
  <c r="H62" i="2"/>
  <c r="F63" i="2"/>
  <c r="G63" i="2"/>
  <c r="H63" i="2"/>
  <c r="F64" i="2"/>
  <c r="G64" i="2"/>
  <c r="H64" i="2"/>
  <c r="F65" i="2"/>
  <c r="G65" i="2"/>
  <c r="H65" i="2"/>
  <c r="F66" i="2"/>
  <c r="G66" i="2"/>
  <c r="H66" i="2"/>
  <c r="F67" i="2"/>
  <c r="G67" i="2"/>
  <c r="H67" i="2"/>
  <c r="F68" i="2"/>
  <c r="G68" i="2"/>
  <c r="H68" i="2"/>
  <c r="F69" i="2"/>
  <c r="G69" i="2"/>
  <c r="H69" i="2"/>
  <c r="F70" i="2"/>
  <c r="G70" i="2"/>
  <c r="H70" i="2"/>
  <c r="F71" i="2"/>
  <c r="G71" i="2"/>
  <c r="H71" i="2"/>
  <c r="F72" i="2"/>
  <c r="G72" i="2"/>
  <c r="H72" i="2"/>
  <c r="F73" i="2"/>
  <c r="G73" i="2"/>
  <c r="H73" i="2"/>
  <c r="F74" i="2"/>
  <c r="G74" i="2"/>
  <c r="H74" i="2"/>
  <c r="F75" i="2"/>
  <c r="I75" i="2" s="1"/>
  <c r="G75" i="2"/>
  <c r="H75" i="2"/>
  <c r="F76" i="2"/>
  <c r="G76" i="2"/>
  <c r="H76" i="2"/>
  <c r="F77" i="2"/>
  <c r="G77" i="2"/>
  <c r="H77" i="2"/>
  <c r="I77" i="2" s="1"/>
  <c r="F78" i="2"/>
  <c r="G78" i="2"/>
  <c r="H78" i="2"/>
  <c r="F79" i="2"/>
  <c r="G79" i="2"/>
  <c r="H79" i="2"/>
  <c r="F80" i="2"/>
  <c r="G80" i="2"/>
  <c r="H80" i="2"/>
  <c r="F81" i="2"/>
  <c r="G81" i="2"/>
  <c r="H81" i="2"/>
  <c r="F82" i="2"/>
  <c r="G82" i="2"/>
  <c r="H82" i="2"/>
  <c r="F83" i="2"/>
  <c r="G83" i="2"/>
  <c r="H83" i="2"/>
  <c r="F84" i="2"/>
  <c r="G84" i="2"/>
  <c r="H84" i="2"/>
  <c r="F85" i="2"/>
  <c r="G85" i="2"/>
  <c r="H85" i="2"/>
  <c r="F86" i="2"/>
  <c r="G86" i="2"/>
  <c r="H86" i="2"/>
  <c r="F87" i="2"/>
  <c r="G87" i="2"/>
  <c r="H87" i="2"/>
  <c r="F88" i="2"/>
  <c r="G88" i="2"/>
  <c r="H88" i="2"/>
  <c r="F89" i="2"/>
  <c r="G89" i="2"/>
  <c r="H89" i="2"/>
  <c r="F90" i="2"/>
  <c r="G90" i="2"/>
  <c r="H90" i="2"/>
  <c r="F91" i="2"/>
  <c r="I91" i="2" s="1"/>
  <c r="G91" i="2"/>
  <c r="H91" i="2"/>
  <c r="F92" i="2"/>
  <c r="G92" i="2"/>
  <c r="H92" i="2"/>
  <c r="F93" i="2"/>
  <c r="G93" i="2"/>
  <c r="H93" i="2"/>
  <c r="I93" i="2" s="1"/>
  <c r="F94" i="2"/>
  <c r="G94" i="2"/>
  <c r="H94" i="2"/>
  <c r="F95" i="2"/>
  <c r="G95" i="2"/>
  <c r="H95" i="2"/>
  <c r="F96" i="2"/>
  <c r="G96" i="2"/>
  <c r="H96" i="2"/>
  <c r="F97" i="2"/>
  <c r="G97" i="2"/>
  <c r="H97" i="2"/>
  <c r="F98" i="2"/>
  <c r="G98" i="2"/>
  <c r="H98" i="2"/>
  <c r="F99" i="2"/>
  <c r="G99" i="2"/>
  <c r="H99" i="2"/>
  <c r="F100" i="2"/>
  <c r="G100" i="2"/>
  <c r="H100" i="2"/>
  <c r="F9" i="2"/>
  <c r="G9" i="2"/>
  <c r="H9" i="2"/>
  <c r="F10" i="2"/>
  <c r="G10" i="2"/>
  <c r="H10" i="2"/>
  <c r="F11" i="2"/>
  <c r="G11" i="2"/>
  <c r="H11" i="2"/>
  <c r="I11" i="2" s="1"/>
  <c r="F12" i="2"/>
  <c r="G12" i="2"/>
  <c r="H12" i="2"/>
  <c r="F13" i="2"/>
  <c r="G13" i="2"/>
  <c r="H13" i="2"/>
  <c r="F14" i="2"/>
  <c r="G14" i="2"/>
  <c r="H14" i="2"/>
  <c r="F15" i="2"/>
  <c r="I15" i="2" s="1"/>
  <c r="G15" i="2"/>
  <c r="H15" i="2"/>
  <c r="F16" i="2"/>
  <c r="G16" i="2"/>
  <c r="I16" i="2" s="1"/>
  <c r="H16" i="2"/>
  <c r="F17" i="2"/>
  <c r="G17" i="2"/>
  <c r="H17" i="2"/>
  <c r="F18" i="2"/>
  <c r="G18" i="2"/>
  <c r="H18" i="2"/>
  <c r="F19" i="2"/>
  <c r="G19" i="2"/>
  <c r="H19" i="2"/>
  <c r="F20" i="2"/>
  <c r="G20" i="2"/>
  <c r="H20" i="2"/>
  <c r="F21" i="2"/>
  <c r="G21" i="2"/>
  <c r="H21" i="2"/>
  <c r="F22" i="2"/>
  <c r="G22" i="2"/>
  <c r="H22" i="2"/>
  <c r="F23" i="2"/>
  <c r="G23" i="2"/>
  <c r="H23" i="2"/>
  <c r="F24" i="2"/>
  <c r="G24" i="2"/>
  <c r="H24" i="2"/>
  <c r="F25" i="2"/>
  <c r="G25" i="2"/>
  <c r="H25" i="2"/>
  <c r="F26" i="2"/>
  <c r="I26" i="2" s="1"/>
  <c r="G26" i="2"/>
  <c r="H26" i="2"/>
  <c r="F27" i="2"/>
  <c r="G27" i="2"/>
  <c r="H27" i="2"/>
  <c r="I27" i="2" s="1"/>
  <c r="F28" i="2"/>
  <c r="G28" i="2"/>
  <c r="H28" i="2"/>
  <c r="F29" i="2"/>
  <c r="G29" i="2"/>
  <c r="H29" i="2"/>
  <c r="F30" i="2"/>
  <c r="G30" i="2"/>
  <c r="H30" i="2"/>
  <c r="F31" i="2"/>
  <c r="I31" i="2" s="1"/>
  <c r="G31" i="2"/>
  <c r="H31" i="2"/>
  <c r="F32" i="2"/>
  <c r="I32" i="2" s="1"/>
  <c r="G32" i="2"/>
  <c r="H32" i="2"/>
  <c r="F33" i="2"/>
  <c r="I33" i="2" s="1"/>
  <c r="G33" i="2"/>
  <c r="H33" i="2"/>
  <c r="F34" i="2"/>
  <c r="I34" i="2" s="1"/>
  <c r="G34" i="2"/>
  <c r="H34" i="2"/>
  <c r="F35" i="2"/>
  <c r="G35" i="2"/>
  <c r="H35" i="2"/>
  <c r="F36" i="2"/>
  <c r="G36" i="2"/>
  <c r="H36" i="2"/>
  <c r="F37" i="2"/>
  <c r="G37" i="2"/>
  <c r="H37" i="2"/>
  <c r="F4" i="2"/>
  <c r="G4" i="2"/>
  <c r="H4" i="2"/>
  <c r="F5" i="2"/>
  <c r="G5" i="2"/>
  <c r="H5" i="2"/>
  <c r="F6" i="2"/>
  <c r="G6" i="2"/>
  <c r="H6" i="2"/>
  <c r="F7" i="2"/>
  <c r="G7" i="2"/>
  <c r="H7" i="2"/>
  <c r="F8" i="2"/>
  <c r="G8" i="2"/>
  <c r="H8" i="2"/>
  <c r="I8" i="2" s="1"/>
  <c r="H3" i="2"/>
  <c r="G3" i="2"/>
  <c r="F3" i="2"/>
  <c r="I3" i="2" s="1"/>
  <c r="G2" i="2"/>
  <c r="H2" i="2"/>
  <c r="F2" i="2"/>
  <c r="I2" i="2" s="1"/>
  <c r="Q22" i="1"/>
  <c r="Q23" i="1"/>
  <c r="Q24" i="1"/>
  <c r="Q25" i="1"/>
  <c r="Q26" i="1"/>
  <c r="Q21" i="1"/>
  <c r="Q20" i="1"/>
  <c r="Q30" i="1"/>
  <c r="Q35" i="1" s="1"/>
  <c r="O30" i="1"/>
  <c r="O35" i="1" s="1"/>
  <c r="F308" i="1" l="1"/>
  <c r="F372" i="1"/>
  <c r="Y26" i="1"/>
  <c r="AC26" i="1" s="1"/>
  <c r="AA26" i="1"/>
  <c r="AE26" i="1" s="1"/>
  <c r="Z26" i="1"/>
  <c r="AD26" i="1" s="1"/>
  <c r="Z23" i="1"/>
  <c r="AD23" i="1" s="1"/>
  <c r="AA23" i="1"/>
  <c r="AE23" i="1" s="1"/>
  <c r="Y23" i="1"/>
  <c r="AC23" i="1" s="1"/>
  <c r="Z22" i="1"/>
  <c r="AD22" i="1" s="1"/>
  <c r="AA22" i="1"/>
  <c r="AE22" i="1" s="1"/>
  <c r="Y22" i="1"/>
  <c r="AC22" i="1" s="1"/>
  <c r="Z21" i="1"/>
  <c r="AD21" i="1" s="1"/>
  <c r="AA21" i="1"/>
  <c r="AE21" i="1" s="1"/>
  <c r="Y21" i="1"/>
  <c r="AC21" i="1" s="1"/>
  <c r="Y20" i="1"/>
  <c r="Z20" i="1"/>
  <c r="AD20" i="1" s="1"/>
  <c r="AA20" i="1"/>
  <c r="AE20" i="1" s="1"/>
  <c r="AA25" i="1"/>
  <c r="AE25" i="1" s="1"/>
  <c r="Z25" i="1"/>
  <c r="AD25" i="1" s="1"/>
  <c r="Y25" i="1"/>
  <c r="AC25" i="1" s="1"/>
  <c r="Y24" i="1"/>
  <c r="AC24" i="1" s="1"/>
  <c r="Z24" i="1"/>
  <c r="AD24" i="1" s="1"/>
  <c r="AA24" i="1"/>
  <c r="AE24" i="1" s="1"/>
  <c r="C153" i="3"/>
  <c r="C254" i="3"/>
  <c r="E214" i="3"/>
  <c r="D192" i="3"/>
  <c r="D252" i="3"/>
  <c r="C174" i="3"/>
  <c r="C252" i="3"/>
  <c r="E273" i="3"/>
  <c r="D273" i="3"/>
  <c r="C172" i="3"/>
  <c r="E232" i="3"/>
  <c r="E192" i="3"/>
  <c r="E253" i="3"/>
  <c r="D214" i="3"/>
  <c r="C192" i="3"/>
  <c r="C213" i="3"/>
  <c r="D274" i="3"/>
  <c r="D174" i="3"/>
  <c r="C274" i="3"/>
  <c r="D212" i="3"/>
  <c r="E233" i="3"/>
  <c r="D232" i="3"/>
  <c r="D253" i="3"/>
  <c r="C214" i="3"/>
  <c r="C173" i="3"/>
  <c r="E274" i="3"/>
  <c r="E172" i="3"/>
  <c r="D254" i="3"/>
  <c r="C253" i="3"/>
  <c r="E213" i="3"/>
  <c r="D173" i="3"/>
  <c r="E212" i="3"/>
  <c r="E234" i="3"/>
  <c r="E174" i="3"/>
  <c r="D234" i="3"/>
  <c r="D172" i="3"/>
  <c r="E194" i="3"/>
  <c r="C273" i="3"/>
  <c r="C272" i="3"/>
  <c r="C193" i="3"/>
  <c r="E252" i="3"/>
  <c r="D213" i="3"/>
  <c r="E173" i="3"/>
  <c r="C212" i="3"/>
  <c r="C234" i="3"/>
  <c r="D194" i="3"/>
  <c r="D193" i="3"/>
  <c r="E254" i="3"/>
  <c r="C232" i="3"/>
  <c r="E272" i="3"/>
  <c r="D233" i="3"/>
  <c r="C194" i="3"/>
  <c r="D272" i="3"/>
  <c r="C233" i="3"/>
  <c r="E193" i="3"/>
  <c r="F339" i="1"/>
  <c r="F277" i="1"/>
  <c r="F356" i="1"/>
  <c r="F293" i="1"/>
  <c r="F324" i="1"/>
  <c r="D381" i="3"/>
  <c r="G671" i="3"/>
  <c r="E25" i="3"/>
  <c r="E29" i="3" s="1"/>
  <c r="E153" i="3"/>
  <c r="E349" i="3"/>
  <c r="E151" i="3"/>
  <c r="D151" i="3"/>
  <c r="C151" i="3"/>
  <c r="D152" i="3"/>
  <c r="E152" i="3"/>
  <c r="D153" i="3"/>
  <c r="D347" i="3"/>
  <c r="C152" i="3"/>
  <c r="E332" i="3"/>
  <c r="D705" i="3"/>
  <c r="D300" i="3"/>
  <c r="C675" i="3"/>
  <c r="C673" i="3"/>
  <c r="C669" i="3"/>
  <c r="B669" i="3"/>
  <c r="D379" i="3"/>
  <c r="C748" i="3"/>
  <c r="C752" i="3"/>
  <c r="C754" i="3"/>
  <c r="C317" i="3"/>
  <c r="D686" i="3"/>
  <c r="B686" i="3"/>
  <c r="B690" i="3"/>
  <c r="D316" i="3"/>
  <c r="C689" i="3"/>
  <c r="C691" i="3"/>
  <c r="C685" i="3"/>
  <c r="E316" i="3"/>
  <c r="D689" i="3"/>
  <c r="D691" i="3"/>
  <c r="D333" i="3"/>
  <c r="C702" i="3"/>
  <c r="C395" i="3"/>
  <c r="B764" i="3"/>
  <c r="B768" i="3"/>
  <c r="D764" i="3"/>
  <c r="B770" i="3"/>
  <c r="E380" i="3"/>
  <c r="D753" i="3"/>
  <c r="D348" i="3"/>
  <c r="C721" i="3"/>
  <c r="C720" i="3"/>
  <c r="C717" i="3"/>
  <c r="D332" i="3"/>
  <c r="C701" i="3"/>
  <c r="C705" i="3"/>
  <c r="C380" i="3"/>
  <c r="D749" i="3"/>
  <c r="B753" i="3"/>
  <c r="B749" i="3"/>
  <c r="C348" i="3"/>
  <c r="D717" i="3"/>
  <c r="B717" i="3"/>
  <c r="B721" i="3"/>
  <c r="D364" i="3"/>
  <c r="E317" i="3"/>
  <c r="D690" i="3"/>
  <c r="C349" i="3"/>
  <c r="B718" i="3"/>
  <c r="D718" i="3"/>
  <c r="C379" i="3"/>
  <c r="B754" i="3"/>
  <c r="D748" i="3"/>
  <c r="B748" i="3"/>
  <c r="B752" i="3"/>
  <c r="E347" i="3"/>
  <c r="D722" i="3"/>
  <c r="D720" i="3"/>
  <c r="H671" i="3"/>
  <c r="D363" i="3"/>
  <c r="C733" i="3"/>
  <c r="C737" i="3"/>
  <c r="D362" i="3"/>
  <c r="C736" i="3"/>
  <c r="C738" i="3"/>
  <c r="C732" i="3"/>
  <c r="E381" i="3"/>
  <c r="C750" i="3"/>
  <c r="E379" i="3"/>
  <c r="D752" i="3"/>
  <c r="D754" i="3"/>
  <c r="E397" i="3"/>
  <c r="D770" i="3"/>
  <c r="E302" i="3"/>
  <c r="E362" i="3"/>
  <c r="D738" i="3"/>
  <c r="D736" i="3"/>
  <c r="D302" i="3"/>
  <c r="D395" i="3"/>
  <c r="C768" i="3"/>
  <c r="C770" i="3"/>
  <c r="C764" i="3"/>
  <c r="D380" i="3"/>
  <c r="C749" i="3"/>
  <c r="C753" i="3"/>
  <c r="D301" i="3"/>
  <c r="C674" i="3"/>
  <c r="C670" i="3"/>
  <c r="C396" i="3"/>
  <c r="D765" i="3"/>
  <c r="B765" i="3"/>
  <c r="B769" i="3"/>
  <c r="D702" i="3"/>
  <c r="F702" i="3" s="1"/>
  <c r="C302" i="3"/>
  <c r="E363" i="3"/>
  <c r="D737" i="3"/>
  <c r="D87" i="3"/>
  <c r="D92" i="3" s="1"/>
  <c r="E331" i="3"/>
  <c r="D706" i="3"/>
  <c r="D704" i="3"/>
  <c r="D318" i="3"/>
  <c r="C687" i="3"/>
  <c r="C363" i="3"/>
  <c r="B733" i="3"/>
  <c r="B737" i="3"/>
  <c r="D733" i="3"/>
  <c r="C300" i="3"/>
  <c r="C381" i="3"/>
  <c r="D750" i="3"/>
  <c r="B750" i="3"/>
  <c r="C332" i="3"/>
  <c r="D701" i="3"/>
  <c r="B701" i="3"/>
  <c r="B705" i="3"/>
  <c r="C301" i="3"/>
  <c r="B674" i="3"/>
  <c r="F675" i="3" s="1"/>
  <c r="B673" i="3"/>
  <c r="B670" i="3"/>
  <c r="D670" i="3"/>
  <c r="C397" i="3"/>
  <c r="D766" i="3"/>
  <c r="B766" i="3"/>
  <c r="D396" i="3"/>
  <c r="C769" i="3"/>
  <c r="C765" i="3"/>
  <c r="C316" i="3"/>
  <c r="B691" i="3"/>
  <c r="B689" i="3"/>
  <c r="D685" i="3"/>
  <c r="B685" i="3"/>
  <c r="E348" i="3"/>
  <c r="D721" i="3"/>
  <c r="C362" i="3"/>
  <c r="D732" i="3"/>
  <c r="B738" i="3"/>
  <c r="B732" i="3"/>
  <c r="B736" i="3"/>
  <c r="D331" i="3"/>
  <c r="C704" i="3"/>
  <c r="C700" i="3"/>
  <c r="H700" i="3" s="1"/>
  <c r="C706" i="3"/>
  <c r="E364" i="3"/>
  <c r="C734" i="3"/>
  <c r="D317" i="3"/>
  <c r="C686" i="3"/>
  <c r="C690" i="3"/>
  <c r="C364" i="3"/>
  <c r="D734" i="3"/>
  <c r="B734" i="3"/>
  <c r="D349" i="3"/>
  <c r="C718" i="3"/>
  <c r="F671" i="3"/>
  <c r="C331" i="3"/>
  <c r="B704" i="3"/>
  <c r="D700" i="3"/>
  <c r="B706" i="3"/>
  <c r="B700" i="3"/>
  <c r="E301" i="3"/>
  <c r="D674" i="3"/>
  <c r="D397" i="3"/>
  <c r="C766" i="3"/>
  <c r="C347" i="3"/>
  <c r="D716" i="3"/>
  <c r="H716" i="3" s="1"/>
  <c r="B716" i="3"/>
  <c r="B720" i="3"/>
  <c r="B722" i="3"/>
  <c r="E318" i="3"/>
  <c r="E300" i="3"/>
  <c r="D673" i="3"/>
  <c r="D669" i="3"/>
  <c r="D675" i="3"/>
  <c r="E396" i="3"/>
  <c r="D769" i="3"/>
  <c r="D687" i="3"/>
  <c r="F687" i="3" s="1"/>
  <c r="F274" i="3"/>
  <c r="D25" i="3"/>
  <c r="D29" i="3" s="1"/>
  <c r="E72" i="3"/>
  <c r="E76" i="3" s="1"/>
  <c r="C86" i="3"/>
  <c r="D86" i="3"/>
  <c r="E87" i="3"/>
  <c r="E92" i="3" s="1"/>
  <c r="D88" i="3"/>
  <c r="E88" i="3"/>
  <c r="E86" i="3"/>
  <c r="C87" i="3"/>
  <c r="C92" i="3" s="1"/>
  <c r="E24" i="3"/>
  <c r="C118" i="3"/>
  <c r="C122" i="3" s="1"/>
  <c r="C104" i="3"/>
  <c r="D24" i="3"/>
  <c r="D28" i="3" s="1"/>
  <c r="D118" i="3"/>
  <c r="D122" i="3" s="1"/>
  <c r="D54" i="3"/>
  <c r="E54" i="3"/>
  <c r="D40" i="3"/>
  <c r="E70" i="3"/>
  <c r="E74" i="3" s="1"/>
  <c r="C102" i="3"/>
  <c r="D120" i="3"/>
  <c r="D124" i="3" s="1"/>
  <c r="D55" i="3"/>
  <c r="D56" i="3"/>
  <c r="D70" i="3"/>
  <c r="D74" i="3" s="1"/>
  <c r="E40" i="3"/>
  <c r="C71" i="3"/>
  <c r="C75" i="3" s="1"/>
  <c r="D102" i="3"/>
  <c r="E120" i="3"/>
  <c r="E124" i="3" s="1"/>
  <c r="E104" i="3"/>
  <c r="E108" i="3" s="1"/>
  <c r="C119" i="3"/>
  <c r="C123" i="3" s="1"/>
  <c r="D119" i="3"/>
  <c r="D123" i="3" s="1"/>
  <c r="E119" i="3"/>
  <c r="E123" i="3" s="1"/>
  <c r="D23" i="3"/>
  <c r="B407" i="3" s="1"/>
  <c r="C41" i="3"/>
  <c r="D71" i="3"/>
  <c r="D75" i="3" s="1"/>
  <c r="E102" i="3"/>
  <c r="E55" i="3"/>
  <c r="E39" i="3"/>
  <c r="E23" i="3"/>
  <c r="D41" i="3"/>
  <c r="E71" i="3"/>
  <c r="E75" i="3" s="1"/>
  <c r="C103" i="3"/>
  <c r="D104" i="3"/>
  <c r="C55" i="3"/>
  <c r="E118" i="3"/>
  <c r="E122" i="3" s="1"/>
  <c r="C39" i="3"/>
  <c r="D39" i="3"/>
  <c r="C70" i="3"/>
  <c r="C74" i="3" s="1"/>
  <c r="C40" i="3"/>
  <c r="C120" i="3"/>
  <c r="C124" i="3" s="1"/>
  <c r="C24" i="3"/>
  <c r="E41" i="3"/>
  <c r="E45" i="3" s="1"/>
  <c r="C72" i="3"/>
  <c r="C76" i="3" s="1"/>
  <c r="D103" i="3"/>
  <c r="C56" i="3"/>
  <c r="E56" i="3"/>
  <c r="E60" i="3" s="1"/>
  <c r="C25" i="3"/>
  <c r="C54" i="3"/>
  <c r="D72" i="3"/>
  <c r="D76" i="3" s="1"/>
  <c r="E103" i="3"/>
  <c r="I80" i="2"/>
  <c r="I9" i="2"/>
  <c r="I64" i="2"/>
  <c r="I25" i="2"/>
  <c r="I66" i="2"/>
  <c r="I98" i="2"/>
  <c r="I50" i="2"/>
  <c r="I48" i="2"/>
  <c r="I18" i="2"/>
  <c r="I17" i="2"/>
  <c r="I96" i="2"/>
  <c r="I60" i="2"/>
  <c r="I20" i="2"/>
  <c r="I7" i="2"/>
  <c r="I10" i="2"/>
  <c r="I59" i="2"/>
  <c r="I36" i="2"/>
  <c r="I90" i="2"/>
  <c r="I74" i="2"/>
  <c r="I19" i="2"/>
  <c r="I79" i="2"/>
  <c r="I84" i="2"/>
  <c r="I29" i="2"/>
  <c r="I89" i="2"/>
  <c r="I57" i="2"/>
  <c r="I23" i="2"/>
  <c r="I83" i="2"/>
  <c r="I51" i="2"/>
  <c r="I28" i="2"/>
  <c r="I12" i="2"/>
  <c r="I72" i="2"/>
  <c r="I4" i="2"/>
  <c r="I22" i="2"/>
  <c r="I87" i="2"/>
  <c r="I55" i="2"/>
  <c r="I85" i="2"/>
  <c r="I53" i="2"/>
  <c r="I30" i="2"/>
  <c r="I58" i="2"/>
  <c r="I42" i="2"/>
  <c r="I35" i="2"/>
  <c r="I63" i="2"/>
  <c r="I47" i="2"/>
  <c r="I24" i="2"/>
  <c r="I100" i="2"/>
  <c r="I68" i="2"/>
  <c r="I13" i="2"/>
  <c r="I41" i="2"/>
  <c r="I94" i="2"/>
  <c r="I46" i="2"/>
  <c r="I67" i="2"/>
  <c r="I56" i="2"/>
  <c r="I40" i="2"/>
  <c r="I39" i="2"/>
  <c r="I21" i="2"/>
  <c r="I86" i="2"/>
  <c r="I70" i="2"/>
  <c r="I54" i="2"/>
  <c r="I38" i="2"/>
  <c r="I69" i="2"/>
  <c r="I14" i="2"/>
  <c r="I95" i="2"/>
  <c r="I6" i="2"/>
  <c r="I52" i="2"/>
  <c r="I73" i="2"/>
  <c r="I78" i="2"/>
  <c r="I62" i="2"/>
  <c r="I5" i="2"/>
  <c r="I99" i="2"/>
  <c r="I88" i="2"/>
  <c r="I71" i="2"/>
  <c r="I37" i="2"/>
  <c r="T20" i="1" l="1"/>
  <c r="AC20" i="1"/>
  <c r="AF20" i="1" s="1"/>
  <c r="F194" i="3"/>
  <c r="F254" i="3"/>
  <c r="F174" i="3"/>
  <c r="F689" i="3"/>
  <c r="F76" i="3"/>
  <c r="F234" i="3"/>
  <c r="F214" i="3"/>
  <c r="D412" i="3"/>
  <c r="F153" i="3"/>
  <c r="E90" i="3"/>
  <c r="E91" i="3"/>
  <c r="D91" i="3"/>
  <c r="D90" i="3"/>
  <c r="C91" i="3"/>
  <c r="C90" i="3"/>
  <c r="F92" i="3" s="1"/>
  <c r="F754" i="3"/>
  <c r="AF25" i="1"/>
  <c r="AF26" i="1"/>
  <c r="C471" i="3"/>
  <c r="G717" i="3"/>
  <c r="H766" i="3"/>
  <c r="H687" i="3"/>
  <c r="H702" i="3"/>
  <c r="F364" i="3"/>
  <c r="F333" i="3"/>
  <c r="H718" i="3"/>
  <c r="F397" i="3"/>
  <c r="H750" i="3"/>
  <c r="F318" i="3"/>
  <c r="F381" i="3"/>
  <c r="H669" i="3"/>
  <c r="G732" i="3"/>
  <c r="F732" i="3"/>
  <c r="G686" i="3"/>
  <c r="F686" i="3"/>
  <c r="F717" i="3"/>
  <c r="F722" i="3"/>
  <c r="H670" i="3"/>
  <c r="F753" i="3"/>
  <c r="F752" i="3"/>
  <c r="G764" i="3"/>
  <c r="F764" i="3"/>
  <c r="F349" i="3"/>
  <c r="F705" i="3"/>
  <c r="F706" i="3"/>
  <c r="H732" i="3"/>
  <c r="G687" i="3"/>
  <c r="G669" i="3"/>
  <c r="F669" i="3"/>
  <c r="H717" i="3"/>
  <c r="F700" i="3"/>
  <c r="G700" i="3"/>
  <c r="F738" i="3"/>
  <c r="F769" i="3"/>
  <c r="F768" i="3"/>
  <c r="F720" i="3"/>
  <c r="F721" i="3"/>
  <c r="F749" i="3"/>
  <c r="G749" i="3"/>
  <c r="H686" i="3"/>
  <c r="G750" i="3"/>
  <c r="F750" i="3"/>
  <c r="H685" i="3"/>
  <c r="H765" i="3"/>
  <c r="H733" i="3"/>
  <c r="F737" i="3"/>
  <c r="F736" i="3"/>
  <c r="G765" i="3"/>
  <c r="F765" i="3"/>
  <c r="F690" i="3"/>
  <c r="F691" i="3"/>
  <c r="F733" i="3"/>
  <c r="G733" i="3"/>
  <c r="G670" i="3"/>
  <c r="F670" i="3"/>
  <c r="F734" i="3"/>
  <c r="G734" i="3"/>
  <c r="F674" i="3"/>
  <c r="F673" i="3"/>
  <c r="G716" i="3"/>
  <c r="F716" i="3"/>
  <c r="G748" i="3"/>
  <c r="F748" i="3"/>
  <c r="H748" i="3"/>
  <c r="F685" i="3"/>
  <c r="G685" i="3"/>
  <c r="H749" i="3"/>
  <c r="G701" i="3"/>
  <c r="F701" i="3"/>
  <c r="H764" i="3"/>
  <c r="H701" i="3"/>
  <c r="H734" i="3"/>
  <c r="G702" i="3"/>
  <c r="G718" i="3"/>
  <c r="F718" i="3"/>
  <c r="F704" i="3"/>
  <c r="G766" i="3"/>
  <c r="F766" i="3"/>
  <c r="F302" i="3"/>
  <c r="F770" i="3"/>
  <c r="AF24" i="1"/>
  <c r="E28" i="3"/>
  <c r="C45" i="3"/>
  <c r="D425" i="3"/>
  <c r="B425" i="3"/>
  <c r="D454" i="3"/>
  <c r="B460" i="3"/>
  <c r="B454" i="3"/>
  <c r="B458" i="3"/>
  <c r="C456" i="3"/>
  <c r="C59" i="3"/>
  <c r="B443" i="3"/>
  <c r="D439" i="3"/>
  <c r="B439" i="3"/>
  <c r="D108" i="3"/>
  <c r="C488" i="3"/>
  <c r="D58" i="3"/>
  <c r="C444" i="3"/>
  <c r="C442" i="3"/>
  <c r="C438" i="3"/>
  <c r="D459" i="3"/>
  <c r="D507" i="3"/>
  <c r="D59" i="3"/>
  <c r="C439" i="3"/>
  <c r="C443" i="3"/>
  <c r="D504" i="3"/>
  <c r="B504" i="3"/>
  <c r="C106" i="3"/>
  <c r="D486" i="3"/>
  <c r="B492" i="3"/>
  <c r="B490" i="3"/>
  <c r="B486" i="3"/>
  <c r="C470" i="3"/>
  <c r="C474" i="3"/>
  <c r="C476" i="3"/>
  <c r="E43" i="3"/>
  <c r="D429" i="3"/>
  <c r="D427" i="3"/>
  <c r="D458" i="3"/>
  <c r="D460" i="3"/>
  <c r="E107" i="3"/>
  <c r="D491" i="3"/>
  <c r="B455" i="3"/>
  <c r="D455" i="3"/>
  <c r="B459" i="3"/>
  <c r="C58" i="3"/>
  <c r="B442" i="3"/>
  <c r="B438" i="3"/>
  <c r="B444" i="3"/>
  <c r="D438" i="3"/>
  <c r="D43" i="3"/>
  <c r="C427" i="3"/>
  <c r="C429" i="3"/>
  <c r="C423" i="3"/>
  <c r="E59" i="3"/>
  <c r="D443" i="3"/>
  <c r="C508" i="3"/>
  <c r="C506" i="3"/>
  <c r="C502" i="3"/>
  <c r="D60" i="3"/>
  <c r="C440" i="3"/>
  <c r="B507" i="3"/>
  <c r="B503" i="3"/>
  <c r="D503" i="3"/>
  <c r="D471" i="3"/>
  <c r="B471" i="3"/>
  <c r="B475" i="3"/>
  <c r="D44" i="3"/>
  <c r="C424" i="3"/>
  <c r="C428" i="3"/>
  <c r="C472" i="3"/>
  <c r="D472" i="3"/>
  <c r="H472" i="3" s="1"/>
  <c r="C107" i="3"/>
  <c r="B491" i="3"/>
  <c r="B487" i="3"/>
  <c r="D487" i="3"/>
  <c r="B456" i="3"/>
  <c r="D456" i="3"/>
  <c r="D45" i="3"/>
  <c r="C425" i="3"/>
  <c r="C108" i="3"/>
  <c r="B488" i="3"/>
  <c r="D488" i="3"/>
  <c r="C503" i="3"/>
  <c r="C507" i="3"/>
  <c r="B506" i="3"/>
  <c r="B508" i="3"/>
  <c r="D502" i="3"/>
  <c r="B502" i="3"/>
  <c r="C504" i="3"/>
  <c r="D474" i="3"/>
  <c r="D476" i="3"/>
  <c r="D106" i="3"/>
  <c r="C490" i="3"/>
  <c r="C492" i="3"/>
  <c r="C486" i="3"/>
  <c r="B476" i="3"/>
  <c r="D470" i="3"/>
  <c r="B470" i="3"/>
  <c r="B474" i="3"/>
  <c r="C43" i="3"/>
  <c r="B427" i="3"/>
  <c r="B429" i="3"/>
  <c r="D423" i="3"/>
  <c r="B423" i="3"/>
  <c r="E106" i="3"/>
  <c r="D490" i="3"/>
  <c r="D492" i="3"/>
  <c r="B472" i="3"/>
  <c r="C60" i="3"/>
  <c r="B440" i="3"/>
  <c r="D440" i="3"/>
  <c r="E58" i="3"/>
  <c r="D442" i="3"/>
  <c r="D444" i="3"/>
  <c r="D107" i="3"/>
  <c r="C487" i="3"/>
  <c r="C491" i="3"/>
  <c r="C44" i="3"/>
  <c r="D424" i="3"/>
  <c r="B424" i="3"/>
  <c r="B428" i="3"/>
  <c r="F429" i="3" s="1"/>
  <c r="E44" i="3"/>
  <c r="D428" i="3"/>
  <c r="D508" i="3"/>
  <c r="D506" i="3"/>
  <c r="C455" i="3"/>
  <c r="C459" i="3"/>
  <c r="C460" i="3"/>
  <c r="C454" i="3"/>
  <c r="C458" i="3"/>
  <c r="C409" i="3"/>
  <c r="D475" i="3"/>
  <c r="C475" i="3"/>
  <c r="C412" i="3"/>
  <c r="C408" i="3"/>
  <c r="D413" i="3"/>
  <c r="D411" i="3"/>
  <c r="E27" i="3"/>
  <c r="D407" i="3"/>
  <c r="C27" i="3"/>
  <c r="B413" i="3"/>
  <c r="B411" i="3"/>
  <c r="D408" i="3"/>
  <c r="C28" i="3"/>
  <c r="B408" i="3"/>
  <c r="B412" i="3"/>
  <c r="B409" i="3"/>
  <c r="D409" i="3"/>
  <c r="C29" i="3"/>
  <c r="C411" i="3"/>
  <c r="C413" i="3"/>
  <c r="C407" i="3"/>
  <c r="D27" i="3"/>
  <c r="AF21" i="1"/>
  <c r="AF23" i="1"/>
  <c r="AF22" i="1"/>
  <c r="U33" i="1" l="1"/>
  <c r="U39" i="1" s="1"/>
  <c r="S33" i="1"/>
  <c r="S39" i="1" s="1"/>
  <c r="T33" i="1"/>
  <c r="T39" i="1" s="1"/>
  <c r="P32" i="1"/>
  <c r="P37" i="1" s="1"/>
  <c r="P31" i="1"/>
  <c r="P36" i="1" s="1"/>
  <c r="P30" i="1"/>
  <c r="P35" i="1" s="1"/>
  <c r="I669" i="3" a="1"/>
  <c r="I669" i="3" s="1"/>
  <c r="I672" i="3" s="1"/>
  <c r="F508" i="3"/>
  <c r="H471" i="3"/>
  <c r="I685" i="3" a="1"/>
  <c r="I685" i="3" s="1"/>
  <c r="I688" i="3" s="1"/>
  <c r="I716" i="3" a="1"/>
  <c r="I716" i="3" s="1"/>
  <c r="I719" i="3" s="1"/>
  <c r="I732" i="3" a="1"/>
  <c r="I732" i="3" s="1"/>
  <c r="I735" i="3" s="1"/>
  <c r="I764" i="3" a="1"/>
  <c r="I764" i="3" s="1"/>
  <c r="I767" i="3" s="1"/>
  <c r="I748" i="3" a="1"/>
  <c r="I748" i="3" s="1"/>
  <c r="I751" i="3" s="1"/>
  <c r="I700" i="3" a="1"/>
  <c r="I700" i="3" s="1"/>
  <c r="I703" i="3" s="1"/>
  <c r="H455" i="3"/>
  <c r="H504" i="3"/>
  <c r="H440" i="3"/>
  <c r="H425" i="3"/>
  <c r="F108" i="3"/>
  <c r="H424" i="3"/>
  <c r="F444" i="3"/>
  <c r="F60" i="3"/>
  <c r="F124" i="3"/>
  <c r="F492" i="3"/>
  <c r="H423" i="3"/>
  <c r="H454" i="3"/>
  <c r="F425" i="3"/>
  <c r="H488" i="3"/>
  <c r="H486" i="3"/>
  <c r="F45" i="3"/>
  <c r="H470" i="3"/>
  <c r="F476" i="3"/>
  <c r="G488" i="3"/>
  <c r="F488" i="3"/>
  <c r="H456" i="3"/>
  <c r="F458" i="3"/>
  <c r="F459" i="3"/>
  <c r="G503" i="3"/>
  <c r="F503" i="3"/>
  <c r="G487" i="3"/>
  <c r="F487" i="3"/>
  <c r="F442" i="3"/>
  <c r="F443" i="3"/>
  <c r="G472" i="3"/>
  <c r="F472" i="3"/>
  <c r="G423" i="3"/>
  <c r="F423" i="3"/>
  <c r="F454" i="3"/>
  <c r="G454" i="3"/>
  <c r="F428" i="3"/>
  <c r="F427" i="3"/>
  <c r="H487" i="3"/>
  <c r="H438" i="3"/>
  <c r="F475" i="3"/>
  <c r="F474" i="3"/>
  <c r="F507" i="3"/>
  <c r="F506" i="3"/>
  <c r="F486" i="3"/>
  <c r="G486" i="3"/>
  <c r="G425" i="3"/>
  <c r="G439" i="3"/>
  <c r="F439" i="3"/>
  <c r="G471" i="3"/>
  <c r="F471" i="3"/>
  <c r="G424" i="3"/>
  <c r="F424" i="3"/>
  <c r="H502" i="3"/>
  <c r="F460" i="3"/>
  <c r="F491" i="3"/>
  <c r="F490" i="3"/>
  <c r="G504" i="3"/>
  <c r="F504" i="3"/>
  <c r="G456" i="3"/>
  <c r="F456" i="3"/>
  <c r="F502" i="3"/>
  <c r="G502" i="3"/>
  <c r="G470" i="3"/>
  <c r="F470" i="3"/>
  <c r="G440" i="3"/>
  <c r="F440" i="3"/>
  <c r="H439" i="3"/>
  <c r="F438" i="3"/>
  <c r="G438" i="3"/>
  <c r="H407" i="3"/>
  <c r="H409" i="3"/>
  <c r="H503" i="3"/>
  <c r="G455" i="3"/>
  <c r="F455" i="3"/>
  <c r="F413" i="3"/>
  <c r="H408" i="3"/>
  <c r="G409" i="3"/>
  <c r="F409" i="3"/>
  <c r="G408" i="3"/>
  <c r="F408" i="3"/>
  <c r="G407" i="3"/>
  <c r="F407" i="3"/>
  <c r="F29" i="3"/>
  <c r="F412" i="3"/>
  <c r="F411" i="3"/>
  <c r="Q33" i="1"/>
  <c r="Q39" i="1" s="1"/>
  <c r="O33" i="1"/>
  <c r="P33" i="1"/>
  <c r="P39" i="1" s="1"/>
  <c r="H35" i="3" l="1" a="1"/>
  <c r="H35" i="3" s="1"/>
  <c r="H38" i="3" s="1"/>
  <c r="H66" i="3" a="1"/>
  <c r="H66" i="3" s="1"/>
  <c r="H69" i="3" s="1"/>
  <c r="H114" i="3" a="1"/>
  <c r="H114" i="3" s="1"/>
  <c r="H117" i="3" s="1"/>
  <c r="H98" i="3" a="1"/>
  <c r="H98" i="3" s="1"/>
  <c r="H101" i="3" s="1"/>
  <c r="H50" i="3" a="1"/>
  <c r="H50" i="3" s="1"/>
  <c r="H53" i="3" s="1"/>
  <c r="H82" i="3" a="1"/>
  <c r="H82" i="3" s="1"/>
  <c r="H85" i="3" s="1"/>
  <c r="H19" i="3" a="1"/>
  <c r="H19" i="3" s="1"/>
  <c r="H22" i="3" s="1"/>
  <c r="H117" i="1"/>
  <c r="H101" i="1"/>
  <c r="H85" i="1"/>
  <c r="H69" i="1"/>
  <c r="H53" i="1"/>
  <c r="H38" i="1"/>
  <c r="H22" i="1"/>
  <c r="F117" i="1" l="1"/>
  <c r="F101" i="1"/>
  <c r="F85" i="1"/>
  <c r="F69" i="1"/>
  <c r="F53" i="1"/>
  <c r="F38" i="1"/>
  <c r="F22" i="1"/>
  <c r="D41" i="1" l="1"/>
  <c r="D45" i="1" s="1"/>
  <c r="C41" i="1"/>
  <c r="C45" i="1" s="1"/>
  <c r="D40" i="1"/>
  <c r="D44" i="1" s="1"/>
  <c r="E41" i="1"/>
  <c r="E45" i="1" s="1"/>
  <c r="E40" i="1"/>
  <c r="E44" i="1" s="1"/>
  <c r="C40" i="1"/>
  <c r="C44" i="1" s="1"/>
  <c r="E39" i="1"/>
  <c r="E43" i="1" s="1"/>
  <c r="D39" i="1"/>
  <c r="D43" i="1" s="1"/>
  <c r="C39" i="1"/>
  <c r="C43" i="1" s="1"/>
  <c r="F45" i="1" s="1"/>
  <c r="E56" i="1"/>
  <c r="E60" i="1" s="1"/>
  <c r="D56" i="1"/>
  <c r="D60" i="1" s="1"/>
  <c r="C54" i="1"/>
  <c r="C58" i="1" s="1"/>
  <c r="D54" i="1"/>
  <c r="D58" i="1" s="1"/>
  <c r="D55" i="1"/>
  <c r="D59" i="1" s="1"/>
  <c r="E54" i="1"/>
  <c r="E58" i="1" s="1"/>
  <c r="C56" i="1"/>
  <c r="C60" i="1" s="1"/>
  <c r="E55" i="1"/>
  <c r="E59" i="1" s="1"/>
  <c r="C55" i="1"/>
  <c r="C59" i="1" s="1"/>
  <c r="D72" i="1"/>
  <c r="D76" i="1" s="1"/>
  <c r="E71" i="1"/>
  <c r="E75" i="1" s="1"/>
  <c r="C71" i="1"/>
  <c r="C75" i="1" s="1"/>
  <c r="C72" i="1"/>
  <c r="C76" i="1" s="1"/>
  <c r="D71" i="1"/>
  <c r="D75" i="1" s="1"/>
  <c r="E72" i="1"/>
  <c r="E76" i="1" s="1"/>
  <c r="D70" i="1"/>
  <c r="D74" i="1" s="1"/>
  <c r="C70" i="1"/>
  <c r="C74" i="1" s="1"/>
  <c r="E70" i="1"/>
  <c r="E74" i="1" s="1"/>
  <c r="C87" i="1"/>
  <c r="C92" i="1" s="1"/>
  <c r="C86" i="1"/>
  <c r="D88" i="1"/>
  <c r="E86" i="1"/>
  <c r="E88" i="1"/>
  <c r="C88" i="1"/>
  <c r="E87" i="1"/>
  <c r="E92" i="1" s="1"/>
  <c r="D86" i="1"/>
  <c r="D87" i="1"/>
  <c r="D92" i="1" s="1"/>
  <c r="D103" i="1"/>
  <c r="D107" i="1" s="1"/>
  <c r="C103" i="1"/>
  <c r="C107" i="1" s="1"/>
  <c r="D102" i="1"/>
  <c r="D106" i="1" s="1"/>
  <c r="C102" i="1"/>
  <c r="C106" i="1" s="1"/>
  <c r="E102" i="1"/>
  <c r="E106" i="1" s="1"/>
  <c r="E104" i="1"/>
  <c r="E108" i="1" s="1"/>
  <c r="D104" i="1"/>
  <c r="D108" i="1" s="1"/>
  <c r="C104" i="1"/>
  <c r="C108" i="1" s="1"/>
  <c r="E103" i="1"/>
  <c r="E107" i="1" s="1"/>
  <c r="E120" i="1"/>
  <c r="E124" i="1" s="1"/>
  <c r="D120" i="1"/>
  <c r="D124" i="1" s="1"/>
  <c r="D118" i="1"/>
  <c r="D122" i="1" s="1"/>
  <c r="C120" i="1"/>
  <c r="C124" i="1" s="1"/>
  <c r="E119" i="1"/>
  <c r="E123" i="1" s="1"/>
  <c r="D119" i="1"/>
  <c r="D123" i="1" s="1"/>
  <c r="C119" i="1"/>
  <c r="C123" i="1" s="1"/>
  <c r="C118" i="1"/>
  <c r="C122" i="1" s="1"/>
  <c r="E118" i="1"/>
  <c r="E122" i="1" s="1"/>
  <c r="C25" i="1"/>
  <c r="C29" i="1" s="1"/>
  <c r="C24" i="1"/>
  <c r="C28" i="1" s="1"/>
  <c r="D25" i="1"/>
  <c r="D29" i="1" s="1"/>
  <c r="E23" i="1"/>
  <c r="E27" i="1" s="1"/>
  <c r="E25" i="1"/>
  <c r="E29" i="1" s="1"/>
  <c r="E24" i="1"/>
  <c r="E28" i="1" s="1"/>
  <c r="D24" i="1"/>
  <c r="D28" i="1" s="1"/>
  <c r="D23" i="1"/>
  <c r="D27" i="1" s="1"/>
  <c r="C23" i="1"/>
  <c r="C27" i="1" s="1"/>
  <c r="F29" i="1" s="1"/>
  <c r="E91" i="1" l="1"/>
  <c r="E90" i="1"/>
  <c r="F60" i="1"/>
  <c r="F108" i="1"/>
  <c r="C90" i="1"/>
  <c r="F92" i="1" s="1"/>
  <c r="C91" i="1"/>
  <c r="F76" i="1"/>
  <c r="F124" i="1"/>
  <c r="D90" i="1"/>
  <c r="D9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<sst xmlns="http://schemas.openxmlformats.org/spreadsheetml/2006/main" count="1029" uniqueCount="93">
  <si>
    <t>Edema</t>
  </si>
  <si>
    <t>Atelectasis</t>
  </si>
  <si>
    <t>ID</t>
  </si>
  <si>
    <t>IS_0</t>
  </si>
  <si>
    <t>IS_1</t>
  </si>
  <si>
    <t>Sum</t>
  </si>
  <si>
    <t>meanIR</t>
  </si>
  <si>
    <t>IR</t>
  </si>
  <si>
    <t>SUM</t>
  </si>
  <si>
    <t>IS_2</t>
  </si>
  <si>
    <t>IRperLabel</t>
  </si>
  <si>
    <t>mIR</t>
  </si>
  <si>
    <t>df</t>
  </si>
  <si>
    <t>correl. To class distance</t>
  </si>
  <si>
    <t>t_statistic_class</t>
  </si>
  <si>
    <t>Groups</t>
  </si>
  <si>
    <t>Scenario</t>
  </si>
  <si>
    <t>Cardiom.</t>
  </si>
  <si>
    <t>Class Aggregations</t>
  </si>
  <si>
    <t>α</t>
  </si>
  <si>
    <t>df = 7</t>
  </si>
  <si>
    <t>t_table - one tailed</t>
  </si>
  <si>
    <t>Group Distance</t>
  </si>
  <si>
    <t>Grp. Dist.</t>
  </si>
  <si>
    <t>Equi-probability</t>
  </si>
  <si>
    <t>sqrd. Dist.</t>
  </si>
  <si>
    <t>Emp. Dist</t>
  </si>
  <si>
    <t>IR per Label</t>
  </si>
  <si>
    <t>Ed_Ca</t>
  </si>
  <si>
    <t>Ca_At</t>
  </si>
  <si>
    <t>Ed_at</t>
  </si>
  <si>
    <t xml:space="preserve">Ed </t>
  </si>
  <si>
    <t>Ca</t>
  </si>
  <si>
    <t>At</t>
  </si>
  <si>
    <t>0_1</t>
  </si>
  <si>
    <t>1_2</t>
  </si>
  <si>
    <t>2_0</t>
  </si>
  <si>
    <t>equi-probability</t>
  </si>
  <si>
    <t>Korrel</t>
  </si>
  <si>
    <t>t_statistic</t>
  </si>
  <si>
    <t>Dist.</t>
  </si>
  <si>
    <t>IS_relative</t>
  </si>
  <si>
    <t>Empiric Distribution</t>
  </si>
  <si>
    <t>Grp. Dist</t>
  </si>
  <si>
    <t>Experiment 2</t>
  </si>
  <si>
    <t>seed</t>
  </si>
  <si>
    <t>Seed</t>
  </si>
  <si>
    <t>Experiment 3</t>
  </si>
  <si>
    <t>correl. Exp. 1</t>
  </si>
  <si>
    <t>correl. Exp. 2</t>
  </si>
  <si>
    <t>correl. Exp. 3</t>
  </si>
  <si>
    <t>t_statistic_Exp1</t>
  </si>
  <si>
    <t>t_statistic_Exp3</t>
  </si>
  <si>
    <t>t_statistic_Exp2</t>
  </si>
  <si>
    <t>Empiric distribution</t>
  </si>
  <si>
    <t>Squared Distance</t>
  </si>
  <si>
    <t>Class Distance</t>
  </si>
  <si>
    <t>inf</t>
  </si>
  <si>
    <t>Experiment 4</t>
  </si>
  <si>
    <t>Scenarios</t>
  </si>
  <si>
    <t>[1.0 1.0 1.0]</t>
  </si>
  <si>
    <t>[1.0 1.25 1.25]</t>
  </si>
  <si>
    <t>[1.0 1.5 1.5]</t>
  </si>
  <si>
    <t>[1.0 1.2 1.5]</t>
  </si>
  <si>
    <t>[1.0 1.0 1.5]</t>
  </si>
  <si>
    <t>[1.0 1.0 1.2]</t>
  </si>
  <si>
    <t>correl. To group distancce</t>
  </si>
  <si>
    <t>t-statistic_group</t>
  </si>
  <si>
    <t>t-statistic_class</t>
  </si>
  <si>
    <t>df = 4</t>
  </si>
  <si>
    <t>df = 3</t>
  </si>
  <si>
    <t>e_group</t>
  </si>
  <si>
    <t>e_class</t>
  </si>
  <si>
    <t>IS</t>
  </si>
  <si>
    <t>Exp. 2</t>
  </si>
  <si>
    <t>Exp.3</t>
  </si>
  <si>
    <t>Exp. 4</t>
  </si>
  <si>
    <t>[1,5 3,  1, ]</t>
  </si>
  <si>
    <t>[1,25 2,5  1,  ]</t>
  </si>
  <si>
    <t>[1,125 2,25  1,   ]</t>
  </si>
  <si>
    <t>[1,1 2,2 1, ]</t>
  </si>
  <si>
    <t>Exp. 3</t>
  </si>
  <si>
    <t>Total</t>
  </si>
  <si>
    <t>[1,1667 2,3333 1,        ]</t>
  </si>
  <si>
    <t>[1,0833 2,1667 1,        ]</t>
  </si>
  <si>
    <t>[1,0714 2,142 1,        ]</t>
  </si>
  <si>
    <t>Calculation details</t>
  </si>
  <si>
    <t>Korrel_average</t>
  </si>
  <si>
    <t>IS_sum</t>
  </si>
  <si>
    <t>IS_average</t>
  </si>
  <si>
    <t>Korrel_sum</t>
  </si>
  <si>
    <t>Experiment 5</t>
  </si>
  <si>
    <t>Korrelations per 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</si>
</sst>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"/>
    <numFmt numFmtId="165" formatCode="0.000"/>
    <numFmt numFmtId="166" formatCode="0.0000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2"/>
      <name val="Calibri"/>
      <family val="2"/>
    </font>
    <font>
      <b/>
      <sz val="12"/>
      <color theme="1"/>
      <name val="Calibri"/>
      <family val="2"/>
      <scheme val="minor"/>
    </font>
    <font>
      <b/>
      <sz val="11"/>
      <name val="Calibri"/>
      <family val="2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/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auto="1"/>
      </top>
      <bottom/>
      <diagonal/>
    </border>
    <border>
      <left style="thin">
        <color indexed="64"/>
      </left>
      <right/>
      <top/>
      <bottom/>
      <diagonal/>
    </border>
    <border>
      <left style="thin">
        <color auto="1"/>
      </left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/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auto="1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</borders>
  <cellStyleXfs count="1">
    <xf numFmtId="0" fontId="0" fillId="0" borderId="0"/>
  </cellStyleXfs>
  <cellXfs count="139">
    <xf numFmtId="0" fontId="0" fillId="0" borderId="0" xfId="0"/>
    <xf numFmtId="0" fontId="2" fillId="0" borderId="1" xfId="0" applyFont="1" applyBorder="1" applyAlignment="1">
      <alignment horizontal="center" vertical="top"/>
    </xf>
    <xf numFmtId="2" fontId="0" fillId="0" borderId="0" xfId="0" applyNumberFormat="1"/>
    <xf numFmtId="2" fontId="2" fillId="0" borderId="0" xfId="0" applyNumberFormat="1" applyFont="1" applyAlignment="1">
      <alignment horizontal="center" vertical="top"/>
    </xf>
    <xf numFmtId="0" fontId="3" fillId="0" borderId="1" xfId="0" applyFont="1" applyBorder="1" applyAlignment="1">
      <alignment horizontal="center" vertical="top"/>
    </xf>
    <xf numFmtId="0" fontId="1" fillId="0" borderId="0" xfId="0" applyFont="1"/>
    <xf numFmtId="0" fontId="5" fillId="0" borderId="1" xfId="0" applyFont="1" applyBorder="1" applyAlignment="1">
      <alignment horizontal="center" vertical="top"/>
    </xf>
    <xf numFmtId="0" fontId="4" fillId="0" borderId="1" xfId="0" applyFont="1" applyBorder="1"/>
    <xf numFmtId="0" fontId="1" fillId="0" borderId="1" xfId="0" applyFont="1" applyBorder="1"/>
    <xf numFmtId="1" fontId="4" fillId="0" borderId="1" xfId="0" applyNumberFormat="1" applyFont="1" applyBorder="1"/>
    <xf numFmtId="0" fontId="0" fillId="0" borderId="0" xfId="0" applyAlignment="1">
      <alignment vertical="center"/>
    </xf>
    <xf numFmtId="164" fontId="0" fillId="0" borderId="0" xfId="0" applyNumberFormat="1"/>
    <xf numFmtId="2" fontId="1" fillId="0" borderId="0" xfId="0" applyNumberFormat="1" applyFont="1"/>
    <xf numFmtId="0" fontId="1" fillId="0" borderId="1" xfId="0" applyFont="1" applyBorder="1" applyAlignment="1">
      <alignment vertical="center"/>
    </xf>
    <xf numFmtId="0" fontId="5" fillId="0" borderId="1" xfId="0" applyFont="1" applyBorder="1" applyAlignment="1">
      <alignment horizontal="center" vertical="center"/>
    </xf>
    <xf numFmtId="2" fontId="0" fillId="0" borderId="0" xfId="0" applyNumberFormat="1" applyAlignment="1">
      <alignment vertical="center"/>
    </xf>
    <xf numFmtId="0" fontId="1" fillId="0" borderId="3" xfId="0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0" fontId="1" fillId="0" borderId="7" xfId="0" applyFont="1" applyBorder="1" applyAlignment="1">
      <alignment vertical="center"/>
    </xf>
    <xf numFmtId="0" fontId="0" fillId="0" borderId="8" xfId="0" applyBorder="1" applyAlignment="1">
      <alignment horizontal="center" vertical="center"/>
    </xf>
    <xf numFmtId="2" fontId="0" fillId="0" borderId="9" xfId="0" applyNumberFormat="1" applyBorder="1"/>
    <xf numFmtId="0" fontId="0" fillId="0" borderId="10" xfId="0" applyBorder="1" applyAlignment="1">
      <alignment horizontal="center" vertical="center"/>
    </xf>
    <xf numFmtId="0" fontId="0" fillId="0" borderId="11" xfId="0" applyBorder="1"/>
    <xf numFmtId="2" fontId="0" fillId="0" borderId="11" xfId="0" applyNumberFormat="1" applyBorder="1"/>
    <xf numFmtId="2" fontId="0" fillId="0" borderId="12" xfId="0" applyNumberFormat="1" applyBorder="1"/>
    <xf numFmtId="0" fontId="1" fillId="0" borderId="2" xfId="0" applyFont="1" applyBorder="1" applyAlignment="1">
      <alignment vertical="center"/>
    </xf>
    <xf numFmtId="0" fontId="5" fillId="0" borderId="3" xfId="0" applyFont="1" applyBorder="1" applyAlignment="1">
      <alignment horizontal="center" vertical="center"/>
    </xf>
    <xf numFmtId="0" fontId="0" fillId="0" borderId="9" xfId="0" applyBorder="1"/>
    <xf numFmtId="0" fontId="0" fillId="0" borderId="8" xfId="0" applyBorder="1"/>
    <xf numFmtId="0" fontId="1" fillId="0" borderId="6" xfId="0" applyFont="1" applyBorder="1"/>
    <xf numFmtId="0" fontId="0" fillId="0" borderId="10" xfId="0" applyBorder="1"/>
    <xf numFmtId="2" fontId="5" fillId="0" borderId="0" xfId="0" applyNumberFormat="1" applyFont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4" xfId="0" applyFont="1" applyBorder="1" applyAlignment="1">
      <alignment vertical="center"/>
    </xf>
    <xf numFmtId="0" fontId="1" fillId="0" borderId="15" xfId="0" applyFont="1" applyBorder="1" applyAlignment="1">
      <alignment vertical="center"/>
    </xf>
    <xf numFmtId="0" fontId="4" fillId="0" borderId="1" xfId="0" applyFont="1" applyBorder="1" applyAlignment="1">
      <alignment vertical="center"/>
    </xf>
    <xf numFmtId="0" fontId="1" fillId="0" borderId="16" xfId="0" applyFont="1" applyBorder="1" applyAlignment="1">
      <alignment vertical="center"/>
    </xf>
    <xf numFmtId="2" fontId="1" fillId="0" borderId="0" xfId="0" applyNumberFormat="1" applyFont="1" applyAlignment="1">
      <alignment horizontal="center" wrapText="1"/>
    </xf>
    <xf numFmtId="165" fontId="0" fillId="0" borderId="0" xfId="0" applyNumberFormat="1"/>
    <xf numFmtId="165" fontId="0" fillId="0" borderId="11" xfId="0" applyNumberFormat="1" applyBorder="1"/>
    <xf numFmtId="0" fontId="1" fillId="0" borderId="14" xfId="0" applyFont="1" applyBorder="1" applyAlignment="1">
      <alignment vertical="center"/>
    </xf>
    <xf numFmtId="0" fontId="1" fillId="0" borderId="0" xfId="0" applyFont="1" applyAlignment="1">
      <alignment horizontal="center" vertical="center"/>
    </xf>
    <xf numFmtId="1" fontId="0" fillId="0" borderId="0" xfId="0" applyNumberFormat="1"/>
    <xf numFmtId="164" fontId="0" fillId="0" borderId="11" xfId="0" applyNumberFormat="1" applyBorder="1"/>
    <xf numFmtId="165" fontId="2" fillId="0" borderId="1" xfId="0" applyNumberFormat="1" applyFont="1" applyBorder="1" applyAlignment="1">
      <alignment horizontal="center" vertical="top"/>
    </xf>
    <xf numFmtId="0" fontId="1" fillId="0" borderId="17" xfId="0" applyFont="1" applyBorder="1"/>
    <xf numFmtId="0" fontId="1" fillId="0" borderId="4" xfId="0" applyFont="1" applyBorder="1"/>
    <xf numFmtId="0" fontId="0" fillId="0" borderId="4" xfId="0" applyBorder="1"/>
    <xf numFmtId="0" fontId="0" fillId="0" borderId="16" xfId="0" applyBorder="1"/>
    <xf numFmtId="164" fontId="0" fillId="0" borderId="8" xfId="0" applyNumberFormat="1" applyBorder="1"/>
    <xf numFmtId="164" fontId="0" fillId="0" borderId="9" xfId="0" applyNumberFormat="1" applyBorder="1"/>
    <xf numFmtId="164" fontId="1" fillId="0" borderId="0" xfId="0" applyNumberFormat="1" applyFont="1"/>
    <xf numFmtId="164" fontId="0" fillId="0" borderId="10" xfId="0" applyNumberFormat="1" applyBorder="1"/>
    <xf numFmtId="164" fontId="1" fillId="0" borderId="11" xfId="0" applyNumberFormat="1" applyFont="1" applyBorder="1"/>
    <xf numFmtId="164" fontId="0" fillId="0" borderId="12" xfId="0" applyNumberFormat="1" applyBorder="1"/>
    <xf numFmtId="165" fontId="1" fillId="0" borderId="0" xfId="0" applyNumberFormat="1" applyFont="1"/>
    <xf numFmtId="0" fontId="0" fillId="0" borderId="0" xfId="0" applyAlignment="1">
      <alignment vertical="center" wrapText="1"/>
    </xf>
    <xf numFmtId="0" fontId="1" fillId="0" borderId="2" xfId="0" applyFont="1" applyBorder="1"/>
    <xf numFmtId="0" fontId="1" fillId="0" borderId="3" xfId="0" applyFont="1" applyBorder="1"/>
    <xf numFmtId="165" fontId="2" fillId="0" borderId="3" xfId="0" applyNumberFormat="1" applyFont="1" applyBorder="1" applyAlignment="1">
      <alignment horizontal="center" vertical="top"/>
    </xf>
    <xf numFmtId="164" fontId="0" fillId="0" borderId="4" xfId="0" applyNumberFormat="1" applyBorder="1"/>
    <xf numFmtId="0" fontId="0" fillId="0" borderId="0" xfId="0" applyAlignment="1">
      <alignment horizontal="center" vertical="center" wrapText="1"/>
    </xf>
    <xf numFmtId="0" fontId="6" fillId="0" borderId="0" xfId="0" applyFont="1"/>
    <xf numFmtId="1" fontId="0" fillId="0" borderId="9" xfId="0" applyNumberFormat="1" applyBorder="1"/>
    <xf numFmtId="2" fontId="1" fillId="0" borderId="0" xfId="0" applyNumberFormat="1" applyFont="1" applyAlignment="1">
      <alignment vertical="center"/>
    </xf>
    <xf numFmtId="0" fontId="0" fillId="0" borderId="0" xfId="0" applyAlignment="1">
      <alignment horizontal="center" vertical="center"/>
    </xf>
    <xf numFmtId="1" fontId="0" fillId="0" borderId="0" xfId="0" applyNumberFormat="1" applyAlignment="1">
      <alignment vertical="center"/>
    </xf>
    <xf numFmtId="0" fontId="1" fillId="0" borderId="17" xfId="0" applyFont="1" applyBorder="1" applyAlignment="1">
      <alignment vertical="center"/>
    </xf>
    <xf numFmtId="2" fontId="5" fillId="0" borderId="4" xfId="0" applyNumberFormat="1" applyFont="1" applyBorder="1" applyAlignment="1">
      <alignment horizontal="center" vertical="center" wrapText="1"/>
    </xf>
    <xf numFmtId="0" fontId="4" fillId="0" borderId="4" xfId="0" applyFont="1" applyBorder="1" applyAlignment="1">
      <alignment vertical="center"/>
    </xf>
    <xf numFmtId="0" fontId="1" fillId="0" borderId="16" xfId="0" applyFont="1" applyBorder="1"/>
    <xf numFmtId="164" fontId="1" fillId="0" borderId="16" xfId="0" applyNumberFormat="1" applyFont="1" applyBorder="1" applyAlignment="1">
      <alignment vertical="center"/>
    </xf>
    <xf numFmtId="2" fontId="0" fillId="0" borderId="4" xfId="0" applyNumberFormat="1" applyBorder="1"/>
    <xf numFmtId="0" fontId="0" fillId="0" borderId="9" xfId="0" applyBorder="1" applyAlignment="1">
      <alignment vertical="center"/>
    </xf>
    <xf numFmtId="1" fontId="0" fillId="0" borderId="9" xfId="0" applyNumberFormat="1" applyBorder="1" applyAlignment="1">
      <alignment vertical="center"/>
    </xf>
    <xf numFmtId="0" fontId="1" fillId="0" borderId="0" xfId="0" applyFont="1" applyAlignment="1">
      <alignment wrapText="1"/>
    </xf>
    <xf numFmtId="0" fontId="0" fillId="0" borderId="12" xfId="0" applyBorder="1"/>
    <xf numFmtId="164" fontId="1" fillId="0" borderId="8" xfId="0" applyNumberFormat="1" applyFont="1" applyBorder="1"/>
    <xf numFmtId="164" fontId="1" fillId="0" borderId="10" xfId="0" applyNumberFormat="1" applyFont="1" applyBorder="1"/>
    <xf numFmtId="0" fontId="0" fillId="0" borderId="11" xfId="0" applyBorder="1" applyAlignment="1">
      <alignment vertical="center"/>
    </xf>
    <xf numFmtId="0" fontId="0" fillId="0" borderId="12" xfId="0" applyBorder="1" applyAlignment="1">
      <alignment vertical="center"/>
    </xf>
    <xf numFmtId="0" fontId="1" fillId="0" borderId="17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2" fontId="1" fillId="0" borderId="4" xfId="0" applyNumberFormat="1" applyFont="1" applyBorder="1" applyAlignment="1">
      <alignment horizontal="center" vertical="center"/>
    </xf>
    <xf numFmtId="2" fontId="1" fillId="0" borderId="0" xfId="0" applyNumberFormat="1" applyFont="1" applyAlignment="1">
      <alignment horizontal="center" vertical="center"/>
    </xf>
    <xf numFmtId="2" fontId="1" fillId="0" borderId="8" xfId="0" applyNumberFormat="1" applyFont="1" applyBorder="1"/>
    <xf numFmtId="0" fontId="1" fillId="0" borderId="1" xfId="0" applyFont="1" applyBorder="1" applyAlignment="1">
      <alignment wrapText="1"/>
    </xf>
    <xf numFmtId="0" fontId="4" fillId="0" borderId="6" xfId="0" applyFont="1" applyBorder="1"/>
    <xf numFmtId="0" fontId="4" fillId="0" borderId="7" xfId="0" applyFont="1" applyBorder="1"/>
    <xf numFmtId="0" fontId="4" fillId="0" borderId="0" xfId="0" applyFont="1"/>
    <xf numFmtId="0" fontId="1" fillId="0" borderId="18" xfId="0" applyFont="1" applyBorder="1"/>
    <xf numFmtId="0" fontId="0" fillId="0" borderId="18" xfId="0" applyBorder="1"/>
    <xf numFmtId="0" fontId="0" fillId="0" borderId="1" xfId="0" applyBorder="1"/>
    <xf numFmtId="0" fontId="0" fillId="0" borderId="19" xfId="0" applyBorder="1"/>
    <xf numFmtId="0" fontId="4" fillId="0" borderId="0" xfId="0" applyFont="1" applyAlignment="1">
      <alignment vertical="center"/>
    </xf>
    <xf numFmtId="0" fontId="0" fillId="0" borderId="17" xfId="0" applyBorder="1"/>
    <xf numFmtId="0" fontId="1" fillId="0" borderId="8" xfId="0" applyFont="1" applyBorder="1" applyAlignment="1">
      <alignment wrapText="1"/>
    </xf>
    <xf numFmtId="0" fontId="4" fillId="0" borderId="19" xfId="0" applyFont="1" applyBorder="1" applyAlignment="1">
      <alignment vertical="center"/>
    </xf>
    <xf numFmtId="164" fontId="0" fillId="0" borderId="1" xfId="0" applyNumberFormat="1" applyBorder="1"/>
    <xf numFmtId="0" fontId="4" fillId="0" borderId="2" xfId="0" applyFont="1" applyBorder="1"/>
    <xf numFmtId="0" fontId="4" fillId="0" borderId="3" xfId="0" applyFont="1" applyBorder="1"/>
    <xf numFmtId="0" fontId="4" fillId="0" borderId="8" xfId="0" applyFont="1" applyBorder="1"/>
    <xf numFmtId="0" fontId="3" fillId="0" borderId="3" xfId="0" applyFont="1" applyBorder="1" applyAlignment="1">
      <alignment horizontal="center" vertical="top"/>
    </xf>
    <xf numFmtId="1" fontId="4" fillId="0" borderId="5" xfId="0" applyNumberFormat="1" applyFont="1" applyBorder="1"/>
    <xf numFmtId="0" fontId="1" fillId="0" borderId="6" xfId="0" applyFont="1" applyBorder="1" applyAlignment="1">
      <alignment horizontal="left" vertical="center" wrapText="1"/>
    </xf>
    <xf numFmtId="2" fontId="1" fillId="0" borderId="6" xfId="0" applyNumberFormat="1" applyFont="1" applyBorder="1" applyAlignment="1">
      <alignment horizontal="left" vertical="center" wrapText="1"/>
    </xf>
    <xf numFmtId="0" fontId="1" fillId="0" borderId="6" xfId="0" applyFont="1" applyBorder="1" applyAlignment="1">
      <alignment horizontal="left" vertical="center"/>
    </xf>
    <xf numFmtId="0" fontId="1" fillId="0" borderId="24" xfId="0" applyFont="1" applyBorder="1" applyAlignment="1">
      <alignment horizontal="left" vertical="center"/>
    </xf>
    <xf numFmtId="164" fontId="0" fillId="0" borderId="7" xfId="0" applyNumberFormat="1" applyBorder="1"/>
    <xf numFmtId="164" fontId="0" fillId="0" borderId="25" xfId="0" applyNumberFormat="1" applyBorder="1"/>
    <xf numFmtId="164" fontId="0" fillId="0" borderId="26" xfId="0" applyNumberFormat="1" applyBorder="1"/>
    <xf numFmtId="166" fontId="0" fillId="0" borderId="0" xfId="0" applyNumberFormat="1"/>
    <xf numFmtId="0" fontId="1" fillId="0" borderId="1" xfId="0" applyFont="1" applyBorder="1" applyAlignment="1">
      <alignment vertical="center" wrapText="1"/>
    </xf>
    <xf numFmtId="0" fontId="5" fillId="0" borderId="0" xfId="0" applyFont="1" applyAlignment="1">
      <alignment horizontal="center" vertical="top"/>
    </xf>
    <xf numFmtId="2" fontId="0" fillId="0" borderId="8" xfId="0" applyNumberFormat="1" applyBorder="1"/>
    <xf numFmtId="164" fontId="5" fillId="0" borderId="0" xfId="0" applyNumberFormat="1" applyFont="1" applyAlignment="1">
      <alignment horizontal="center" vertical="top"/>
    </xf>
    <xf numFmtId="164" fontId="1" fillId="0" borderId="17" xfId="0" applyNumberFormat="1" applyFont="1" applyBorder="1"/>
    <xf numFmtId="164" fontId="1" fillId="0" borderId="4" xfId="0" applyNumberFormat="1" applyFont="1" applyBorder="1"/>
    <xf numFmtId="1" fontId="1" fillId="0" borderId="0" xfId="0" applyNumberFormat="1" applyFont="1"/>
    <xf numFmtId="1" fontId="0" fillId="0" borderId="11" xfId="0" applyNumberFormat="1" applyBorder="1"/>
    <xf numFmtId="1" fontId="1" fillId="0" borderId="4" xfId="0" applyNumberFormat="1" applyFont="1" applyBorder="1"/>
    <xf numFmtId="0" fontId="1" fillId="0" borderId="9" xfId="0" applyFont="1" applyBorder="1" applyAlignment="1">
      <alignment vertical="center"/>
    </xf>
    <xf numFmtId="0" fontId="4" fillId="0" borderId="19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0" fontId="1" fillId="0" borderId="22" xfId="0" applyFont="1" applyBorder="1" applyAlignment="1">
      <alignment horizontal="center" vertical="center"/>
    </xf>
    <xf numFmtId="0" fontId="1" fillId="0" borderId="23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13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1" xfId="0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14C809-E2F2-4279-AAA1-ADD9C8B9129C}">
  <dimension ref="A2:Z62"/>
  <sheetViews>
    <sheetView tabSelected="1" workbookViewId="0">
      <selection activeCell="H15" sqref="H15"/>
    </sheetView>
  </sheetViews>
  <sheetFormatPr baseColWidth="10" defaultRowHeight="15" x14ac:dyDescent="0.25"/>
  <cols>
    <col min="1" max="1" width="10.28515625" bestFit="1" customWidth="1"/>
    <col min="2" max="2" width="10.7109375" bestFit="1" customWidth="1"/>
    <col min="3" max="3" width="12.28515625" bestFit="1" customWidth="1"/>
    <col min="4" max="4" width="9.5703125" bestFit="1" customWidth="1"/>
    <col min="5" max="5" width="12" bestFit="1" customWidth="1"/>
    <col min="6" max="6" width="6.7109375" bestFit="1" customWidth="1"/>
    <col min="7" max="7" width="15.42578125" bestFit="1" customWidth="1"/>
    <col min="8" max="8" width="11.28515625" bestFit="1" customWidth="1"/>
    <col min="9" max="9" width="7.5703125" bestFit="1" customWidth="1"/>
    <col min="10" max="10" width="10" bestFit="1" customWidth="1"/>
    <col min="12" max="12" width="6" bestFit="1" customWidth="1"/>
    <col min="13" max="14" width="4.5703125" bestFit="1" customWidth="1"/>
    <col min="15" max="15" width="8.28515625" bestFit="1" customWidth="1"/>
    <col min="16" max="16" width="13" bestFit="1" customWidth="1"/>
    <col min="18" max="18" width="10.7109375" bestFit="1" customWidth="1"/>
    <col min="19" max="19" width="7" bestFit="1" customWidth="1"/>
    <col min="20" max="20" width="9" bestFit="1" customWidth="1"/>
    <col min="21" max="21" width="10.7109375" bestFit="1" customWidth="1"/>
    <col min="23" max="23" width="7" bestFit="1" customWidth="1"/>
    <col min="24" max="24" width="9" bestFit="1" customWidth="1"/>
    <col min="25" max="25" width="10.7109375" bestFit="1" customWidth="1"/>
    <col min="26" max="26" width="13.42578125" bestFit="1" customWidth="1"/>
  </cols>
  <sheetData>
    <row r="2" spans="1:11" ht="15.75" thickBot="1" x14ac:dyDescent="0.3"/>
    <row r="3" spans="1:11" ht="15.75" x14ac:dyDescent="0.25">
      <c r="A3" s="101" t="s">
        <v>59</v>
      </c>
      <c r="B3" s="102" t="s">
        <v>23</v>
      </c>
      <c r="C3" s="102" t="s">
        <v>73</v>
      </c>
      <c r="D3" s="48"/>
      <c r="E3" s="49"/>
      <c r="G3" s="97"/>
      <c r="H3" s="59" t="s">
        <v>73</v>
      </c>
      <c r="I3" s="104" t="s">
        <v>2</v>
      </c>
      <c r="J3" s="102" t="s">
        <v>7</v>
      </c>
      <c r="K3" s="105" t="s">
        <v>6</v>
      </c>
    </row>
    <row r="4" spans="1:11" ht="30" x14ac:dyDescent="0.25">
      <c r="A4" s="103">
        <v>1</v>
      </c>
      <c r="B4" s="2">
        <v>0.20412414523193151</v>
      </c>
      <c r="C4">
        <v>12</v>
      </c>
      <c r="E4" s="28"/>
      <c r="G4" s="106" t="s">
        <v>66</v>
      </c>
      <c r="H4" s="100">
        <v>0.89891559561757839</v>
      </c>
      <c r="I4" s="100">
        <f>CORREL(M21:M27,$B$4:$B$10)</f>
        <v>0.47374200927000021</v>
      </c>
      <c r="J4" s="100">
        <f>CORREL(N21:N27,$B$4:$B$10)</f>
        <v>0.24251000002185832</v>
      </c>
      <c r="K4" s="110">
        <f>CORREL(O21:O27,$B$4:$B$10)</f>
        <v>0.38123419142229087</v>
      </c>
    </row>
    <row r="5" spans="1:11" ht="30" x14ac:dyDescent="0.25">
      <c r="A5" s="103">
        <v>2</v>
      </c>
      <c r="B5" s="2">
        <v>0.16911417895221692</v>
      </c>
      <c r="C5">
        <v>13.5</v>
      </c>
      <c r="E5" s="28"/>
      <c r="G5" s="107" t="s">
        <v>13</v>
      </c>
      <c r="H5" s="100">
        <f>CORREL(C4:C10,Z21:Z27)</f>
        <v>0.62346959786066192</v>
      </c>
      <c r="I5" s="100">
        <f>CORREL($Z$21:$Z$27,M21:M27)</f>
        <v>0.57072412968333897</v>
      </c>
      <c r="J5" s="100">
        <f>CORREL($Z$21:$Z$27,N21:N27)</f>
        <v>0.98629314198315465</v>
      </c>
      <c r="K5" s="110">
        <f>CORREL($Z$21:$Z$27,O21:O27)</f>
        <v>0.93690460398430619</v>
      </c>
    </row>
    <row r="6" spans="1:11" ht="15.75" x14ac:dyDescent="0.25">
      <c r="A6" s="103">
        <v>3</v>
      </c>
      <c r="B6" s="2">
        <v>0.16495721976846447</v>
      </c>
      <c r="C6">
        <v>16</v>
      </c>
      <c r="E6" s="28"/>
      <c r="G6" s="108" t="s">
        <v>67</v>
      </c>
      <c r="H6" s="100">
        <v>3.553731678727504</v>
      </c>
      <c r="I6" s="100">
        <f t="shared" ref="I6:K7" si="0">I4*SQRT($E$10/(1-I4^2))</f>
        <v>0.93173506859561028</v>
      </c>
      <c r="J6" s="100">
        <f t="shared" si="0"/>
        <v>0.43296409320935697</v>
      </c>
      <c r="K6" s="110">
        <f t="shared" si="0"/>
        <v>0.71425889441109691</v>
      </c>
    </row>
    <row r="7" spans="1:11" ht="16.5" thickBot="1" x14ac:dyDescent="0.3">
      <c r="A7" s="103">
        <v>4</v>
      </c>
      <c r="B7" s="2">
        <v>0.12472191289246473</v>
      </c>
      <c r="C7">
        <v>11.875</v>
      </c>
      <c r="E7" s="28"/>
      <c r="G7" s="109" t="s">
        <v>68</v>
      </c>
      <c r="H7" s="111">
        <f>H5*SQRT($E$10/(1-H5^2))</f>
        <v>1.381191204643301</v>
      </c>
      <c r="I7" s="111">
        <f t="shared" si="0"/>
        <v>1.2038397114262238</v>
      </c>
      <c r="J7" s="111">
        <f t="shared" si="0"/>
        <v>10.353233575270716</v>
      </c>
      <c r="K7" s="112">
        <f t="shared" si="0"/>
        <v>4.6419776965468253</v>
      </c>
    </row>
    <row r="8" spans="1:11" ht="15.75" x14ac:dyDescent="0.25">
      <c r="A8" s="103">
        <v>5</v>
      </c>
      <c r="B8" s="2">
        <v>0.1141088661469096</v>
      </c>
      <c r="C8">
        <v>12</v>
      </c>
      <c r="E8" s="28"/>
      <c r="H8" s="2"/>
    </row>
    <row r="9" spans="1:11" ht="15.75" x14ac:dyDescent="0.25">
      <c r="A9" s="103">
        <v>6</v>
      </c>
      <c r="B9" s="2">
        <v>5.3698289951486886E-2</v>
      </c>
      <c r="C9">
        <v>2.25</v>
      </c>
      <c r="E9" s="28"/>
      <c r="H9" s="2"/>
    </row>
    <row r="10" spans="1:11" ht="15.75" x14ac:dyDescent="0.25">
      <c r="A10" s="103">
        <v>7</v>
      </c>
      <c r="B10" s="2">
        <v>0</v>
      </c>
      <c r="C10">
        <v>0</v>
      </c>
      <c r="D10" t="s">
        <v>12</v>
      </c>
      <c r="E10" s="28">
        <v>3</v>
      </c>
      <c r="H10" s="2"/>
    </row>
    <row r="11" spans="1:11" x14ac:dyDescent="0.25">
      <c r="A11" s="29"/>
      <c r="D11" t="s">
        <v>38</v>
      </c>
      <c r="E11" s="51">
        <f>CORREL(B4:B10,C4:C10)</f>
        <v>0.89891559561757839</v>
      </c>
      <c r="H11" s="2"/>
    </row>
    <row r="12" spans="1:11" ht="15.75" thickBot="1" x14ac:dyDescent="0.3">
      <c r="A12" s="31"/>
      <c r="B12" s="23"/>
      <c r="C12" s="23"/>
      <c r="D12" s="23" t="s">
        <v>39</v>
      </c>
      <c r="E12" s="55">
        <f>E11*SQRT(E10/(1-E11^2))</f>
        <v>3.553731678727504</v>
      </c>
      <c r="H12" s="2"/>
    </row>
    <row r="13" spans="1:11" ht="15.75" x14ac:dyDescent="0.25">
      <c r="B13" s="91"/>
      <c r="G13" s="2"/>
      <c r="H13" s="2"/>
    </row>
    <row r="15" spans="1:11" ht="15.75" x14ac:dyDescent="0.25">
      <c r="A15" s="91" t="s">
        <v>59</v>
      </c>
      <c r="B15" s="92" t="s">
        <v>15</v>
      </c>
      <c r="C15" s="8" t="s">
        <v>0</v>
      </c>
      <c r="D15" s="8" t="s">
        <v>17</v>
      </c>
      <c r="E15" s="8" t="s">
        <v>1</v>
      </c>
    </row>
    <row r="16" spans="1:11" x14ac:dyDescent="0.25">
      <c r="A16" s="124">
        <v>1</v>
      </c>
      <c r="B16" s="93">
        <v>0</v>
      </c>
      <c r="C16" s="94">
        <v>5000</v>
      </c>
      <c r="D16" s="94">
        <v>5000</v>
      </c>
      <c r="E16" s="94">
        <v>5000</v>
      </c>
    </row>
    <row r="17" spans="1:26" x14ac:dyDescent="0.25">
      <c r="A17" s="124"/>
      <c r="B17" s="93">
        <v>1</v>
      </c>
      <c r="C17" s="94">
        <v>15000</v>
      </c>
      <c r="D17" s="94">
        <v>15000</v>
      </c>
      <c r="E17" s="94">
        <v>15000</v>
      </c>
    </row>
    <row r="18" spans="1:26" ht="16.5" thickBot="1" x14ac:dyDescent="0.3">
      <c r="A18" s="95"/>
      <c r="B18" s="93"/>
      <c r="C18" s="94"/>
      <c r="D18" s="94"/>
      <c r="E18" s="94"/>
      <c r="F18" s="96">
        <f>SUM(C16:E17)</f>
        <v>60000</v>
      </c>
    </row>
    <row r="19" spans="1:26" x14ac:dyDescent="0.25">
      <c r="A19" s="124">
        <v>2</v>
      </c>
      <c r="B19" s="93">
        <v>0</v>
      </c>
      <c r="C19" s="94">
        <f>C16+5000</f>
        <v>10000</v>
      </c>
      <c r="D19" s="94">
        <v>5000</v>
      </c>
      <c r="E19" s="94">
        <v>5000</v>
      </c>
      <c r="I19" s="130" t="s">
        <v>18</v>
      </c>
      <c r="J19" s="131"/>
      <c r="K19" s="131"/>
      <c r="L19" s="131"/>
      <c r="M19" s="48"/>
      <c r="N19" s="48"/>
      <c r="O19" s="73"/>
      <c r="P19" s="49"/>
      <c r="R19" s="97"/>
      <c r="S19" s="125" t="s">
        <v>54</v>
      </c>
      <c r="T19" s="126"/>
      <c r="U19" s="127"/>
      <c r="V19" s="34"/>
      <c r="W19" s="125" t="s">
        <v>55</v>
      </c>
      <c r="X19" s="126"/>
      <c r="Y19" s="126"/>
      <c r="Z19" s="128"/>
    </row>
    <row r="20" spans="1:26" ht="15.75" x14ac:dyDescent="0.25">
      <c r="A20" s="124"/>
      <c r="B20" s="93">
        <v>1</v>
      </c>
      <c r="C20" s="94">
        <v>15000</v>
      </c>
      <c r="D20" s="94">
        <v>15000</v>
      </c>
      <c r="E20" s="94">
        <v>15000</v>
      </c>
      <c r="I20" s="89" t="s">
        <v>0</v>
      </c>
      <c r="J20" s="7" t="s">
        <v>17</v>
      </c>
      <c r="K20" s="7" t="s">
        <v>1</v>
      </c>
      <c r="L20" s="7" t="s">
        <v>5</v>
      </c>
      <c r="M20" s="4" t="s">
        <v>2</v>
      </c>
      <c r="N20" s="7" t="s">
        <v>7</v>
      </c>
      <c r="O20" s="9" t="s">
        <v>6</v>
      </c>
      <c r="P20" s="90" t="s">
        <v>27</v>
      </c>
      <c r="R20" s="98" t="s">
        <v>72</v>
      </c>
      <c r="S20" s="13" t="s">
        <v>0</v>
      </c>
      <c r="T20" s="13" t="s">
        <v>17</v>
      </c>
      <c r="U20" s="13" t="s">
        <v>1</v>
      </c>
      <c r="V20" s="33"/>
      <c r="W20" s="13" t="s">
        <v>0</v>
      </c>
      <c r="X20" s="13" t="s">
        <v>17</v>
      </c>
      <c r="Y20" s="13" t="s">
        <v>1</v>
      </c>
      <c r="Z20" s="19" t="s">
        <v>56</v>
      </c>
    </row>
    <row r="21" spans="1:26" ht="15.75" x14ac:dyDescent="0.25">
      <c r="A21" s="95"/>
      <c r="B21" s="93"/>
      <c r="C21" s="94"/>
      <c r="D21" s="94"/>
      <c r="E21" s="94"/>
      <c r="F21" s="96">
        <f>SUM(C19:E20)</f>
        <v>65000</v>
      </c>
      <c r="I21" s="29">
        <v>20000</v>
      </c>
      <c r="J21">
        <v>20000</v>
      </c>
      <c r="K21">
        <v>20000</v>
      </c>
      <c r="L21">
        <f>SUM(I21:K21)</f>
        <v>60000</v>
      </c>
      <c r="M21" s="2">
        <v>0</v>
      </c>
      <c r="N21" s="2">
        <f t="shared" ref="N21:N27" si="1">MAX(I21:K21)/MIN(I21:K21)</f>
        <v>1</v>
      </c>
      <c r="O21" s="2">
        <v>1</v>
      </c>
      <c r="P21" s="28" t="s">
        <v>60</v>
      </c>
      <c r="R21" s="50">
        <f>1/3</f>
        <v>0.33333333333333331</v>
      </c>
      <c r="S21" s="11">
        <f t="shared" ref="S21:U27" si="2">I21/$L21</f>
        <v>0.33333333333333331</v>
      </c>
      <c r="T21" s="11">
        <f t="shared" si="2"/>
        <v>0.33333333333333331</v>
      </c>
      <c r="U21" s="11">
        <f t="shared" si="2"/>
        <v>0.33333333333333331</v>
      </c>
      <c r="W21" s="11">
        <f t="shared" ref="W21:Y27" si="3">($R$21-S21)^2</f>
        <v>0</v>
      </c>
      <c r="X21" s="11">
        <f t="shared" si="3"/>
        <v>0</v>
      </c>
      <c r="Y21" s="11">
        <f t="shared" si="3"/>
        <v>0</v>
      </c>
      <c r="Z21" s="21">
        <f>SQRT(SUM(W21:Y21))</f>
        <v>0</v>
      </c>
    </row>
    <row r="22" spans="1:26" x14ac:dyDescent="0.25">
      <c r="A22" s="124">
        <v>3</v>
      </c>
      <c r="B22" s="93">
        <v>0</v>
      </c>
      <c r="C22" s="94">
        <f>C19+5000</f>
        <v>15000</v>
      </c>
      <c r="D22" s="94">
        <v>5000</v>
      </c>
      <c r="E22" s="94">
        <v>5000</v>
      </c>
      <c r="F22" s="129"/>
      <c r="I22" s="29">
        <v>25000</v>
      </c>
      <c r="J22">
        <v>20000</v>
      </c>
      <c r="K22">
        <v>20000</v>
      </c>
      <c r="L22">
        <f t="shared" ref="L22:L27" si="4">SUM(I22:K22)</f>
        <v>65000</v>
      </c>
      <c r="M22" s="2">
        <v>1.0769230769230771</v>
      </c>
      <c r="N22" s="2">
        <f t="shared" si="1"/>
        <v>1.25</v>
      </c>
      <c r="O22" s="2">
        <v>1.1666666666666601</v>
      </c>
      <c r="P22" s="28" t="s">
        <v>61</v>
      </c>
      <c r="R22" s="29"/>
      <c r="S22" s="11">
        <f t="shared" si="2"/>
        <v>0.38461538461538464</v>
      </c>
      <c r="T22" s="11">
        <f t="shared" si="2"/>
        <v>0.30769230769230771</v>
      </c>
      <c r="U22" s="11">
        <f t="shared" si="2"/>
        <v>0.30769230769230771</v>
      </c>
      <c r="W22" s="11">
        <f t="shared" si="3"/>
        <v>2.6298487836949416E-3</v>
      </c>
      <c r="X22" s="11">
        <f t="shared" si="3"/>
        <v>6.5746219592373257E-4</v>
      </c>
      <c r="Y22" s="11">
        <f t="shared" si="3"/>
        <v>6.5746219592373257E-4</v>
      </c>
      <c r="Z22" s="21">
        <f t="shared" ref="Z22:Z25" si="5">SQRT(SUM(W22:Y22))</f>
        <v>6.2807429302132775E-2</v>
      </c>
    </row>
    <row r="23" spans="1:26" x14ac:dyDescent="0.25">
      <c r="A23" s="124"/>
      <c r="B23" s="93">
        <v>1</v>
      </c>
      <c r="C23" s="94">
        <v>15000</v>
      </c>
      <c r="D23" s="94">
        <v>15000</v>
      </c>
      <c r="E23" s="94">
        <v>15000</v>
      </c>
      <c r="F23" s="129"/>
      <c r="I23" s="29">
        <v>30000</v>
      </c>
      <c r="J23">
        <v>20000</v>
      </c>
      <c r="K23">
        <v>20000</v>
      </c>
      <c r="L23">
        <f t="shared" si="4"/>
        <v>70000</v>
      </c>
      <c r="M23" s="2">
        <v>1.142857142857143</v>
      </c>
      <c r="N23" s="2">
        <f t="shared" si="1"/>
        <v>1.5</v>
      </c>
      <c r="O23" s="2">
        <v>1.3333333333333299</v>
      </c>
      <c r="P23" s="28" t="s">
        <v>62</v>
      </c>
      <c r="R23" s="29"/>
      <c r="S23" s="11">
        <f t="shared" si="2"/>
        <v>0.42857142857142855</v>
      </c>
      <c r="T23" s="11">
        <f t="shared" si="2"/>
        <v>0.2857142857142857</v>
      </c>
      <c r="U23" s="11">
        <f t="shared" si="2"/>
        <v>0.2857142857142857</v>
      </c>
      <c r="W23" s="11">
        <f t="shared" si="3"/>
        <v>9.0702947845804974E-3</v>
      </c>
      <c r="X23" s="11">
        <f t="shared" si="3"/>
        <v>2.2675736961451243E-3</v>
      </c>
      <c r="Y23" s="11">
        <f t="shared" si="3"/>
        <v>2.2675736961451243E-3</v>
      </c>
      <c r="Z23" s="21">
        <f t="shared" si="5"/>
        <v>0.11664236870396086</v>
      </c>
    </row>
    <row r="24" spans="1:26" ht="15.75" x14ac:dyDescent="0.25">
      <c r="A24" s="99"/>
      <c r="B24" s="93"/>
      <c r="C24" s="94"/>
      <c r="D24" s="94"/>
      <c r="E24" s="94"/>
      <c r="F24" s="96">
        <f>SUM(C22:E23)</f>
        <v>70000</v>
      </c>
      <c r="I24" s="29">
        <v>30000</v>
      </c>
      <c r="J24">
        <v>25000</v>
      </c>
      <c r="K24">
        <v>20000</v>
      </c>
      <c r="L24">
        <f t="shared" si="4"/>
        <v>75000</v>
      </c>
      <c r="M24" s="2">
        <v>0.2</v>
      </c>
      <c r="N24" s="2">
        <f t="shared" si="1"/>
        <v>1.5</v>
      </c>
      <c r="O24" s="2">
        <v>1.2333333333333301</v>
      </c>
      <c r="P24" s="28" t="s">
        <v>63</v>
      </c>
      <c r="R24" s="29"/>
      <c r="S24" s="11">
        <f t="shared" si="2"/>
        <v>0.4</v>
      </c>
      <c r="T24" s="11">
        <f t="shared" si="2"/>
        <v>0.33333333333333331</v>
      </c>
      <c r="U24" s="11">
        <f t="shared" si="2"/>
        <v>0.26666666666666666</v>
      </c>
      <c r="W24" s="11">
        <f t="shared" si="3"/>
        <v>4.4444444444444496E-3</v>
      </c>
      <c r="X24" s="11">
        <f t="shared" si="3"/>
        <v>0</v>
      </c>
      <c r="Y24" s="11">
        <f t="shared" si="3"/>
        <v>4.4444444444444427E-3</v>
      </c>
      <c r="Z24" s="21">
        <f t="shared" si="5"/>
        <v>9.428090415820635E-2</v>
      </c>
    </row>
    <row r="25" spans="1:26" x14ac:dyDescent="0.25">
      <c r="A25" s="124">
        <v>4</v>
      </c>
      <c r="B25" s="93">
        <v>0</v>
      </c>
      <c r="C25" s="94">
        <v>15000</v>
      </c>
      <c r="D25" s="94">
        <f>D22+5000</f>
        <v>10000</v>
      </c>
      <c r="E25" s="94">
        <v>5000</v>
      </c>
      <c r="F25" s="129"/>
      <c r="I25" s="29">
        <v>30000</v>
      </c>
      <c r="J25">
        <v>30000</v>
      </c>
      <c r="K25">
        <v>20000</v>
      </c>
      <c r="L25">
        <f t="shared" si="4"/>
        <v>80000</v>
      </c>
      <c r="M25" s="2">
        <v>0.21650635094610959</v>
      </c>
      <c r="N25" s="2">
        <f t="shared" si="1"/>
        <v>1.5</v>
      </c>
      <c r="O25" s="2">
        <v>1.1666666666666601</v>
      </c>
      <c r="P25" s="28" t="s">
        <v>64</v>
      </c>
      <c r="R25" s="29"/>
      <c r="S25" s="11">
        <f t="shared" si="2"/>
        <v>0.375</v>
      </c>
      <c r="T25" s="11">
        <f t="shared" si="2"/>
        <v>0.375</v>
      </c>
      <c r="U25" s="11">
        <f t="shared" si="2"/>
        <v>0.25</v>
      </c>
      <c r="W25" s="11">
        <f t="shared" si="3"/>
        <v>1.7361111111111127E-3</v>
      </c>
      <c r="X25" s="11">
        <f t="shared" si="3"/>
        <v>1.7361111111111127E-3</v>
      </c>
      <c r="Y25" s="11">
        <f t="shared" si="3"/>
        <v>6.9444444444444415E-3</v>
      </c>
      <c r="Z25" s="21">
        <f t="shared" si="5"/>
        <v>0.10206207261596575</v>
      </c>
    </row>
    <row r="26" spans="1:26" x14ac:dyDescent="0.25">
      <c r="A26" s="124"/>
      <c r="B26" s="93">
        <v>1</v>
      </c>
      <c r="C26" s="94">
        <v>15000</v>
      </c>
      <c r="D26" s="94">
        <v>15000</v>
      </c>
      <c r="E26" s="94">
        <v>15000</v>
      </c>
      <c r="F26" s="129"/>
      <c r="I26" s="29">
        <v>30000</v>
      </c>
      <c r="J26">
        <v>30000</v>
      </c>
      <c r="K26">
        <v>25000</v>
      </c>
      <c r="L26">
        <f t="shared" si="4"/>
        <v>85000</v>
      </c>
      <c r="M26" s="2">
        <v>0.1018853416216987</v>
      </c>
      <c r="N26" s="2">
        <f t="shared" si="1"/>
        <v>1.2</v>
      </c>
      <c r="O26" s="2">
        <v>1.06666666666666</v>
      </c>
      <c r="P26" s="28" t="s">
        <v>65</v>
      </c>
      <c r="R26" s="29"/>
      <c r="S26" s="11">
        <f t="shared" si="2"/>
        <v>0.35294117647058826</v>
      </c>
      <c r="T26" s="11">
        <f t="shared" si="2"/>
        <v>0.35294117647058826</v>
      </c>
      <c r="U26" s="11">
        <f t="shared" si="2"/>
        <v>0.29411764705882354</v>
      </c>
      <c r="W26" s="11">
        <f t="shared" si="3"/>
        <v>3.8446751249519579E-4</v>
      </c>
      <c r="X26" s="11">
        <f t="shared" si="3"/>
        <v>3.8446751249519579E-4</v>
      </c>
      <c r="Y26" s="11">
        <f t="shared" si="3"/>
        <v>1.5378700499807745E-3</v>
      </c>
      <c r="Z26" s="21">
        <f>SQRT(SUM(W26:Y26))</f>
        <v>4.8029210642807421E-2</v>
      </c>
    </row>
    <row r="27" spans="1:26" ht="16.5" thickBot="1" x14ac:dyDescent="0.3">
      <c r="A27" s="95"/>
      <c r="B27" s="93"/>
      <c r="C27" s="94"/>
      <c r="D27" s="94"/>
      <c r="E27" s="94"/>
      <c r="F27" s="96">
        <f>SUM(C25:E26)</f>
        <v>75000</v>
      </c>
      <c r="I27" s="31">
        <v>30000</v>
      </c>
      <c r="J27" s="23">
        <v>30000</v>
      </c>
      <c r="K27" s="23">
        <v>30000</v>
      </c>
      <c r="L27" s="23">
        <f t="shared" si="4"/>
        <v>90000</v>
      </c>
      <c r="M27" s="24">
        <v>0</v>
      </c>
      <c r="N27" s="24">
        <f t="shared" si="1"/>
        <v>1</v>
      </c>
      <c r="O27" s="24">
        <v>1</v>
      </c>
      <c r="P27" s="77" t="s">
        <v>60</v>
      </c>
      <c r="R27" s="31"/>
      <c r="S27" s="44">
        <f t="shared" si="2"/>
        <v>0.33333333333333331</v>
      </c>
      <c r="T27" s="44">
        <f t="shared" si="2"/>
        <v>0.33333333333333331</v>
      </c>
      <c r="U27" s="44">
        <f t="shared" si="2"/>
        <v>0.33333333333333331</v>
      </c>
      <c r="V27" s="23"/>
      <c r="W27" s="44">
        <f t="shared" si="3"/>
        <v>0</v>
      </c>
      <c r="X27" s="44">
        <f t="shared" si="3"/>
        <v>0</v>
      </c>
      <c r="Y27" s="44">
        <f t="shared" si="3"/>
        <v>0</v>
      </c>
      <c r="Z27" s="25">
        <f>SQRT(SUM(W27:Y27))</f>
        <v>0</v>
      </c>
    </row>
    <row r="28" spans="1:26" x14ac:dyDescent="0.25">
      <c r="A28" s="124">
        <v>5</v>
      </c>
      <c r="B28" s="93">
        <v>0</v>
      </c>
      <c r="C28" s="94">
        <v>15000</v>
      </c>
      <c r="D28" s="94">
        <v>15000</v>
      </c>
      <c r="E28" s="94">
        <v>5000</v>
      </c>
      <c r="F28" s="129"/>
    </row>
    <row r="29" spans="1:26" x14ac:dyDescent="0.25">
      <c r="A29" s="124"/>
      <c r="B29" s="93">
        <v>1</v>
      </c>
      <c r="C29" s="94">
        <v>15000</v>
      </c>
      <c r="D29" s="94">
        <v>15000</v>
      </c>
      <c r="E29" s="94">
        <v>15000</v>
      </c>
      <c r="F29" s="129"/>
    </row>
    <row r="30" spans="1:26" ht="15.75" x14ac:dyDescent="0.25">
      <c r="A30" s="95"/>
      <c r="B30" s="93"/>
      <c r="C30" s="94"/>
      <c r="D30" s="94"/>
      <c r="E30" s="94"/>
      <c r="F30" s="96">
        <f>SUM(C28:E29)</f>
        <v>80000</v>
      </c>
    </row>
    <row r="31" spans="1:26" x14ac:dyDescent="0.25">
      <c r="A31" s="124">
        <v>6</v>
      </c>
      <c r="B31" s="93">
        <v>0</v>
      </c>
      <c r="C31" s="94">
        <v>15000</v>
      </c>
      <c r="D31" s="94">
        <v>15000</v>
      </c>
      <c r="E31" s="94">
        <f>E28+5000</f>
        <v>10000</v>
      </c>
      <c r="F31" s="129"/>
    </row>
    <row r="32" spans="1:26" x14ac:dyDescent="0.25">
      <c r="A32" s="124"/>
      <c r="B32" s="93">
        <v>1</v>
      </c>
      <c r="C32" s="94">
        <v>15000</v>
      </c>
      <c r="D32" s="94">
        <v>15000</v>
      </c>
      <c r="E32" s="94">
        <v>15000</v>
      </c>
      <c r="F32" s="129"/>
    </row>
    <row r="33" spans="1:10" ht="15.75" x14ac:dyDescent="0.25">
      <c r="A33" s="95"/>
      <c r="B33" s="93"/>
      <c r="C33" s="94"/>
      <c r="D33" s="94"/>
      <c r="E33" s="94"/>
      <c r="F33" s="96">
        <f>SUM(C31:E32)</f>
        <v>85000</v>
      </c>
    </row>
    <row r="34" spans="1:10" x14ac:dyDescent="0.25">
      <c r="A34" s="124">
        <v>7</v>
      </c>
      <c r="B34" s="93">
        <v>0</v>
      </c>
      <c r="C34" s="94">
        <v>15000</v>
      </c>
      <c r="D34" s="94">
        <v>15000</v>
      </c>
      <c r="E34" s="94">
        <f>E31+5000</f>
        <v>15000</v>
      </c>
      <c r="F34" s="129"/>
    </row>
    <row r="35" spans="1:10" x14ac:dyDescent="0.25">
      <c r="A35" s="124"/>
      <c r="B35" s="93">
        <v>1</v>
      </c>
      <c r="C35" s="94">
        <v>15000</v>
      </c>
      <c r="D35" s="94">
        <v>15000</v>
      </c>
      <c r="E35" s="94">
        <v>15000</v>
      </c>
      <c r="F35" s="129"/>
    </row>
    <row r="36" spans="1:10" ht="15.75" x14ac:dyDescent="0.25">
      <c r="F36" s="96">
        <f>SUM(C34:E35)</f>
        <v>90000</v>
      </c>
    </row>
    <row r="37" spans="1:10" ht="15.75" x14ac:dyDescent="0.25">
      <c r="F37" s="96"/>
    </row>
    <row r="38" spans="1:10" ht="15.75" x14ac:dyDescent="0.25">
      <c r="F38" s="96"/>
    </row>
    <row r="39" spans="1:10" ht="15.75" x14ac:dyDescent="0.25">
      <c r="B39" s="5" t="s">
        <v>71</v>
      </c>
      <c r="F39" s="96"/>
    </row>
    <row r="40" spans="1:10" ht="15.75" thickBot="1" x14ac:dyDescent="0.3">
      <c r="B40" s="11">
        <f>1/6</f>
        <v>0.16666666666666666</v>
      </c>
    </row>
    <row r="41" spans="1:10" x14ac:dyDescent="0.25">
      <c r="G41" s="125" t="s">
        <v>55</v>
      </c>
      <c r="H41" s="126"/>
      <c r="I41" s="126"/>
      <c r="J41" s="128"/>
    </row>
    <row r="42" spans="1:10" ht="15.75" x14ac:dyDescent="0.25">
      <c r="A42" s="91" t="s">
        <v>59</v>
      </c>
      <c r="B42" s="92" t="s">
        <v>15</v>
      </c>
      <c r="C42" s="8" t="s">
        <v>0</v>
      </c>
      <c r="D42" s="8" t="s">
        <v>17</v>
      </c>
      <c r="E42" s="8" t="s">
        <v>1</v>
      </c>
      <c r="J42" s="7" t="s">
        <v>23</v>
      </c>
    </row>
    <row r="43" spans="1:10" x14ac:dyDescent="0.25">
      <c r="A43" s="124">
        <v>1</v>
      </c>
      <c r="B43" s="93">
        <v>0</v>
      </c>
      <c r="C43" s="11">
        <f>C16/$F18</f>
        <v>8.3333333333333329E-2</v>
      </c>
      <c r="D43" s="11">
        <f>D16/$F18</f>
        <v>8.3333333333333329E-2</v>
      </c>
      <c r="E43" s="11">
        <f>E16/$F18</f>
        <v>8.3333333333333329E-2</v>
      </c>
      <c r="G43" s="11">
        <f t="shared" ref="G43:I44" si="6">($B$40-C43)^2</f>
        <v>6.9444444444444441E-3</v>
      </c>
      <c r="H43" s="11">
        <f t="shared" si="6"/>
        <v>6.9444444444444441E-3</v>
      </c>
      <c r="I43" s="11">
        <f t="shared" si="6"/>
        <v>6.9444444444444441E-3</v>
      </c>
    </row>
    <row r="44" spans="1:10" x14ac:dyDescent="0.25">
      <c r="A44" s="124"/>
      <c r="B44" s="93">
        <v>1</v>
      </c>
      <c r="C44" s="11">
        <f>C17/$F18</f>
        <v>0.25</v>
      </c>
      <c r="D44" s="11">
        <f>D17/$F18</f>
        <v>0.25</v>
      </c>
      <c r="E44" s="11">
        <f>E17/$F18</f>
        <v>0.25</v>
      </c>
      <c r="G44" s="11">
        <f t="shared" si="6"/>
        <v>6.9444444444444458E-3</v>
      </c>
      <c r="H44" s="11">
        <f t="shared" si="6"/>
        <v>6.9444444444444458E-3</v>
      </c>
      <c r="I44" s="11">
        <f t="shared" si="6"/>
        <v>6.9444444444444458E-3</v>
      </c>
      <c r="J44" s="2">
        <f>SQRT(SUM(G43:I44))</f>
        <v>0.20412414523193151</v>
      </c>
    </row>
    <row r="45" spans="1:10" x14ac:dyDescent="0.25">
      <c r="A45" s="95"/>
      <c r="B45" s="93" t="s">
        <v>15</v>
      </c>
      <c r="C45" s="100" t="s">
        <v>0</v>
      </c>
      <c r="D45" s="100" t="s">
        <v>17</v>
      </c>
      <c r="E45" s="100" t="s">
        <v>1</v>
      </c>
      <c r="J45" s="2"/>
    </row>
    <row r="46" spans="1:10" x14ac:dyDescent="0.25">
      <c r="A46" s="124">
        <v>2</v>
      </c>
      <c r="B46" s="93">
        <v>0</v>
      </c>
      <c r="C46" s="11">
        <f>C19/$F21</f>
        <v>0.15384615384615385</v>
      </c>
      <c r="D46" s="11">
        <f>D19/$F21</f>
        <v>7.6923076923076927E-2</v>
      </c>
      <c r="E46" s="11">
        <f>E19/$F21</f>
        <v>7.6923076923076927E-2</v>
      </c>
      <c r="G46" s="11">
        <f t="shared" ref="G46:I47" si="7">($B$40-C46)^2</f>
        <v>1.6436554898093314E-4</v>
      </c>
      <c r="H46" s="11">
        <f t="shared" si="7"/>
        <v>8.0539119000657446E-3</v>
      </c>
      <c r="I46" s="11">
        <f t="shared" si="7"/>
        <v>8.0539119000657446E-3</v>
      </c>
      <c r="J46" s="2"/>
    </row>
    <row r="47" spans="1:10" x14ac:dyDescent="0.25">
      <c r="A47" s="124"/>
      <c r="B47" s="93">
        <v>1</v>
      </c>
      <c r="C47" s="11">
        <f>C20/$F21</f>
        <v>0.23076923076923078</v>
      </c>
      <c r="D47" s="11">
        <f>D20/$F21</f>
        <v>0.23076923076923078</v>
      </c>
      <c r="E47" s="11">
        <f>E20/$F21</f>
        <v>0.23076923076923078</v>
      </c>
      <c r="G47" s="11">
        <f t="shared" si="7"/>
        <v>4.1091387245233424E-3</v>
      </c>
      <c r="H47" s="11">
        <f t="shared" si="7"/>
        <v>4.1091387245233424E-3</v>
      </c>
      <c r="I47" s="11">
        <f t="shared" si="7"/>
        <v>4.1091387245233424E-3</v>
      </c>
      <c r="J47" s="2">
        <f>SQRT(SUM(G46:I47))</f>
        <v>0.16911417895221692</v>
      </c>
    </row>
    <row r="48" spans="1:10" x14ac:dyDescent="0.25">
      <c r="A48" s="95"/>
      <c r="B48" s="93" t="s">
        <v>15</v>
      </c>
      <c r="C48" s="100" t="s">
        <v>0</v>
      </c>
      <c r="D48" s="100" t="s">
        <v>17</v>
      </c>
      <c r="E48" s="100" t="s">
        <v>1</v>
      </c>
      <c r="J48" s="2"/>
    </row>
    <row r="49" spans="1:10" x14ac:dyDescent="0.25">
      <c r="A49" s="124">
        <v>3</v>
      </c>
      <c r="B49" s="93">
        <v>0</v>
      </c>
      <c r="C49" s="11">
        <f>C22/$F24</f>
        <v>0.21428571428571427</v>
      </c>
      <c r="D49" s="11">
        <f>D22/$F24</f>
        <v>7.1428571428571425E-2</v>
      </c>
      <c r="E49" s="11">
        <f>E22/$F24</f>
        <v>7.1428571428571425E-2</v>
      </c>
      <c r="G49" s="11">
        <f t="shared" ref="G49:I50" si="8">($B$40-C49)^2</f>
        <v>2.2675736961451243E-3</v>
      </c>
      <c r="H49" s="11">
        <f t="shared" si="8"/>
        <v>9.0702947845804974E-3</v>
      </c>
      <c r="I49" s="11">
        <f t="shared" si="8"/>
        <v>9.0702947845804974E-3</v>
      </c>
      <c r="J49" s="2"/>
    </row>
    <row r="50" spans="1:10" x14ac:dyDescent="0.25">
      <c r="A50" s="124"/>
      <c r="B50" s="93">
        <v>1</v>
      </c>
      <c r="C50" s="11">
        <f>C23/$F24</f>
        <v>0.21428571428571427</v>
      </c>
      <c r="D50" s="11">
        <f>D23/$F24</f>
        <v>0.21428571428571427</v>
      </c>
      <c r="E50" s="11">
        <f>E23/$F24</f>
        <v>0.21428571428571427</v>
      </c>
      <c r="G50" s="11">
        <f t="shared" si="8"/>
        <v>2.2675736961451243E-3</v>
      </c>
      <c r="H50" s="11">
        <f t="shared" si="8"/>
        <v>2.2675736961451243E-3</v>
      </c>
      <c r="I50" s="11">
        <f t="shared" si="8"/>
        <v>2.2675736961451243E-3</v>
      </c>
      <c r="J50" s="2">
        <f>SQRT(SUM(G49:I50))</f>
        <v>0.16495721976846447</v>
      </c>
    </row>
    <row r="51" spans="1:10" ht="15.75" x14ac:dyDescent="0.25">
      <c r="A51" s="99"/>
      <c r="B51" s="93" t="s">
        <v>15</v>
      </c>
      <c r="C51" s="100" t="s">
        <v>0</v>
      </c>
      <c r="D51" s="100" t="s">
        <v>17</v>
      </c>
      <c r="E51" s="100" t="s">
        <v>1</v>
      </c>
      <c r="J51" s="2"/>
    </row>
    <row r="52" spans="1:10" x14ac:dyDescent="0.25">
      <c r="A52" s="124">
        <v>4</v>
      </c>
      <c r="B52" s="93">
        <v>0</v>
      </c>
      <c r="C52" s="11">
        <f>C25/$F27</f>
        <v>0.2</v>
      </c>
      <c r="D52" s="11">
        <f>D25/$F27</f>
        <v>0.13333333333333333</v>
      </c>
      <c r="E52" s="11">
        <f>E25/$F27</f>
        <v>6.6666666666666666E-2</v>
      </c>
      <c r="G52" s="11">
        <f t="shared" ref="G52:I53" si="9">($B$40-C52)^2</f>
        <v>1.1111111111111124E-3</v>
      </c>
      <c r="H52" s="11">
        <f t="shared" si="9"/>
        <v>1.1111111111111107E-3</v>
      </c>
      <c r="I52" s="11">
        <f t="shared" si="9"/>
        <v>9.9999999999999985E-3</v>
      </c>
      <c r="J52" s="2"/>
    </row>
    <row r="53" spans="1:10" x14ac:dyDescent="0.25">
      <c r="A53" s="124"/>
      <c r="B53" s="93">
        <v>1</v>
      </c>
      <c r="C53" s="11">
        <f>C26/$F27</f>
        <v>0.2</v>
      </c>
      <c r="D53" s="11">
        <f>D26/$F27</f>
        <v>0.2</v>
      </c>
      <c r="E53" s="11">
        <f>E26/$F27</f>
        <v>0.2</v>
      </c>
      <c r="G53" s="11">
        <f t="shared" si="9"/>
        <v>1.1111111111111124E-3</v>
      </c>
      <c r="H53" s="11">
        <f t="shared" si="9"/>
        <v>1.1111111111111124E-3</v>
      </c>
      <c r="I53" s="11">
        <f t="shared" si="9"/>
        <v>1.1111111111111124E-3</v>
      </c>
      <c r="J53" s="2">
        <f>SQRT(SUM(G52:I53))</f>
        <v>0.12472191289246473</v>
      </c>
    </row>
    <row r="54" spans="1:10" x14ac:dyDescent="0.25">
      <c r="A54" s="95"/>
      <c r="B54" s="93" t="s">
        <v>15</v>
      </c>
      <c r="C54" s="100" t="s">
        <v>0</v>
      </c>
      <c r="D54" s="100" t="s">
        <v>17</v>
      </c>
      <c r="E54" s="100" t="s">
        <v>1</v>
      </c>
      <c r="J54" s="2"/>
    </row>
    <row r="55" spans="1:10" x14ac:dyDescent="0.25">
      <c r="A55" s="124">
        <v>5</v>
      </c>
      <c r="B55" s="93">
        <v>0</v>
      </c>
      <c r="C55" s="11">
        <f>C28/$F30</f>
        <v>0.1875</v>
      </c>
      <c r="D55" s="11">
        <f>D28/$F30</f>
        <v>0.1875</v>
      </c>
      <c r="E55" s="11">
        <f>E28/$F30</f>
        <v>6.25E-2</v>
      </c>
      <c r="G55" s="11">
        <f t="shared" ref="G55:I56" si="10">($B$40-C55)^2</f>
        <v>4.3402777777777819E-4</v>
      </c>
      <c r="H55" s="11">
        <f t="shared" si="10"/>
        <v>4.3402777777777819E-4</v>
      </c>
      <c r="I55" s="11">
        <f t="shared" si="10"/>
        <v>1.0850694444444442E-2</v>
      </c>
      <c r="J55" s="2"/>
    </row>
    <row r="56" spans="1:10" x14ac:dyDescent="0.25">
      <c r="A56" s="124"/>
      <c r="B56" s="93">
        <v>1</v>
      </c>
      <c r="C56" s="11">
        <f>C29/$F30</f>
        <v>0.1875</v>
      </c>
      <c r="D56" s="11">
        <f>D29/$F30</f>
        <v>0.1875</v>
      </c>
      <c r="E56" s="11">
        <f>E29/$F30</f>
        <v>0.1875</v>
      </c>
      <c r="G56" s="11">
        <f t="shared" si="10"/>
        <v>4.3402777777777819E-4</v>
      </c>
      <c r="H56" s="11">
        <f t="shared" si="10"/>
        <v>4.3402777777777819E-4</v>
      </c>
      <c r="I56" s="11">
        <f t="shared" si="10"/>
        <v>4.3402777777777819E-4</v>
      </c>
      <c r="J56" s="2">
        <f>SQRT(SUM(G55:I56))</f>
        <v>0.1141088661469096</v>
      </c>
    </row>
    <row r="57" spans="1:10" x14ac:dyDescent="0.25">
      <c r="A57" s="95"/>
      <c r="B57" s="93" t="s">
        <v>15</v>
      </c>
      <c r="C57" s="100" t="s">
        <v>0</v>
      </c>
      <c r="D57" s="100" t="s">
        <v>17</v>
      </c>
      <c r="E57" s="100" t="s">
        <v>1</v>
      </c>
      <c r="J57" s="2"/>
    </row>
    <row r="58" spans="1:10" x14ac:dyDescent="0.25">
      <c r="A58" s="124">
        <v>6</v>
      </c>
      <c r="B58" s="93">
        <v>0</v>
      </c>
      <c r="C58" s="11">
        <f>C31/$F33</f>
        <v>0.17647058823529413</v>
      </c>
      <c r="D58" s="11">
        <f>D31/$F33</f>
        <v>0.17647058823529413</v>
      </c>
      <c r="E58" s="11">
        <f>E31/$F33</f>
        <v>0.11764705882352941</v>
      </c>
      <c r="G58" s="11">
        <f t="shared" ref="G58:I59" si="11">($B$40-C58)^2</f>
        <v>9.6116878123798949E-5</v>
      </c>
      <c r="H58" s="11">
        <f t="shared" si="11"/>
        <v>9.6116878123798949E-5</v>
      </c>
      <c r="I58" s="11">
        <f t="shared" si="11"/>
        <v>2.4029219530949629E-3</v>
      </c>
      <c r="J58" s="2"/>
    </row>
    <row r="59" spans="1:10" x14ac:dyDescent="0.25">
      <c r="A59" s="124"/>
      <c r="B59" s="93">
        <v>1</v>
      </c>
      <c r="C59" s="11">
        <f>C32/$F33</f>
        <v>0.17647058823529413</v>
      </c>
      <c r="D59" s="11">
        <f>D32/$F33</f>
        <v>0.17647058823529413</v>
      </c>
      <c r="E59" s="11">
        <f>E32/$F33</f>
        <v>0.17647058823529413</v>
      </c>
      <c r="G59" s="11">
        <f t="shared" si="11"/>
        <v>9.6116878123798949E-5</v>
      </c>
      <c r="H59" s="11">
        <f t="shared" si="11"/>
        <v>9.6116878123798949E-5</v>
      </c>
      <c r="I59" s="11">
        <f t="shared" si="11"/>
        <v>9.6116878123798949E-5</v>
      </c>
      <c r="J59" s="2">
        <f>SQRT(SUM(G58:I59))</f>
        <v>5.3698289951486886E-2</v>
      </c>
    </row>
    <row r="60" spans="1:10" x14ac:dyDescent="0.25">
      <c r="A60" s="95"/>
      <c r="B60" s="93" t="s">
        <v>15</v>
      </c>
      <c r="C60" s="100" t="s">
        <v>0</v>
      </c>
      <c r="D60" s="100" t="s">
        <v>17</v>
      </c>
      <c r="E60" s="100" t="s">
        <v>1</v>
      </c>
      <c r="J60" s="2"/>
    </row>
    <row r="61" spans="1:10" x14ac:dyDescent="0.25">
      <c r="A61" s="124">
        <v>7</v>
      </c>
      <c r="B61" s="93">
        <v>0</v>
      </c>
      <c r="C61" s="11">
        <f>C34/$F36</f>
        <v>0.16666666666666666</v>
      </c>
      <c r="D61" s="11">
        <f>D34/$F36</f>
        <v>0.16666666666666666</v>
      </c>
      <c r="E61" s="11">
        <f>E34/$F36</f>
        <v>0.16666666666666666</v>
      </c>
      <c r="G61" s="11">
        <f t="shared" ref="G61:I62" si="12">($B$40-C61)^2</f>
        <v>0</v>
      </c>
      <c r="H61" s="11">
        <f t="shared" si="12"/>
        <v>0</v>
      </c>
      <c r="I61" s="11">
        <f t="shared" si="12"/>
        <v>0</v>
      </c>
      <c r="J61" s="2"/>
    </row>
    <row r="62" spans="1:10" x14ac:dyDescent="0.25">
      <c r="A62" s="124"/>
      <c r="B62" s="93">
        <v>1</v>
      </c>
      <c r="C62" s="11">
        <f>C35/$F36</f>
        <v>0.16666666666666666</v>
      </c>
      <c r="D62" s="11">
        <f>D35/$F36</f>
        <v>0.16666666666666666</v>
      </c>
      <c r="E62" s="11">
        <f>E35/$F36</f>
        <v>0.16666666666666666</v>
      </c>
      <c r="G62" s="11">
        <f t="shared" si="12"/>
        <v>0</v>
      </c>
      <c r="H62" s="11">
        <f t="shared" si="12"/>
        <v>0</v>
      </c>
      <c r="I62" s="11">
        <f t="shared" si="12"/>
        <v>0</v>
      </c>
      <c r="J62" s="2">
        <f>SQRT(SUM(G61:I62))</f>
        <v>0</v>
      </c>
    </row>
  </sheetData>
  <mergeCells count="23">
    <mergeCell ref="A61:A62"/>
    <mergeCell ref="A34:A35"/>
    <mergeCell ref="A46:A47"/>
    <mergeCell ref="A49:A50"/>
    <mergeCell ref="A52:A53"/>
    <mergeCell ref="A55:A56"/>
    <mergeCell ref="A58:A59"/>
    <mergeCell ref="A31:A32"/>
    <mergeCell ref="F31:F32"/>
    <mergeCell ref="F34:F35"/>
    <mergeCell ref="G41:J41"/>
    <mergeCell ref="A43:A44"/>
    <mergeCell ref="A28:A29"/>
    <mergeCell ref="F28:F29"/>
    <mergeCell ref="A22:A23"/>
    <mergeCell ref="F22:F23"/>
    <mergeCell ref="I19:L19"/>
    <mergeCell ref="A16:A17"/>
    <mergeCell ref="A19:A20"/>
    <mergeCell ref="S19:U19"/>
    <mergeCell ref="W19:Z19"/>
    <mergeCell ref="A25:A26"/>
    <mergeCell ref="F25:F26"/>
  </mergeCells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372"/>
  <sheetViews>
    <sheetView topLeftCell="A27" zoomScale="115" zoomScaleNormal="115" workbookViewId="0">
      <selection activeCell="V51" sqref="V51"/>
    </sheetView>
  </sheetViews>
  <sheetFormatPr baseColWidth="10" defaultColWidth="9.140625" defaultRowHeight="15" x14ac:dyDescent="0.25"/>
  <cols>
    <col min="1" max="1" width="16.5703125" bestFit="1" customWidth="1"/>
    <col min="2" max="2" width="11.7109375" customWidth="1"/>
    <col min="3" max="3" width="15.28515625" bestFit="1" customWidth="1"/>
    <col min="4" max="5" width="14.85546875" bestFit="1" customWidth="1"/>
    <col min="6" max="6" width="11.5703125" bestFit="1" customWidth="1"/>
    <col min="8" max="8" width="16.5703125" style="2" bestFit="1" customWidth="1"/>
    <col min="9" max="9" width="9.140625" style="2"/>
    <col min="10" max="10" width="13.140625" style="2" customWidth="1"/>
    <col min="11" max="12" width="11.5703125" style="2" customWidth="1"/>
    <col min="13" max="13" width="18.28515625" customWidth="1"/>
    <col min="14" max="14" width="9.140625" style="2"/>
    <col min="15" max="15" width="16.5703125" style="2" bestFit="1" customWidth="1"/>
    <col min="16" max="16" width="16.28515625" style="2" bestFit="1" customWidth="1"/>
    <col min="17" max="17" width="13.28515625" style="2" customWidth="1"/>
    <col min="18" max="18" width="11.7109375" customWidth="1"/>
    <col min="19" max="19" width="11.7109375" bestFit="1" customWidth="1"/>
    <col min="20" max="20" width="11.42578125" bestFit="1" customWidth="1"/>
    <col min="21" max="21" width="9.140625" customWidth="1"/>
    <col min="22" max="22" width="31.140625" bestFit="1" customWidth="1"/>
    <col min="23" max="23" width="10.7109375" bestFit="1" customWidth="1"/>
    <col min="24" max="24" width="14.42578125" customWidth="1"/>
    <col min="25" max="25" width="9.28515625" bestFit="1" customWidth="1"/>
    <col min="26" max="26" width="12.5703125" bestFit="1" customWidth="1"/>
    <col min="27" max="27" width="13.28515625" bestFit="1" customWidth="1"/>
    <col min="28" max="28" width="10.7109375" bestFit="1" customWidth="1"/>
    <col min="29" max="29" width="11.7109375" customWidth="1"/>
    <col min="30" max="30" width="11.7109375" bestFit="1" customWidth="1"/>
    <col min="31" max="31" width="14.42578125" bestFit="1" customWidth="1"/>
    <col min="32" max="32" width="18.5703125" bestFit="1" customWidth="1"/>
    <col min="35" max="36" width="12.85546875" customWidth="1"/>
    <col min="37" max="37" width="12" bestFit="1" customWidth="1"/>
  </cols>
  <sheetData>
    <row r="1" spans="1:32" ht="18.75" x14ac:dyDescent="0.3">
      <c r="A1" s="63" t="s">
        <v>44</v>
      </c>
      <c r="H1" s="63" t="s">
        <v>47</v>
      </c>
      <c r="I1"/>
      <c r="J1"/>
      <c r="K1"/>
      <c r="L1"/>
      <c r="O1" s="63" t="s">
        <v>58</v>
      </c>
      <c r="P1"/>
      <c r="Q1"/>
    </row>
    <row r="2" spans="1:32" ht="15.75" thickBot="1" x14ac:dyDescent="0.3">
      <c r="H2"/>
      <c r="I2"/>
      <c r="J2"/>
      <c r="K2"/>
      <c r="L2"/>
      <c r="O2"/>
      <c r="P2"/>
      <c r="Q2"/>
    </row>
    <row r="3" spans="1:32" s="42" customFormat="1" ht="30" x14ac:dyDescent="0.25">
      <c r="A3" s="82" t="s">
        <v>59</v>
      </c>
      <c r="B3" s="69" t="s">
        <v>22</v>
      </c>
      <c r="C3" s="85" t="s">
        <v>88</v>
      </c>
      <c r="D3" s="83" t="s">
        <v>89</v>
      </c>
      <c r="E3" s="84"/>
      <c r="F3" s="32"/>
      <c r="G3" s="32"/>
      <c r="H3" s="82" t="s">
        <v>59</v>
      </c>
      <c r="I3" s="69" t="s">
        <v>40</v>
      </c>
      <c r="J3" s="85" t="s">
        <v>88</v>
      </c>
      <c r="K3" s="83" t="s">
        <v>89</v>
      </c>
      <c r="L3" s="84"/>
      <c r="N3" s="86"/>
      <c r="O3" s="82" t="s">
        <v>59</v>
      </c>
      <c r="P3" s="69" t="s">
        <v>40</v>
      </c>
      <c r="Q3" s="85" t="s">
        <v>88</v>
      </c>
      <c r="R3" s="83" t="s">
        <v>89</v>
      </c>
      <c r="S3" s="84"/>
    </row>
    <row r="4" spans="1:32" s="33" customFormat="1" x14ac:dyDescent="0.25">
      <c r="A4" s="20">
        <v>1</v>
      </c>
      <c r="B4" s="11">
        <v>0.16740840281578859</v>
      </c>
      <c r="C4" s="2">
        <v>192.84</v>
      </c>
      <c r="D4" s="2">
        <f t="shared" ref="D4:D10" si="0">C4*(1/9)</f>
        <v>21.426666666666666</v>
      </c>
      <c r="E4" s="123"/>
      <c r="F4" s="2"/>
      <c r="G4" s="2"/>
      <c r="H4" s="20">
        <v>1</v>
      </c>
      <c r="I4" s="11">
        <v>0.15528311062200048</v>
      </c>
      <c r="J4" s="2">
        <v>191.64000000000001</v>
      </c>
      <c r="K4" s="2">
        <f t="shared" ref="K4:K10" si="1">J4*(1/9)</f>
        <v>21.293333333333333</v>
      </c>
      <c r="L4" s="123"/>
      <c r="O4" s="20">
        <v>1</v>
      </c>
      <c r="P4" s="11">
        <v>0.15108037595928864</v>
      </c>
      <c r="Q4" s="2">
        <v>148.15</v>
      </c>
      <c r="R4" s="2">
        <f t="shared" ref="R4:R10" si="2">Q4*(1/9)</f>
        <v>16.461111111111112</v>
      </c>
      <c r="S4" s="28"/>
    </row>
    <row r="5" spans="1:32" s="10" customFormat="1" x14ac:dyDescent="0.25">
      <c r="A5" s="20">
        <v>2</v>
      </c>
      <c r="B5" s="11">
        <v>0.13001083856774109</v>
      </c>
      <c r="C5" s="2">
        <v>118.47</v>
      </c>
      <c r="D5" s="2">
        <f t="shared" si="0"/>
        <v>13.163333333333332</v>
      </c>
      <c r="E5" s="74"/>
      <c r="F5" s="2"/>
      <c r="G5" s="2"/>
      <c r="H5" s="20">
        <v>2</v>
      </c>
      <c r="I5" s="11">
        <v>0.13057016844933947</v>
      </c>
      <c r="J5" s="2">
        <v>161.32</v>
      </c>
      <c r="K5" s="2">
        <f t="shared" si="1"/>
        <v>17.924444444444443</v>
      </c>
      <c r="L5" s="74"/>
      <c r="O5" s="20">
        <v>2</v>
      </c>
      <c r="P5" s="11">
        <v>0.14391552261385657</v>
      </c>
      <c r="Q5" s="2">
        <v>164.76999999999998</v>
      </c>
      <c r="R5" s="2">
        <f t="shared" si="2"/>
        <v>18.307777777777776</v>
      </c>
      <c r="S5" s="28"/>
    </row>
    <row r="6" spans="1:32" s="10" customFormat="1" x14ac:dyDescent="0.25">
      <c r="A6" s="20">
        <v>3</v>
      </c>
      <c r="B6" s="11">
        <v>0.13222055017616924</v>
      </c>
      <c r="C6" s="2">
        <v>122.7</v>
      </c>
      <c r="D6" s="2">
        <f t="shared" si="0"/>
        <v>13.633333333333333</v>
      </c>
      <c r="E6" s="74"/>
      <c r="F6" s="2"/>
      <c r="G6" s="2"/>
      <c r="H6" s="20">
        <v>3</v>
      </c>
      <c r="I6" s="11">
        <v>0.14727629693500882</v>
      </c>
      <c r="J6" s="2">
        <v>144.78</v>
      </c>
      <c r="K6" s="2">
        <f t="shared" si="1"/>
        <v>16.086666666666666</v>
      </c>
      <c r="L6" s="74"/>
      <c r="O6" s="20">
        <v>3</v>
      </c>
      <c r="P6" s="11">
        <v>0.11719738750880451</v>
      </c>
      <c r="Q6" s="2">
        <v>105.34</v>
      </c>
      <c r="R6" s="2">
        <f t="shared" si="2"/>
        <v>11.704444444444444</v>
      </c>
      <c r="S6" s="28"/>
    </row>
    <row r="7" spans="1:32" s="10" customFormat="1" x14ac:dyDescent="0.25">
      <c r="A7" s="20">
        <v>4</v>
      </c>
      <c r="B7" s="11">
        <v>0.15520975961085065</v>
      </c>
      <c r="C7" s="2">
        <v>168.56</v>
      </c>
      <c r="D7" s="2">
        <f t="shared" si="0"/>
        <v>18.728888888888889</v>
      </c>
      <c r="E7" s="74"/>
      <c r="F7" s="2"/>
      <c r="G7" s="2"/>
      <c r="H7" s="20">
        <v>4</v>
      </c>
      <c r="I7" s="11">
        <v>0.1562110462645222</v>
      </c>
      <c r="J7" s="2">
        <v>184.99</v>
      </c>
      <c r="K7" s="2">
        <f t="shared" si="1"/>
        <v>20.554444444444446</v>
      </c>
      <c r="L7" s="74"/>
      <c r="O7" s="20">
        <v>4</v>
      </c>
      <c r="P7" s="11">
        <v>0.12385846944603643</v>
      </c>
      <c r="Q7" s="2">
        <v>153.43</v>
      </c>
      <c r="R7" s="2">
        <f t="shared" si="2"/>
        <v>17.047777777777778</v>
      </c>
      <c r="S7" s="28"/>
    </row>
    <row r="8" spans="1:32" s="10" customFormat="1" x14ac:dyDescent="0.25">
      <c r="A8" s="20">
        <v>5</v>
      </c>
      <c r="B8" s="11">
        <v>0.16047243974737435</v>
      </c>
      <c r="C8" s="2">
        <v>185.48999999999998</v>
      </c>
      <c r="D8" s="2">
        <f t="shared" si="0"/>
        <v>20.609999999999996</v>
      </c>
      <c r="E8" s="74"/>
      <c r="F8" s="2"/>
      <c r="G8" s="2"/>
      <c r="H8" s="20">
        <v>5</v>
      </c>
      <c r="I8" s="11">
        <v>0.14912366462244467</v>
      </c>
      <c r="J8" s="2">
        <v>186.41</v>
      </c>
      <c r="K8" s="2">
        <f t="shared" si="1"/>
        <v>20.71222222222222</v>
      </c>
      <c r="L8" s="74"/>
      <c r="O8" s="20">
        <v>5</v>
      </c>
      <c r="P8" s="11">
        <v>0.14656225654217744</v>
      </c>
      <c r="Q8" s="2">
        <v>153.88</v>
      </c>
      <c r="R8" s="2">
        <f t="shared" si="2"/>
        <v>17.097777777777775</v>
      </c>
      <c r="S8" s="28"/>
    </row>
    <row r="9" spans="1:32" s="10" customFormat="1" x14ac:dyDescent="0.25">
      <c r="A9" s="20">
        <v>6</v>
      </c>
      <c r="B9" s="11">
        <v>0.15187889851788997</v>
      </c>
      <c r="C9" s="2">
        <v>157.87</v>
      </c>
      <c r="D9" s="2">
        <f t="shared" si="0"/>
        <v>17.54111111111111</v>
      </c>
      <c r="E9" s="74"/>
      <c r="F9" s="2"/>
      <c r="G9" s="2"/>
      <c r="H9" s="20">
        <v>6</v>
      </c>
      <c r="I9" s="11">
        <v>0.11754503085672066</v>
      </c>
      <c r="J9" s="2">
        <v>126.59</v>
      </c>
      <c r="K9" s="2">
        <f t="shared" si="1"/>
        <v>14.065555555555555</v>
      </c>
      <c r="L9" s="74"/>
      <c r="O9" s="20">
        <v>6</v>
      </c>
      <c r="P9" s="11">
        <v>0.1258932642667758</v>
      </c>
      <c r="Q9" s="2">
        <v>136.18</v>
      </c>
      <c r="R9" s="2">
        <f t="shared" si="2"/>
        <v>15.13111111111111</v>
      </c>
      <c r="S9" s="28"/>
    </row>
    <row r="10" spans="1:32" s="10" customFormat="1" ht="15.75" thickBot="1" x14ac:dyDescent="0.3">
      <c r="A10" s="22">
        <v>7</v>
      </c>
      <c r="B10" s="11">
        <v>0.14522215081185016</v>
      </c>
      <c r="C10" s="2">
        <v>157.63999999999999</v>
      </c>
      <c r="D10" s="2">
        <f t="shared" si="0"/>
        <v>17.515555555555554</v>
      </c>
      <c r="E10" s="74"/>
      <c r="F10" s="2"/>
      <c r="H10" s="22">
        <v>7</v>
      </c>
      <c r="I10" s="11">
        <v>0.13802754242953036</v>
      </c>
      <c r="J10" s="2">
        <v>144.81</v>
      </c>
      <c r="K10" s="2">
        <f t="shared" si="1"/>
        <v>16.09</v>
      </c>
      <c r="L10" s="74"/>
      <c r="O10" s="22">
        <v>7</v>
      </c>
      <c r="P10" s="11">
        <v>0.11277901696089865</v>
      </c>
      <c r="Q10" s="2">
        <v>111.27</v>
      </c>
      <c r="R10" s="2">
        <f t="shared" si="2"/>
        <v>12.363333333333332</v>
      </c>
      <c r="S10" s="74"/>
    </row>
    <row r="11" spans="1:32" s="10" customFormat="1" x14ac:dyDescent="0.25">
      <c r="A11" s="87" t="s">
        <v>46</v>
      </c>
      <c r="B11" s="67">
        <v>23</v>
      </c>
      <c r="C11" s="2"/>
      <c r="E11" s="74"/>
      <c r="F11" s="2"/>
      <c r="G11" s="2"/>
      <c r="H11" s="87" t="s">
        <v>46</v>
      </c>
      <c r="I11" s="67">
        <v>42</v>
      </c>
      <c r="J11" s="2"/>
      <c r="L11" s="74"/>
      <c r="O11" s="87" t="s">
        <v>46</v>
      </c>
      <c r="P11" s="67">
        <v>2</v>
      </c>
      <c r="Q11" s="2"/>
      <c r="S11" s="74"/>
    </row>
    <row r="12" spans="1:32" s="10" customFormat="1" x14ac:dyDescent="0.25">
      <c r="A12" s="78" t="s">
        <v>12</v>
      </c>
      <c r="B12" s="11">
        <v>4</v>
      </c>
      <c r="C12" s="2"/>
      <c r="E12" s="74"/>
      <c r="F12" s="2"/>
      <c r="G12" s="2"/>
      <c r="H12" s="78" t="s">
        <v>12</v>
      </c>
      <c r="I12" s="11">
        <v>4</v>
      </c>
      <c r="J12" s="2"/>
      <c r="L12" s="74"/>
      <c r="O12" s="78" t="s">
        <v>12</v>
      </c>
      <c r="P12" s="11">
        <v>4</v>
      </c>
      <c r="Q12" s="2"/>
      <c r="S12" s="74"/>
    </row>
    <row r="13" spans="1:32" s="10" customFormat="1" x14ac:dyDescent="0.25">
      <c r="A13" s="78" t="s">
        <v>90</v>
      </c>
      <c r="B13" s="11">
        <f>CORREL(B4:B10,C4:C10)</f>
        <v>0.98771582666357105</v>
      </c>
      <c r="C13" s="11"/>
      <c r="E13" s="74"/>
      <c r="F13" s="2"/>
      <c r="G13" s="2"/>
      <c r="H13" s="78" t="s">
        <v>90</v>
      </c>
      <c r="I13" s="11">
        <f>CORREL(I4:I10,J4:J10)</f>
        <v>0.81227933591186996</v>
      </c>
      <c r="J13" s="11"/>
      <c r="L13" s="74"/>
      <c r="M13" s="66"/>
      <c r="O13" s="78" t="s">
        <v>90</v>
      </c>
      <c r="P13" s="11">
        <f>CORREL(P4:P10,Q4:Q10)</f>
        <v>0.78114673837788873</v>
      </c>
      <c r="Q13" s="2"/>
      <c r="S13" s="74"/>
      <c r="U13" s="39"/>
      <c r="V13" s="2"/>
      <c r="W13"/>
      <c r="X13"/>
      <c r="Z13"/>
      <c r="AA13"/>
      <c r="AB13"/>
      <c r="AC13" s="2"/>
      <c r="AD13" s="2"/>
      <c r="AE13" s="2"/>
      <c r="AF13" s="2"/>
    </row>
    <row r="14" spans="1:32" s="10" customFormat="1" x14ac:dyDescent="0.25">
      <c r="A14" s="78" t="s">
        <v>87</v>
      </c>
      <c r="B14" s="11">
        <f>CORREL(B4:B10,D4:D10)</f>
        <v>0.98771582666357127</v>
      </c>
      <c r="C14" s="11"/>
      <c r="E14" s="74"/>
      <c r="F14" s="2"/>
      <c r="G14" s="2"/>
      <c r="H14" s="78" t="s">
        <v>87</v>
      </c>
      <c r="I14" s="11">
        <f>CORREL(I4:I10,K4:K10)</f>
        <v>0.81227933591186985</v>
      </c>
      <c r="J14" s="11"/>
      <c r="L14" s="74"/>
      <c r="M14" s="66"/>
      <c r="O14" s="78" t="s">
        <v>87</v>
      </c>
      <c r="P14" s="11">
        <f>CORREL(P4:P10,R4:R10)</f>
        <v>0.78114673837788862</v>
      </c>
      <c r="Q14" s="2"/>
      <c r="S14" s="74"/>
      <c r="U14" s="39"/>
      <c r="V14" s="2"/>
      <c r="W14"/>
      <c r="X14"/>
      <c r="Z14"/>
      <c r="AA14"/>
      <c r="AB14"/>
      <c r="AC14" s="2"/>
      <c r="AD14" s="2"/>
      <c r="AE14" s="2"/>
      <c r="AF14" s="2"/>
    </row>
    <row r="15" spans="1:32" s="10" customFormat="1" ht="15.75" thickBot="1" x14ac:dyDescent="0.3">
      <c r="A15" s="79" t="s">
        <v>39</v>
      </c>
      <c r="B15" s="44">
        <f>B13*SQRT($B$12/(1-B13^2))</f>
        <v>12.64188666631027</v>
      </c>
      <c r="C15" s="24"/>
      <c r="D15" s="80"/>
      <c r="E15" s="81"/>
      <c r="F15" s="2"/>
      <c r="G15" s="2"/>
      <c r="H15" s="79" t="s">
        <v>39</v>
      </c>
      <c r="I15" s="44">
        <f>I13*SQRT($B$12/(1-I13^2))</f>
        <v>2.7852667234078017</v>
      </c>
      <c r="J15" s="24"/>
      <c r="K15" s="80"/>
      <c r="L15" s="81"/>
      <c r="M15" s="66"/>
      <c r="N15"/>
      <c r="O15" s="79" t="s">
        <v>39</v>
      </c>
      <c r="P15" s="44">
        <f>P13*SQRT(B12/(1-P13^2))</f>
        <v>2.5022820338567398</v>
      </c>
      <c r="Q15" s="24"/>
      <c r="R15" s="80"/>
      <c r="S15" s="81"/>
      <c r="T15" s="2"/>
      <c r="U15" s="39"/>
      <c r="V15" s="2"/>
      <c r="W15"/>
      <c r="X15"/>
      <c r="Z15"/>
      <c r="AA15"/>
      <c r="AB15"/>
      <c r="AC15" s="2"/>
      <c r="AD15" s="2"/>
      <c r="AE15" s="2"/>
      <c r="AF15" s="2"/>
    </row>
    <row r="16" spans="1:32" s="10" customFormat="1" x14ac:dyDescent="0.25">
      <c r="I16" s="15"/>
      <c r="J16" s="15"/>
      <c r="K16" s="15"/>
      <c r="L16" s="15"/>
    </row>
    <row r="17" spans="1:32" s="10" customFormat="1" ht="15.75" thickBot="1" x14ac:dyDescent="0.3">
      <c r="H17" s="15"/>
      <c r="I17" s="15"/>
      <c r="J17" s="15"/>
      <c r="K17" s="15"/>
      <c r="L17" s="15"/>
    </row>
    <row r="18" spans="1:32" s="33" customFormat="1" ht="30" customHeight="1" x14ac:dyDescent="0.25">
      <c r="A18" s="26" t="s">
        <v>59</v>
      </c>
      <c r="B18" s="16" t="s">
        <v>15</v>
      </c>
      <c r="C18" s="27" t="s">
        <v>0</v>
      </c>
      <c r="D18" s="27" t="s">
        <v>17</v>
      </c>
      <c r="E18" s="27" t="s">
        <v>1</v>
      </c>
      <c r="F18" s="35"/>
      <c r="G18" s="34"/>
      <c r="H18" s="37" t="s">
        <v>73</v>
      </c>
      <c r="I18" s="32"/>
      <c r="J18" s="76" t="s">
        <v>24</v>
      </c>
      <c r="K18" s="5"/>
      <c r="L18" s="5"/>
      <c r="M18" s="130" t="s">
        <v>18</v>
      </c>
      <c r="N18" s="131"/>
      <c r="O18" s="131"/>
      <c r="P18" s="131"/>
      <c r="Q18" s="34"/>
      <c r="R18" s="34"/>
      <c r="S18" s="34"/>
      <c r="T18" s="34"/>
      <c r="U18" s="34"/>
      <c r="V18" s="34"/>
      <c r="W18" s="34"/>
      <c r="X18" s="34"/>
      <c r="Y18" s="131" t="s">
        <v>54</v>
      </c>
      <c r="Z18" s="131"/>
      <c r="AA18" s="131"/>
      <c r="AB18" s="34"/>
      <c r="AC18" s="131" t="s">
        <v>55</v>
      </c>
      <c r="AD18" s="131"/>
      <c r="AE18" s="131"/>
      <c r="AF18" s="17"/>
    </row>
    <row r="19" spans="1:32" ht="30" x14ac:dyDescent="0.25">
      <c r="A19" s="133">
        <v>1</v>
      </c>
      <c r="B19">
        <v>0</v>
      </c>
      <c r="C19">
        <v>1511</v>
      </c>
      <c r="D19">
        <v>1200</v>
      </c>
      <c r="E19">
        <v>2439</v>
      </c>
      <c r="G19" s="36" t="s">
        <v>3</v>
      </c>
      <c r="H19" s="28">
        <v>42.31</v>
      </c>
      <c r="J19" s="39">
        <f>1/9</f>
        <v>0.1111111111111111</v>
      </c>
      <c r="K19" s="39"/>
      <c r="L19" s="39"/>
      <c r="M19" s="18" t="s">
        <v>59</v>
      </c>
      <c r="N19" s="13" t="s">
        <v>0</v>
      </c>
      <c r="O19" s="13" t="s">
        <v>17</v>
      </c>
      <c r="P19" s="13" t="s">
        <v>1</v>
      </c>
      <c r="Q19" s="13" t="s">
        <v>5</v>
      </c>
      <c r="R19" s="33"/>
      <c r="S19" s="14" t="s">
        <v>2</v>
      </c>
      <c r="T19" s="13" t="s">
        <v>7</v>
      </c>
      <c r="U19" s="14" t="s">
        <v>11</v>
      </c>
      <c r="V19" s="14" t="s">
        <v>10</v>
      </c>
      <c r="X19" s="88" t="s">
        <v>24</v>
      </c>
      <c r="Y19" s="13" t="s">
        <v>0</v>
      </c>
      <c r="Z19" s="13" t="s">
        <v>17</v>
      </c>
      <c r="AA19" s="13" t="s">
        <v>1</v>
      </c>
      <c r="AB19" s="33"/>
      <c r="AC19" s="13" t="s">
        <v>0</v>
      </c>
      <c r="AD19" s="13" t="s">
        <v>17</v>
      </c>
      <c r="AE19" s="13" t="s">
        <v>1</v>
      </c>
      <c r="AF19" s="19" t="s">
        <v>56</v>
      </c>
    </row>
    <row r="20" spans="1:32" ht="15.75" x14ac:dyDescent="0.25">
      <c r="A20" s="134"/>
      <c r="B20">
        <v>1</v>
      </c>
      <c r="C20">
        <v>1909</v>
      </c>
      <c r="D20">
        <v>845</v>
      </c>
      <c r="E20">
        <v>3470</v>
      </c>
      <c r="G20" s="36" t="s">
        <v>4</v>
      </c>
      <c r="H20" s="28">
        <v>76.42</v>
      </c>
      <c r="I20"/>
      <c r="M20" s="20">
        <v>1</v>
      </c>
      <c r="N20">
        <v>5000</v>
      </c>
      <c r="O20">
        <v>2500</v>
      </c>
      <c r="P20">
        <v>7500</v>
      </c>
      <c r="Q20">
        <f>SUM(N20:P20)</f>
        <v>15000</v>
      </c>
      <c r="S20" s="2">
        <v>0.49999999999999989</v>
      </c>
      <c r="T20" s="2">
        <f>MAX(Y20:AA20)/MIN(Y20:AA20)</f>
        <v>3</v>
      </c>
      <c r="U20" s="2">
        <v>1.8333333333333299</v>
      </c>
      <c r="V20" t="s">
        <v>77</v>
      </c>
      <c r="X20" s="2">
        <f>1/3</f>
        <v>0.33333333333333331</v>
      </c>
      <c r="Y20" s="11">
        <f>N20/$Q20</f>
        <v>0.33333333333333331</v>
      </c>
      <c r="Z20" s="11">
        <f t="shared" ref="Z20:AA20" si="3">O20/$Q20</f>
        <v>0.16666666666666666</v>
      </c>
      <c r="AA20" s="11">
        <f t="shared" si="3"/>
        <v>0.5</v>
      </c>
      <c r="AC20" s="11">
        <f t="shared" ref="AC20:AE26" si="4">($X$20-Y20)^2</f>
        <v>0</v>
      </c>
      <c r="AD20" s="11">
        <f t="shared" si="4"/>
        <v>2.7777777777777776E-2</v>
      </c>
      <c r="AE20" s="11">
        <f t="shared" si="4"/>
        <v>2.7777777777777783E-2</v>
      </c>
      <c r="AF20" s="51">
        <f>SQRT(SUM(AC20:AE20))</f>
        <v>0.23570226039551584</v>
      </c>
    </row>
    <row r="21" spans="1:32" x14ac:dyDescent="0.25">
      <c r="A21" s="134"/>
      <c r="B21">
        <v>2</v>
      </c>
      <c r="C21">
        <v>1580</v>
      </c>
      <c r="D21">
        <v>455</v>
      </c>
      <c r="E21">
        <v>1591</v>
      </c>
      <c r="F21" s="33" t="s">
        <v>5</v>
      </c>
      <c r="G21" s="13" t="s">
        <v>9</v>
      </c>
      <c r="H21" s="28">
        <v>74.11</v>
      </c>
      <c r="I21"/>
      <c r="M21" s="20">
        <v>2</v>
      </c>
      <c r="N21">
        <v>10000</v>
      </c>
      <c r="O21">
        <v>5000</v>
      </c>
      <c r="P21">
        <v>12500</v>
      </c>
      <c r="Q21">
        <f>SUM(N21:P21)</f>
        <v>27500</v>
      </c>
      <c r="S21" s="2">
        <v>0.4165977904505308</v>
      </c>
      <c r="T21" s="2">
        <f t="shared" ref="T21:T26" si="5">MAX(N21:P21)/MIN(N21:P21)</f>
        <v>2.5</v>
      </c>
      <c r="U21" s="2">
        <v>1.583333333333333</v>
      </c>
      <c r="V21" t="s">
        <v>78</v>
      </c>
      <c r="Y21" s="11">
        <f t="shared" ref="Y21:Y26" si="6">N21/$Q21</f>
        <v>0.36363636363636365</v>
      </c>
      <c r="Z21" s="11">
        <f t="shared" ref="Z21:Z26" si="7">O21/$Q21</f>
        <v>0.18181818181818182</v>
      </c>
      <c r="AA21" s="11">
        <f t="shared" ref="AA21:AA26" si="8">P21/$Q21</f>
        <v>0.45454545454545453</v>
      </c>
      <c r="AC21" s="11">
        <f t="shared" si="4"/>
        <v>9.1827364554637454E-4</v>
      </c>
      <c r="AD21" s="11">
        <f t="shared" si="4"/>
        <v>2.2956841138659312E-2</v>
      </c>
      <c r="AE21" s="11">
        <f t="shared" si="4"/>
        <v>1.4692378328741967E-2</v>
      </c>
      <c r="AF21" s="51">
        <f t="shared" ref="AF21:AF24" si="9">SQRT(SUM(AC21:AE21))</f>
        <v>0.19638608176993513</v>
      </c>
    </row>
    <row r="22" spans="1:32" x14ac:dyDescent="0.25">
      <c r="A22" s="29"/>
      <c r="F22">
        <f>SUM(C19:E21)</f>
        <v>15000</v>
      </c>
      <c r="H22" s="21">
        <f>SUM(H19:H21)</f>
        <v>192.84</v>
      </c>
      <c r="M22" s="20">
        <v>3</v>
      </c>
      <c r="N22">
        <v>15000</v>
      </c>
      <c r="O22">
        <v>7500</v>
      </c>
      <c r="P22">
        <v>17500</v>
      </c>
      <c r="Q22">
        <f t="shared" ref="Q22:Q24" si="10">SUM(N22:P22)</f>
        <v>40000</v>
      </c>
      <c r="S22" s="2">
        <v>0.39031237489989978</v>
      </c>
      <c r="T22" s="2">
        <f t="shared" si="5"/>
        <v>2.3333333333333335</v>
      </c>
      <c r="U22" s="2">
        <v>1.5</v>
      </c>
      <c r="V22" t="s">
        <v>83</v>
      </c>
      <c r="Y22" s="11">
        <f t="shared" si="6"/>
        <v>0.375</v>
      </c>
      <c r="Z22" s="11">
        <f t="shared" si="7"/>
        <v>0.1875</v>
      </c>
      <c r="AA22" s="11">
        <f t="shared" si="8"/>
        <v>0.4375</v>
      </c>
      <c r="AC22" s="11">
        <f t="shared" si="4"/>
        <v>1.7361111111111127E-3</v>
      </c>
      <c r="AD22" s="11">
        <f t="shared" si="4"/>
        <v>2.1267361111111105E-2</v>
      </c>
      <c r="AE22" s="11">
        <f t="shared" si="4"/>
        <v>1.0850694444444448E-2</v>
      </c>
      <c r="AF22" s="51">
        <f t="shared" si="9"/>
        <v>0.1839950180484968</v>
      </c>
    </row>
    <row r="23" spans="1:32" ht="15" customHeight="1" x14ac:dyDescent="0.25">
      <c r="A23" s="29"/>
      <c r="B23" s="132" t="s">
        <v>42</v>
      </c>
      <c r="C23" s="11">
        <f>C19/$F22</f>
        <v>0.10073333333333333</v>
      </c>
      <c r="D23" s="11">
        <f>D19/$F22</f>
        <v>0.08</v>
      </c>
      <c r="E23" s="11">
        <f>E19/$F22</f>
        <v>0.16259999999999999</v>
      </c>
      <c r="H23" s="21"/>
      <c r="M23" s="20">
        <v>4</v>
      </c>
      <c r="N23">
        <v>20000</v>
      </c>
      <c r="O23">
        <v>10000</v>
      </c>
      <c r="P23">
        <v>22500</v>
      </c>
      <c r="Q23">
        <f t="shared" si="10"/>
        <v>52500</v>
      </c>
      <c r="S23" s="2">
        <v>0.3779644730092272</v>
      </c>
      <c r="T23" s="2">
        <f t="shared" si="5"/>
        <v>2.25</v>
      </c>
      <c r="U23" s="2">
        <v>1.458333333333333</v>
      </c>
      <c r="V23" t="s">
        <v>79</v>
      </c>
      <c r="Y23" s="11">
        <f t="shared" si="6"/>
        <v>0.38095238095238093</v>
      </c>
      <c r="Z23" s="11">
        <f t="shared" si="7"/>
        <v>0.19047619047619047</v>
      </c>
      <c r="AA23" s="11">
        <f t="shared" si="8"/>
        <v>0.42857142857142855</v>
      </c>
      <c r="AC23" s="11">
        <f t="shared" si="4"/>
        <v>2.2675736961451243E-3</v>
      </c>
      <c r="AD23" s="11">
        <f t="shared" si="4"/>
        <v>2.0408163265306121E-2</v>
      </c>
      <c r="AE23" s="11">
        <f t="shared" si="4"/>
        <v>9.0702947845804974E-3</v>
      </c>
      <c r="AF23" s="51">
        <f t="shared" si="9"/>
        <v>0.17817416127494959</v>
      </c>
    </row>
    <row r="24" spans="1:32" x14ac:dyDescent="0.25">
      <c r="A24" s="29"/>
      <c r="B24" s="132"/>
      <c r="C24" s="11">
        <f>C20/$F22</f>
        <v>0.12726666666666667</v>
      </c>
      <c r="D24" s="11">
        <f>D20/$F22</f>
        <v>5.6333333333333332E-2</v>
      </c>
      <c r="E24" s="11">
        <f>E20/$F22</f>
        <v>0.23133333333333334</v>
      </c>
      <c r="H24" s="21"/>
      <c r="M24" s="20">
        <v>5</v>
      </c>
      <c r="N24">
        <v>25000</v>
      </c>
      <c r="O24">
        <v>12500</v>
      </c>
      <c r="P24">
        <v>27500</v>
      </c>
      <c r="Q24">
        <f t="shared" si="10"/>
        <v>65000</v>
      </c>
      <c r="S24" s="39">
        <v>0.37090964465357518</v>
      </c>
      <c r="T24" s="2">
        <f t="shared" si="5"/>
        <v>2.2000000000000002</v>
      </c>
      <c r="U24" s="2">
        <v>1.433333333333334</v>
      </c>
      <c r="V24" t="s">
        <v>80</v>
      </c>
      <c r="Y24" s="11">
        <f t="shared" si="6"/>
        <v>0.38461538461538464</v>
      </c>
      <c r="Z24" s="11">
        <f t="shared" si="7"/>
        <v>0.19230769230769232</v>
      </c>
      <c r="AA24" s="11">
        <f t="shared" si="8"/>
        <v>0.42307692307692307</v>
      </c>
      <c r="AC24" s="11">
        <f t="shared" si="4"/>
        <v>2.6298487836949416E-3</v>
      </c>
      <c r="AD24" s="11">
        <f t="shared" si="4"/>
        <v>1.9888231426692958E-2</v>
      </c>
      <c r="AE24" s="11">
        <f t="shared" si="4"/>
        <v>8.053911900065748E-3</v>
      </c>
      <c r="AF24" s="51">
        <f t="shared" si="9"/>
        <v>0.17484848329469047</v>
      </c>
    </row>
    <row r="25" spans="1:32" x14ac:dyDescent="0.25">
      <c r="A25" s="29"/>
      <c r="B25" s="132"/>
      <c r="C25" s="11">
        <f>C21/$F22</f>
        <v>0.10533333333333333</v>
      </c>
      <c r="D25" s="11">
        <f>D21/$F22</f>
        <v>3.0333333333333334E-2</v>
      </c>
      <c r="E25" s="11">
        <f>E21/$F22</f>
        <v>0.10606666666666667</v>
      </c>
      <c r="H25" s="21"/>
      <c r="I25"/>
      <c r="M25" s="20">
        <v>6</v>
      </c>
      <c r="N25">
        <v>30000</v>
      </c>
      <c r="O25">
        <v>15000</v>
      </c>
      <c r="P25">
        <v>32500</v>
      </c>
      <c r="Q25">
        <f>SUM(N25:P25)</f>
        <v>77500</v>
      </c>
      <c r="S25" s="39">
        <v>0.36638118360001759</v>
      </c>
      <c r="T25" s="2">
        <f t="shared" si="5"/>
        <v>2.1666666666666665</v>
      </c>
      <c r="U25" s="2">
        <v>1.416666666666667</v>
      </c>
      <c r="V25" t="s">
        <v>84</v>
      </c>
      <c r="Y25" s="11">
        <f t="shared" si="6"/>
        <v>0.38709677419354838</v>
      </c>
      <c r="Z25" s="11">
        <f t="shared" si="7"/>
        <v>0.19354838709677419</v>
      </c>
      <c r="AA25" s="11">
        <f t="shared" si="8"/>
        <v>0.41935483870967744</v>
      </c>
      <c r="AC25" s="11">
        <f t="shared" si="4"/>
        <v>2.8905075731298423E-3</v>
      </c>
      <c r="AD25" s="11">
        <f t="shared" si="4"/>
        <v>1.9539831194357725E-2</v>
      </c>
      <c r="AE25" s="11">
        <f t="shared" si="4"/>
        <v>7.3996993872124002E-3</v>
      </c>
      <c r="AF25" s="51">
        <f>SQRT(SUM(AC25:AE25))</f>
        <v>0.17271374628181732</v>
      </c>
    </row>
    <row r="26" spans="1:32" ht="15.75" thickBot="1" x14ac:dyDescent="0.3">
      <c r="A26" s="29"/>
      <c r="B26" s="10"/>
      <c r="C26" s="39"/>
      <c r="D26" s="39"/>
      <c r="E26" s="39"/>
      <c r="H26" s="21"/>
      <c r="M26" s="22">
        <v>7</v>
      </c>
      <c r="N26" s="23">
        <v>35000</v>
      </c>
      <c r="O26" s="23">
        <v>17500</v>
      </c>
      <c r="P26" s="23">
        <v>37500</v>
      </c>
      <c r="Q26" s="23">
        <f>SUM(N26:P26)</f>
        <v>90000</v>
      </c>
      <c r="R26" s="23"/>
      <c r="S26" s="40">
        <v>0.36324157862838952</v>
      </c>
      <c r="T26" s="24">
        <f t="shared" si="5"/>
        <v>2.1428571428571428</v>
      </c>
      <c r="U26" s="24">
        <v>1.4047619047619051</v>
      </c>
      <c r="V26" s="23" t="s">
        <v>85</v>
      </c>
      <c r="W26" s="23"/>
      <c r="X26" s="23"/>
      <c r="Y26" s="44">
        <f t="shared" si="6"/>
        <v>0.3888888888888889</v>
      </c>
      <c r="Z26" s="44">
        <f t="shared" si="7"/>
        <v>0.19444444444444445</v>
      </c>
      <c r="AA26" s="44">
        <f t="shared" si="8"/>
        <v>0.41666666666666669</v>
      </c>
      <c r="AB26" s="23"/>
      <c r="AC26" s="44">
        <f t="shared" si="4"/>
        <v>3.0864197530864226E-3</v>
      </c>
      <c r="AD26" s="44">
        <f t="shared" si="4"/>
        <v>1.9290123456790119E-2</v>
      </c>
      <c r="AE26" s="44">
        <f t="shared" si="4"/>
        <v>6.944444444444451E-3</v>
      </c>
      <c r="AF26" s="55">
        <f>SQRT(SUM(AC26:AE26))</f>
        <v>0.1712337223046938</v>
      </c>
    </row>
    <row r="27" spans="1:32" x14ac:dyDescent="0.25">
      <c r="A27" s="29"/>
      <c r="B27" s="132" t="s">
        <v>25</v>
      </c>
      <c r="C27" s="11">
        <f t="shared" ref="C27:E29" si="11">(C23-$J$19)^2</f>
        <v>1.0769827160493826E-4</v>
      </c>
      <c r="D27" s="11">
        <f t="shared" si="11"/>
        <v>9.6790123456790076E-4</v>
      </c>
      <c r="E27" s="11">
        <f t="shared" si="11"/>
        <v>2.6511056790123459E-3</v>
      </c>
      <c r="H27" s="21"/>
    </row>
    <row r="28" spans="1:32" x14ac:dyDescent="0.25">
      <c r="A28" s="29"/>
      <c r="B28" s="132"/>
      <c r="C28" s="11">
        <f t="shared" si="11"/>
        <v>2.6100197530864219E-4</v>
      </c>
      <c r="D28" s="11">
        <f t="shared" si="11"/>
        <v>3.0006049382716045E-3</v>
      </c>
      <c r="E28" s="11">
        <f t="shared" si="11"/>
        <v>1.4453382716049385E-2</v>
      </c>
      <c r="F28" s="56" t="s">
        <v>43</v>
      </c>
      <c r="G28" s="5"/>
      <c r="H28" s="21"/>
      <c r="T28" s="57"/>
      <c r="U28" s="57"/>
    </row>
    <row r="29" spans="1:32" ht="15.75" x14ac:dyDescent="0.25">
      <c r="A29" s="29"/>
      <c r="B29" s="132"/>
      <c r="C29" s="11">
        <f t="shared" si="11"/>
        <v>3.3382716049382636E-5</v>
      </c>
      <c r="D29" s="11">
        <f t="shared" si="11"/>
        <v>6.5250493827160479E-3</v>
      </c>
      <c r="E29" s="11">
        <f t="shared" si="11"/>
        <v>2.544641975308632E-5</v>
      </c>
      <c r="F29" s="11">
        <f>SQRT(SUM(C27:E29))</f>
        <v>0.16740840281578859</v>
      </c>
      <c r="H29" s="21"/>
      <c r="M29" s="2"/>
      <c r="N29" s="114" t="s">
        <v>73</v>
      </c>
      <c r="O29" s="4" t="s">
        <v>2</v>
      </c>
      <c r="P29" s="7" t="s">
        <v>7</v>
      </c>
      <c r="Q29" s="9" t="s">
        <v>6</v>
      </c>
      <c r="S29" t="s">
        <v>74</v>
      </c>
      <c r="T29" t="s">
        <v>75</v>
      </c>
      <c r="U29" t="s">
        <v>76</v>
      </c>
    </row>
    <row r="30" spans="1:32" x14ac:dyDescent="0.25">
      <c r="A30" s="29"/>
      <c r="H30" s="21"/>
      <c r="M30" s="38" t="s">
        <v>48</v>
      </c>
      <c r="N30" s="11">
        <v>0.98771582666357105</v>
      </c>
      <c r="O30" s="11">
        <f>CORREL(S20:S26,B4:B10)</f>
        <v>0.30879605919670344</v>
      </c>
      <c r="P30" s="11">
        <f>CORREL(B4:B10,T20:T26)</f>
        <v>0.28780068965315964</v>
      </c>
      <c r="Q30" s="11">
        <f>CORREL(U20:U26,B4:B10)</f>
        <v>0.28780068965315819</v>
      </c>
      <c r="S30" s="11"/>
      <c r="T30" s="11"/>
      <c r="U30" s="11"/>
    </row>
    <row r="31" spans="1:32" ht="15" customHeight="1" x14ac:dyDescent="0.25">
      <c r="A31" s="29"/>
      <c r="H31" s="21"/>
      <c r="M31" s="38" t="s">
        <v>49</v>
      </c>
      <c r="N31" s="11">
        <v>0.81227933591186996</v>
      </c>
      <c r="O31" s="11">
        <f>CORREL($I$4:$I$10,S20:S26)</f>
        <v>0.37234460670904485</v>
      </c>
      <c r="P31" s="11">
        <f>CORREL($I$4:$I$10,T20:T26)</f>
        <v>0.37483084459540367</v>
      </c>
      <c r="Q31" s="11">
        <f>CORREL($I$4:$I$10,U20:U26)</f>
        <v>0.37483084459540283</v>
      </c>
      <c r="S31" s="11"/>
      <c r="T31" s="11"/>
      <c r="U31" s="11"/>
    </row>
    <row r="32" spans="1:32" x14ac:dyDescent="0.25">
      <c r="A32" s="29"/>
      <c r="H32" s="21"/>
      <c r="M32" s="38" t="s">
        <v>50</v>
      </c>
      <c r="N32" s="11">
        <v>0.78114673837788873</v>
      </c>
      <c r="O32" s="11">
        <f>CORREL($P$4:$P$10,S20:S26)</f>
        <v>0.65188665885426</v>
      </c>
      <c r="P32" s="11">
        <f>CORREL($P$4:$P$10,T20:T26)</f>
        <v>0.65372973321557537</v>
      </c>
      <c r="Q32" s="11">
        <f>CORREL($P$4:$P$10,U20:U26)</f>
        <v>0.65372973321557604</v>
      </c>
      <c r="S32" s="11"/>
      <c r="T32" s="11"/>
      <c r="U32" s="11"/>
    </row>
    <row r="33" spans="1:24" ht="30.75" thickBot="1" x14ac:dyDescent="0.3">
      <c r="A33" s="29"/>
      <c r="H33" s="21"/>
      <c r="M33" s="38" t="s">
        <v>13</v>
      </c>
      <c r="O33" s="11">
        <f>CORREL(S20:S26,$AF$20:$AF$26)</f>
        <v>1</v>
      </c>
      <c r="P33" s="11">
        <f>CORREL(T20:T26,$AF$20:$AF$26)</f>
        <v>0.999523088583393</v>
      </c>
      <c r="Q33" s="11">
        <f>CORREL(U20:U26,$AF$20:$AF$26)</f>
        <v>0.999523088583393</v>
      </c>
      <c r="S33" s="11">
        <f>CORREL(C4:C10,$AF$20:$AF$26)</f>
        <v>0.25847429285258722</v>
      </c>
      <c r="T33" s="11">
        <f>CORREL(J4:J10,$AF20:AF$26)</f>
        <v>0.5069631303495582</v>
      </c>
      <c r="U33" s="11">
        <f>CORREL(Q4:Q10,$AF20:AF$26)</f>
        <v>0.30743084731957249</v>
      </c>
      <c r="V33" s="113"/>
      <c r="W33" s="113"/>
      <c r="X33" s="113"/>
    </row>
    <row r="34" spans="1:24" x14ac:dyDescent="0.25">
      <c r="A34" s="30" t="s">
        <v>59</v>
      </c>
      <c r="B34" s="8" t="s">
        <v>15</v>
      </c>
      <c r="C34" s="1" t="s">
        <v>0</v>
      </c>
      <c r="D34" s="6" t="s">
        <v>17</v>
      </c>
      <c r="E34" s="1" t="s">
        <v>1</v>
      </c>
      <c r="H34" s="37" t="s">
        <v>73</v>
      </c>
      <c r="I34" s="3"/>
      <c r="J34" s="3"/>
      <c r="K34" s="3"/>
      <c r="L34" s="3"/>
      <c r="M34" s="12"/>
      <c r="N34" s="11"/>
      <c r="O34" s="11"/>
      <c r="P34" s="11"/>
      <c r="Q34" s="11"/>
      <c r="S34" s="11"/>
      <c r="T34" s="11"/>
      <c r="U34" s="11"/>
    </row>
    <row r="35" spans="1:24" ht="15.75" x14ac:dyDescent="0.25">
      <c r="A35" s="133">
        <v>2</v>
      </c>
      <c r="B35">
        <v>0</v>
      </c>
      <c r="C35">
        <v>2428</v>
      </c>
      <c r="D35">
        <v>1658</v>
      </c>
      <c r="E35">
        <v>3355</v>
      </c>
      <c r="G35" s="36" t="s">
        <v>3</v>
      </c>
      <c r="H35" s="28">
        <v>32.090000000000003</v>
      </c>
      <c r="I35"/>
      <c r="J35"/>
      <c r="K35"/>
      <c r="L35"/>
      <c r="M35" s="12" t="s">
        <v>51</v>
      </c>
      <c r="N35" s="11">
        <v>12.64188666631027</v>
      </c>
      <c r="O35" s="11">
        <f>O30*SQRT($N$41/(1-O30^2))</f>
        <v>0.64932579043224092</v>
      </c>
      <c r="P35" s="11">
        <f>P30*SQRT($N$41/(1-P30^2))</f>
        <v>0.60103079553838346</v>
      </c>
      <c r="Q35" s="11">
        <f>Q30*SQRT($N$41/(1-Q30^2))</f>
        <v>0.60103079553838001</v>
      </c>
      <c r="S35" s="11"/>
      <c r="T35" s="11"/>
      <c r="U35" s="11"/>
    </row>
    <row r="36" spans="1:24" ht="15.75" x14ac:dyDescent="0.25">
      <c r="A36" s="134"/>
      <c r="B36">
        <v>1</v>
      </c>
      <c r="C36">
        <v>4075</v>
      </c>
      <c r="D36">
        <v>1869</v>
      </c>
      <c r="E36">
        <v>4026</v>
      </c>
      <c r="G36" s="36" t="s">
        <v>4</v>
      </c>
      <c r="H36" s="28">
        <v>35.6</v>
      </c>
      <c r="I36"/>
      <c r="J36"/>
      <c r="K36"/>
      <c r="L36"/>
      <c r="M36" s="12" t="s">
        <v>53</v>
      </c>
      <c r="N36" s="11">
        <v>2.7852667234078017</v>
      </c>
      <c r="O36" s="11">
        <f t="shared" ref="O36" si="12">O31*SQRT($N$41/(1-O31^2))</f>
        <v>0.8023850731246992</v>
      </c>
      <c r="P36" s="11">
        <f>P31*SQRT($N$41/(1-P31^2))</f>
        <v>0.80861522152603316</v>
      </c>
      <c r="Q36" s="11">
        <f>Q31*SQRT($N$41/(1-Q31^2))</f>
        <v>0.80861522152603094</v>
      </c>
      <c r="S36" s="11"/>
      <c r="T36" s="11"/>
      <c r="U36" s="11"/>
    </row>
    <row r="37" spans="1:24" x14ac:dyDescent="0.25">
      <c r="A37" s="134"/>
      <c r="B37">
        <v>2</v>
      </c>
      <c r="C37">
        <v>3497</v>
      </c>
      <c r="D37">
        <v>1473</v>
      </c>
      <c r="E37">
        <v>5119</v>
      </c>
      <c r="F37" s="33" t="s">
        <v>5</v>
      </c>
      <c r="G37" s="13" t="s">
        <v>9</v>
      </c>
      <c r="H37" s="28">
        <v>50.78</v>
      </c>
      <c r="I37"/>
      <c r="J37"/>
      <c r="K37"/>
      <c r="L37"/>
      <c r="M37" s="12" t="s">
        <v>52</v>
      </c>
      <c r="N37" s="11">
        <v>2.5022820338567398</v>
      </c>
      <c r="O37" s="11">
        <f t="shared" ref="O37" si="13">O32*SQRT($N$41/(1-O32^2))</f>
        <v>1.7192998771182646</v>
      </c>
      <c r="P37" s="11">
        <f>P32*SQRT($N$41/(1-P32^2))</f>
        <v>1.7277796942120665</v>
      </c>
      <c r="Q37" s="11">
        <f>Q32*SQRT($N$41/(1-Q32^2))</f>
        <v>1.7277796942120693</v>
      </c>
      <c r="S37" s="11"/>
      <c r="T37" s="11"/>
      <c r="U37" s="11"/>
    </row>
    <row r="38" spans="1:24" x14ac:dyDescent="0.25">
      <c r="A38" s="29"/>
      <c r="F38">
        <f>SUM(C35:E37)</f>
        <v>27500</v>
      </c>
      <c r="H38" s="21">
        <f>SUM(H35:H37)</f>
        <v>118.47</v>
      </c>
      <c r="S38" s="11"/>
      <c r="T38" s="11"/>
      <c r="U38" s="11"/>
    </row>
    <row r="39" spans="1:24" x14ac:dyDescent="0.25">
      <c r="A39" s="29"/>
      <c r="B39" s="132" t="s">
        <v>42</v>
      </c>
      <c r="C39" s="11">
        <f>C35/$F38</f>
        <v>8.8290909090909087E-2</v>
      </c>
      <c r="D39" s="11">
        <f>D35/$F38</f>
        <v>6.0290909090909089E-2</v>
      </c>
      <c r="E39" s="11">
        <f>E35/$F38</f>
        <v>0.122</v>
      </c>
      <c r="H39" s="21"/>
      <c r="M39" s="12" t="s">
        <v>14</v>
      </c>
      <c r="N39" s="5"/>
      <c r="O39" s="11" t="s">
        <v>57</v>
      </c>
      <c r="P39" s="11">
        <f>P33*SQRT($N$41/(1-P33^2))</f>
        <v>64.735238907336537</v>
      </c>
      <c r="Q39" s="11">
        <f>Q33*SQRT($N$41/(1-Q33^2))</f>
        <v>64.735238907336537</v>
      </c>
      <c r="S39" s="11">
        <f t="shared" ref="S39:U39" si="14">S33*SQRT($N$41/(1-S33^2))</f>
        <v>0.53513341644839396</v>
      </c>
      <c r="T39" s="11">
        <f t="shared" si="14"/>
        <v>1.176292584833136</v>
      </c>
      <c r="U39" s="11">
        <f t="shared" si="14"/>
        <v>0.64615469160840489</v>
      </c>
    </row>
    <row r="40" spans="1:24" x14ac:dyDescent="0.25">
      <c r="A40" s="29"/>
      <c r="B40" s="132"/>
      <c r="C40" s="11">
        <f>C36/$F38</f>
        <v>0.14818181818181819</v>
      </c>
      <c r="D40" s="11">
        <f>D36/$F38</f>
        <v>6.7963636363636365E-2</v>
      </c>
      <c r="E40" s="11">
        <f>E36/$F38</f>
        <v>0.1464</v>
      </c>
      <c r="H40" s="21"/>
      <c r="N40" s="3"/>
      <c r="O40" s="3"/>
      <c r="P40" s="3"/>
    </row>
    <row r="41" spans="1:24" x14ac:dyDescent="0.25">
      <c r="A41" s="29"/>
      <c r="B41" s="132"/>
      <c r="C41" s="11">
        <f>C37/$F38</f>
        <v>0.12716363636363637</v>
      </c>
      <c r="D41" s="11">
        <f>D37/$F38</f>
        <v>5.3563636363636362E-2</v>
      </c>
      <c r="E41" s="11">
        <f>E37/$F38</f>
        <v>0.18614545454545456</v>
      </c>
      <c r="H41" s="21"/>
      <c r="M41" s="5" t="s">
        <v>12</v>
      </c>
      <c r="N41" s="5">
        <v>4</v>
      </c>
      <c r="O41"/>
      <c r="P41"/>
    </row>
    <row r="42" spans="1:24" x14ac:dyDescent="0.25">
      <c r="A42" s="29"/>
      <c r="B42" s="10"/>
      <c r="C42" s="39"/>
      <c r="D42" s="39"/>
      <c r="E42" s="39"/>
      <c r="H42" s="21"/>
    </row>
    <row r="43" spans="1:24" x14ac:dyDescent="0.25">
      <c r="A43" s="29"/>
      <c r="B43" s="132" t="s">
        <v>25</v>
      </c>
      <c r="C43" s="39">
        <f t="shared" ref="C43:E45" si="15">(C39-$J$19)^2</f>
        <v>5.2076162024283226E-4</v>
      </c>
      <c r="D43" s="39">
        <f t="shared" si="15"/>
        <v>2.582692933374145E-3</v>
      </c>
      <c r="E43" s="39">
        <f t="shared" si="15"/>
        <v>1.1856790123456798E-4</v>
      </c>
      <c r="F43" s="39"/>
      <c r="H43" s="21"/>
    </row>
    <row r="44" spans="1:24" x14ac:dyDescent="0.25">
      <c r="A44" s="29"/>
      <c r="B44" s="132"/>
      <c r="C44" s="39">
        <f t="shared" si="15"/>
        <v>1.3742373227221725E-3</v>
      </c>
      <c r="D44" s="39">
        <f t="shared" si="15"/>
        <v>1.8617045770839703E-3</v>
      </c>
      <c r="E44" s="39">
        <f t="shared" si="15"/>
        <v>1.2453056790123463E-3</v>
      </c>
      <c r="F44" s="56" t="s">
        <v>43</v>
      </c>
      <c r="G44" s="5"/>
      <c r="H44" s="21"/>
    </row>
    <row r="45" spans="1:24" ht="18.75" x14ac:dyDescent="0.3">
      <c r="A45" s="29"/>
      <c r="B45" s="132"/>
      <c r="C45" s="39">
        <f t="shared" si="15"/>
        <v>2.5768356698296127E-4</v>
      </c>
      <c r="D45" s="39">
        <f t="shared" si="15"/>
        <v>3.3117118498112432E-3</v>
      </c>
      <c r="E45" s="39">
        <f t="shared" si="15"/>
        <v>5.6301526946230009E-3</v>
      </c>
      <c r="F45" s="11">
        <f>SQRT(SUM(C43:E45))</f>
        <v>0.13001083856774109</v>
      </c>
      <c r="H45" s="21"/>
      <c r="M45" s="63" t="s">
        <v>92</v>
      </c>
    </row>
    <row r="46" spans="1:24" ht="19.5" thickBot="1" x14ac:dyDescent="0.35">
      <c r="A46" s="29"/>
      <c r="H46" s="21"/>
      <c r="N46" s="63" t="s">
        <v>59</v>
      </c>
    </row>
    <row r="47" spans="1:24" ht="18.75" x14ac:dyDescent="0.3">
      <c r="A47" s="29"/>
      <c r="H47" s="21"/>
      <c r="L47" s="63" t="s">
        <v>44</v>
      </c>
      <c r="N47" s="37">
        <v>1</v>
      </c>
      <c r="O47" s="37">
        <v>2</v>
      </c>
      <c r="P47" s="37">
        <v>3</v>
      </c>
      <c r="Q47" s="37">
        <v>4</v>
      </c>
      <c r="R47" s="37">
        <v>5</v>
      </c>
      <c r="S47" s="37">
        <v>6</v>
      </c>
      <c r="T47" s="37">
        <v>7</v>
      </c>
      <c r="U47" t="s">
        <v>38</v>
      </c>
    </row>
    <row r="48" spans="1:24" ht="16.5" thickBot="1" x14ac:dyDescent="0.3">
      <c r="A48" s="29"/>
      <c r="H48" s="21"/>
      <c r="M48" s="36" t="s">
        <v>3</v>
      </c>
      <c r="N48" s="28">
        <v>42.31</v>
      </c>
      <c r="O48" s="28">
        <v>32.090000000000003</v>
      </c>
      <c r="P48" s="28">
        <v>35.42</v>
      </c>
      <c r="Q48" s="28">
        <v>44.26</v>
      </c>
      <c r="R48" s="28">
        <v>72.56</v>
      </c>
      <c r="S48" s="28">
        <v>80.06</v>
      </c>
      <c r="T48" s="28">
        <v>43.65</v>
      </c>
      <c r="U48" s="11">
        <f>CORREL(N48:T48,B4:B10)</f>
        <v>0.49743961178028173</v>
      </c>
    </row>
    <row r="49" spans="1:24" ht="15.75" x14ac:dyDescent="0.25">
      <c r="A49" s="30" t="s">
        <v>59</v>
      </c>
      <c r="B49" s="8" t="s">
        <v>15</v>
      </c>
      <c r="C49" s="1" t="s">
        <v>0</v>
      </c>
      <c r="D49" s="1" t="s">
        <v>17</v>
      </c>
      <c r="E49" s="1" t="s">
        <v>1</v>
      </c>
      <c r="H49" s="37" t="s">
        <v>73</v>
      </c>
      <c r="I49" s="3"/>
      <c r="J49" s="3"/>
      <c r="K49" s="3"/>
      <c r="M49" s="36" t="s">
        <v>4</v>
      </c>
      <c r="N49" s="28">
        <v>76.42</v>
      </c>
      <c r="O49" s="28">
        <v>35.6</v>
      </c>
      <c r="P49" s="28">
        <v>35.200000000000003</v>
      </c>
      <c r="Q49" s="28">
        <v>30.07</v>
      </c>
      <c r="R49" s="28">
        <v>64.95</v>
      </c>
      <c r="S49" s="28">
        <v>41.26</v>
      </c>
      <c r="T49" s="28">
        <v>48.97</v>
      </c>
      <c r="U49" s="11">
        <f>CORREL(N49:T49,B4:B10)</f>
        <v>0.71506309188302175</v>
      </c>
      <c r="X49" s="11"/>
    </row>
    <row r="50" spans="1:24" ht="15.75" x14ac:dyDescent="0.25">
      <c r="A50" s="133">
        <v>3</v>
      </c>
      <c r="B50">
        <v>0</v>
      </c>
      <c r="C50">
        <v>3345</v>
      </c>
      <c r="D50">
        <v>2117</v>
      </c>
      <c r="E50">
        <v>4272</v>
      </c>
      <c r="G50" s="36" t="s">
        <v>3</v>
      </c>
      <c r="H50" s="28">
        <v>35.42</v>
      </c>
      <c r="I50"/>
      <c r="J50"/>
      <c r="K50"/>
      <c r="M50" s="13" t="s">
        <v>9</v>
      </c>
      <c r="N50" s="28">
        <v>74.11</v>
      </c>
      <c r="O50" s="28">
        <v>50.78</v>
      </c>
      <c r="P50" s="28">
        <v>52.08</v>
      </c>
      <c r="Q50" s="28">
        <v>94.23</v>
      </c>
      <c r="R50" s="28">
        <v>47.98</v>
      </c>
      <c r="S50" s="28">
        <v>36.549999999999997</v>
      </c>
      <c r="T50" s="28">
        <v>65.02</v>
      </c>
      <c r="U50" s="11">
        <f>CORREL(N50:T50,B4:B10)</f>
        <v>0.34303329067587734</v>
      </c>
      <c r="X50" s="11"/>
    </row>
    <row r="51" spans="1:24" ht="15.75" x14ac:dyDescent="0.25">
      <c r="A51" s="134"/>
      <c r="B51">
        <v>1</v>
      </c>
      <c r="C51">
        <v>5198</v>
      </c>
      <c r="D51">
        <v>2992</v>
      </c>
      <c r="E51">
        <v>5922</v>
      </c>
      <c r="G51" s="36" t="s">
        <v>4</v>
      </c>
      <c r="H51" s="28">
        <v>35.200000000000003</v>
      </c>
      <c r="I51"/>
      <c r="J51"/>
      <c r="K51"/>
      <c r="M51" s="13" t="s">
        <v>82</v>
      </c>
      <c r="N51" s="21">
        <f t="shared" ref="N51:T51" si="16">SUM(N48:N50)</f>
        <v>192.84</v>
      </c>
      <c r="O51" s="21">
        <f t="shared" si="16"/>
        <v>118.47</v>
      </c>
      <c r="P51" s="21">
        <f t="shared" si="16"/>
        <v>122.7</v>
      </c>
      <c r="Q51" s="21">
        <f t="shared" si="16"/>
        <v>168.56</v>
      </c>
      <c r="R51" s="21">
        <f t="shared" si="16"/>
        <v>185.48999999999998</v>
      </c>
      <c r="S51" s="21">
        <f t="shared" si="16"/>
        <v>157.87</v>
      </c>
      <c r="T51" s="21">
        <f t="shared" si="16"/>
        <v>157.63999999999999</v>
      </c>
      <c r="U51" s="11">
        <f>CORREL(N51:T51,B4:B10)</f>
        <v>0.98771582666357105</v>
      </c>
      <c r="X51" s="11"/>
    </row>
    <row r="52" spans="1:24" x14ac:dyDescent="0.25">
      <c r="A52" s="134"/>
      <c r="B52">
        <v>2</v>
      </c>
      <c r="C52">
        <v>6457</v>
      </c>
      <c r="D52">
        <v>2391</v>
      </c>
      <c r="E52">
        <v>7306</v>
      </c>
      <c r="F52" s="33" t="s">
        <v>5</v>
      </c>
      <c r="G52" s="13" t="s">
        <v>9</v>
      </c>
      <c r="H52" s="28">
        <v>52.08</v>
      </c>
      <c r="I52"/>
      <c r="J52"/>
      <c r="K52"/>
      <c r="L52" s="3"/>
      <c r="N52"/>
      <c r="P52"/>
      <c r="Q52"/>
      <c r="X52" s="11"/>
    </row>
    <row r="53" spans="1:24" ht="19.5" thickBot="1" x14ac:dyDescent="0.35">
      <c r="A53" s="29"/>
      <c r="F53">
        <f>SUM(C50:E52)</f>
        <v>40000</v>
      </c>
      <c r="H53" s="21">
        <f>SUM(H50:H52)</f>
        <v>122.7</v>
      </c>
      <c r="L53" s="63" t="s">
        <v>58</v>
      </c>
      <c r="N53"/>
      <c r="O53"/>
      <c r="P53"/>
      <c r="Q53"/>
      <c r="X53" s="11"/>
    </row>
    <row r="54" spans="1:24" ht="15" customHeight="1" x14ac:dyDescent="0.25">
      <c r="A54" s="29"/>
      <c r="B54" s="132" t="s">
        <v>42</v>
      </c>
      <c r="C54" s="11">
        <f>C50/$F53</f>
        <v>8.3625000000000005E-2</v>
      </c>
      <c r="D54" s="11">
        <f>D50/$F53</f>
        <v>5.2925E-2</v>
      </c>
      <c r="E54" s="11">
        <f>E50/$F53</f>
        <v>0.10680000000000001</v>
      </c>
      <c r="H54" s="21"/>
      <c r="L54"/>
      <c r="N54" s="37">
        <v>1</v>
      </c>
      <c r="O54" s="37">
        <v>2</v>
      </c>
      <c r="P54" s="37">
        <v>3</v>
      </c>
      <c r="Q54" s="37">
        <v>4</v>
      </c>
      <c r="R54" s="37">
        <v>5</v>
      </c>
      <c r="S54" s="37">
        <v>6</v>
      </c>
      <c r="T54" s="37">
        <v>7</v>
      </c>
      <c r="U54" t="s">
        <v>38</v>
      </c>
      <c r="X54" s="11"/>
    </row>
    <row r="55" spans="1:24" ht="15.75" x14ac:dyDescent="0.25">
      <c r="A55" s="29"/>
      <c r="B55" s="132"/>
      <c r="C55" s="11">
        <f>C51/$F53</f>
        <v>0.12995000000000001</v>
      </c>
      <c r="D55" s="11">
        <f>D51/$F53</f>
        <v>7.4800000000000005E-2</v>
      </c>
      <c r="E55" s="11">
        <f>E51/$F53</f>
        <v>0.14804999999999999</v>
      </c>
      <c r="H55" s="21"/>
      <c r="L55"/>
      <c r="M55" s="36" t="s">
        <v>3</v>
      </c>
      <c r="N55" s="28">
        <v>49.09</v>
      </c>
      <c r="O55" s="28">
        <v>29.71</v>
      </c>
      <c r="P55" s="28">
        <v>56.25</v>
      </c>
      <c r="Q55" s="28">
        <v>67.56</v>
      </c>
      <c r="R55" s="28">
        <v>48.61</v>
      </c>
      <c r="S55" s="28">
        <v>60.45</v>
      </c>
      <c r="T55" s="28">
        <v>63.49</v>
      </c>
      <c r="U55" s="11">
        <f>CORREL(N55:T55,$I$4:$I$10)</f>
        <v>0.17032356037834409</v>
      </c>
      <c r="X55" s="11"/>
    </row>
    <row r="56" spans="1:24" ht="15.75" x14ac:dyDescent="0.25">
      <c r="A56" s="29"/>
      <c r="B56" s="132"/>
      <c r="C56" s="11">
        <f>C52/$F53</f>
        <v>0.16142500000000001</v>
      </c>
      <c r="D56" s="11">
        <f>D52/$F53</f>
        <v>5.9775000000000002E-2</v>
      </c>
      <c r="E56" s="11">
        <f>E52/$F53</f>
        <v>0.18265000000000001</v>
      </c>
      <c r="H56" s="21"/>
      <c r="M56" s="36" t="s">
        <v>4</v>
      </c>
      <c r="N56" s="28">
        <v>84.37</v>
      </c>
      <c r="O56" s="28">
        <v>41.6</v>
      </c>
      <c r="P56" s="28">
        <v>42.59</v>
      </c>
      <c r="Q56" s="28">
        <v>47.77</v>
      </c>
      <c r="R56" s="28">
        <v>76.84</v>
      </c>
      <c r="S56" s="28">
        <v>29.74</v>
      </c>
      <c r="T56" s="28">
        <v>47.13</v>
      </c>
      <c r="U56" s="11">
        <f t="shared" ref="U56:U58" si="17">CORREL(N56:T56,$I$4:$I$10)</f>
        <v>0.6956840888010617</v>
      </c>
      <c r="X56" s="11"/>
    </row>
    <row r="57" spans="1:24" x14ac:dyDescent="0.25">
      <c r="A57" s="29"/>
      <c r="B57" s="10"/>
      <c r="C57" s="39"/>
      <c r="D57" s="39"/>
      <c r="E57" s="39"/>
      <c r="H57" s="21"/>
      <c r="M57" s="13" t="s">
        <v>9</v>
      </c>
      <c r="N57" s="28">
        <v>58.18</v>
      </c>
      <c r="O57" s="28">
        <v>90.01</v>
      </c>
      <c r="P57" s="28">
        <v>45.94</v>
      </c>
      <c r="Q57" s="28">
        <v>69.66</v>
      </c>
      <c r="R57" s="28">
        <v>60.96</v>
      </c>
      <c r="S57" s="28">
        <v>36.4</v>
      </c>
      <c r="T57" s="28">
        <v>34.19</v>
      </c>
      <c r="U57" s="11">
        <f t="shared" si="17"/>
        <v>0.22853786025459935</v>
      </c>
      <c r="X57" s="11"/>
    </row>
    <row r="58" spans="1:24" x14ac:dyDescent="0.25">
      <c r="A58" s="29"/>
      <c r="B58" s="132" t="s">
        <v>25</v>
      </c>
      <c r="C58" s="11">
        <f t="shared" ref="C58:E60" si="18">(C54-$J$19)^2</f>
        <v>7.5548630401234512E-4</v>
      </c>
      <c r="D58" s="11">
        <f t="shared" si="18"/>
        <v>3.3856235262345671E-3</v>
      </c>
      <c r="E58" s="11">
        <f t="shared" si="18"/>
        <v>1.8585679012345573E-5</v>
      </c>
      <c r="F58" s="39"/>
      <c r="H58" s="21"/>
      <c r="M58" s="13" t="s">
        <v>82</v>
      </c>
      <c r="N58" s="21">
        <f t="shared" ref="N58:T58" si="19">SUM(N55:N57)</f>
        <v>191.64000000000001</v>
      </c>
      <c r="O58" s="21">
        <f t="shared" si="19"/>
        <v>161.32</v>
      </c>
      <c r="P58" s="21">
        <f t="shared" si="19"/>
        <v>144.78</v>
      </c>
      <c r="Q58" s="21">
        <f t="shared" si="19"/>
        <v>184.99</v>
      </c>
      <c r="R58" s="21">
        <f t="shared" si="19"/>
        <v>186.41</v>
      </c>
      <c r="S58" s="21">
        <f t="shared" si="19"/>
        <v>126.59</v>
      </c>
      <c r="T58" s="21">
        <f t="shared" si="19"/>
        <v>144.81</v>
      </c>
      <c r="U58" s="11">
        <f t="shared" si="17"/>
        <v>0.81227933591186996</v>
      </c>
      <c r="X58" s="11"/>
    </row>
    <row r="59" spans="1:24" x14ac:dyDescent="0.25">
      <c r="A59" s="29"/>
      <c r="B59" s="132"/>
      <c r="C59" s="11">
        <f t="shared" si="18"/>
        <v>3.5490373456790184E-4</v>
      </c>
      <c r="D59" s="11">
        <f t="shared" si="18"/>
        <v>1.318496790123456E-3</v>
      </c>
      <c r="E59" s="11">
        <f t="shared" si="18"/>
        <v>1.3644815123456785E-3</v>
      </c>
      <c r="F59" s="56" t="s">
        <v>43</v>
      </c>
      <c r="G59" s="5"/>
      <c r="H59" s="21"/>
      <c r="P59"/>
      <c r="Q59"/>
      <c r="X59" s="11"/>
    </row>
    <row r="60" spans="1:24" x14ac:dyDescent="0.25">
      <c r="A60" s="29"/>
      <c r="B60" s="132"/>
      <c r="C60" s="11">
        <f t="shared" si="18"/>
        <v>2.5314874151234588E-3</v>
      </c>
      <c r="D60" s="11">
        <f t="shared" si="18"/>
        <v>2.6353963040123447E-3</v>
      </c>
      <c r="E60" s="11">
        <f t="shared" si="18"/>
        <v>5.1178126234567916E-3</v>
      </c>
      <c r="F60" s="11">
        <f>SQRT(SUM(C58:E60))</f>
        <v>0.13222055017616924</v>
      </c>
      <c r="H60" s="21"/>
      <c r="P60"/>
      <c r="Q60"/>
      <c r="X60" s="11"/>
    </row>
    <row r="61" spans="1:24" ht="19.5" thickBot="1" x14ac:dyDescent="0.35">
      <c r="A61" s="29"/>
      <c r="H61" s="21"/>
      <c r="L61" s="63" t="s">
        <v>91</v>
      </c>
      <c r="O61"/>
      <c r="P61"/>
      <c r="Q61"/>
      <c r="X61" s="11"/>
    </row>
    <row r="62" spans="1:24" x14ac:dyDescent="0.25">
      <c r="A62" s="29"/>
      <c r="H62" s="21"/>
      <c r="N62" s="37">
        <v>1</v>
      </c>
      <c r="O62" s="37">
        <v>2</v>
      </c>
      <c r="P62" s="37">
        <v>3</v>
      </c>
      <c r="Q62" s="37">
        <v>4</v>
      </c>
      <c r="R62" s="37">
        <v>5</v>
      </c>
      <c r="S62" s="37">
        <v>6</v>
      </c>
      <c r="T62" s="37">
        <v>7</v>
      </c>
      <c r="U62" t="s">
        <v>38</v>
      </c>
      <c r="X62" s="11"/>
    </row>
    <row r="63" spans="1:24" ht="15.75" x14ac:dyDescent="0.25">
      <c r="A63" s="29"/>
      <c r="H63" s="21"/>
      <c r="M63" s="36" t="s">
        <v>3</v>
      </c>
      <c r="N63" s="28">
        <v>48.41</v>
      </c>
      <c r="O63" s="21">
        <v>58.51</v>
      </c>
      <c r="P63" s="21">
        <v>33.89</v>
      </c>
      <c r="Q63" s="21">
        <v>41.91</v>
      </c>
      <c r="R63" s="21">
        <v>52.14</v>
      </c>
      <c r="S63" s="21">
        <v>45.88</v>
      </c>
      <c r="T63" s="21">
        <v>40.159999999999997</v>
      </c>
      <c r="U63" s="11">
        <f>CORREL(N63:T63,$P$4:$P$10)</f>
        <v>0.8146365224329204</v>
      </c>
      <c r="X63" s="11"/>
    </row>
    <row r="64" spans="1:24" ht="16.5" thickBot="1" x14ac:dyDescent="0.3">
      <c r="A64" s="29"/>
      <c r="H64" s="21"/>
      <c r="M64" s="36" t="s">
        <v>4</v>
      </c>
      <c r="N64" s="28">
        <v>43.71</v>
      </c>
      <c r="O64" s="21">
        <v>50.82</v>
      </c>
      <c r="P64" s="21">
        <v>39.47</v>
      </c>
      <c r="Q64" s="21">
        <v>36.51</v>
      </c>
      <c r="R64" s="21">
        <v>44.86</v>
      </c>
      <c r="S64" s="21">
        <v>31.99</v>
      </c>
      <c r="T64" s="21">
        <v>41.22</v>
      </c>
      <c r="U64" s="11">
        <f t="shared" ref="U64:U65" si="20">CORREL(N64:T64,$P$4:$P$10)</f>
        <v>0.59983579569522227</v>
      </c>
      <c r="X64" s="11"/>
    </row>
    <row r="65" spans="1:24" x14ac:dyDescent="0.25">
      <c r="A65" s="30" t="s">
        <v>59</v>
      </c>
      <c r="B65" s="8" t="s">
        <v>15</v>
      </c>
      <c r="C65" s="1" t="s">
        <v>0</v>
      </c>
      <c r="D65" s="1" t="s">
        <v>17</v>
      </c>
      <c r="E65" s="1" t="s">
        <v>1</v>
      </c>
      <c r="H65" s="37" t="s">
        <v>73</v>
      </c>
      <c r="I65" s="3"/>
      <c r="J65" s="3"/>
      <c r="K65" s="3"/>
      <c r="M65" s="13" t="s">
        <v>9</v>
      </c>
      <c r="N65" s="28">
        <v>56.03</v>
      </c>
      <c r="O65" s="21">
        <v>55.44</v>
      </c>
      <c r="P65" s="21">
        <v>31.98</v>
      </c>
      <c r="Q65" s="21">
        <v>75.010000000000005</v>
      </c>
      <c r="R65" s="21">
        <v>56.88</v>
      </c>
      <c r="S65" s="21">
        <v>58.31</v>
      </c>
      <c r="T65" s="21">
        <v>29.89</v>
      </c>
      <c r="U65" s="11">
        <f t="shared" si="20"/>
        <v>0.46893373307145425</v>
      </c>
      <c r="X65" s="11"/>
    </row>
    <row r="66" spans="1:24" ht="15.75" x14ac:dyDescent="0.25">
      <c r="A66" s="133">
        <v>4</v>
      </c>
      <c r="B66">
        <v>0</v>
      </c>
      <c r="C66">
        <v>4261</v>
      </c>
      <c r="D66">
        <v>2575</v>
      </c>
      <c r="E66">
        <v>5189</v>
      </c>
      <c r="G66" s="36" t="s">
        <v>3</v>
      </c>
      <c r="H66" s="28">
        <v>44.26</v>
      </c>
      <c r="I66"/>
      <c r="J66"/>
      <c r="K66"/>
      <c r="M66" s="13" t="s">
        <v>82</v>
      </c>
      <c r="N66" s="21">
        <f t="shared" ref="N66:T66" si="21">SUM(N63:N65)</f>
        <v>148.15</v>
      </c>
      <c r="O66" s="21">
        <f t="shared" si="21"/>
        <v>164.76999999999998</v>
      </c>
      <c r="P66" s="21">
        <f t="shared" si="21"/>
        <v>105.34</v>
      </c>
      <c r="Q66" s="21">
        <f t="shared" si="21"/>
        <v>153.43</v>
      </c>
      <c r="R66" s="21">
        <f t="shared" si="21"/>
        <v>153.88</v>
      </c>
      <c r="S66" s="21">
        <f t="shared" si="21"/>
        <v>136.18</v>
      </c>
      <c r="T66" s="21">
        <f t="shared" si="21"/>
        <v>111.27</v>
      </c>
      <c r="U66" s="11">
        <f>CORREL(N66:T66,$P$4:$P$10)</f>
        <v>0.78114673837788873</v>
      </c>
      <c r="X66" s="11"/>
    </row>
    <row r="67" spans="1:24" ht="15.75" x14ac:dyDescent="0.25">
      <c r="A67" s="134"/>
      <c r="B67">
        <v>1</v>
      </c>
      <c r="C67">
        <v>6321</v>
      </c>
      <c r="D67">
        <v>5039</v>
      </c>
      <c r="E67">
        <v>6272</v>
      </c>
      <c r="G67" s="36" t="s">
        <v>4</v>
      </c>
      <c r="H67" s="28">
        <v>30.07</v>
      </c>
      <c r="I67"/>
      <c r="J67"/>
      <c r="K67"/>
      <c r="P67"/>
      <c r="Q67"/>
      <c r="X67" s="11"/>
    </row>
    <row r="68" spans="1:24" x14ac:dyDescent="0.25">
      <c r="A68" s="134"/>
      <c r="B68">
        <v>2</v>
      </c>
      <c r="C68">
        <v>9418</v>
      </c>
      <c r="D68">
        <v>2386</v>
      </c>
      <c r="E68">
        <v>11039</v>
      </c>
      <c r="F68" s="33" t="s">
        <v>5</v>
      </c>
      <c r="G68" s="13" t="s">
        <v>9</v>
      </c>
      <c r="H68" s="28">
        <v>94.23</v>
      </c>
      <c r="I68"/>
      <c r="J68"/>
      <c r="K68"/>
      <c r="L68"/>
      <c r="N68"/>
      <c r="O68"/>
      <c r="P68"/>
      <c r="Q68"/>
    </row>
    <row r="69" spans="1:24" x14ac:dyDescent="0.25">
      <c r="A69" s="29"/>
      <c r="F69">
        <f>SUM(C66:E68)</f>
        <v>52500</v>
      </c>
      <c r="H69" s="21">
        <f>SUM(H66:H68)</f>
        <v>168.56</v>
      </c>
      <c r="P69"/>
      <c r="Q69"/>
    </row>
    <row r="70" spans="1:24" ht="15" customHeight="1" x14ac:dyDescent="0.25">
      <c r="A70" s="29"/>
      <c r="B70" s="132" t="s">
        <v>42</v>
      </c>
      <c r="C70" s="11">
        <f>C66/$F69</f>
        <v>8.1161904761904768E-2</v>
      </c>
      <c r="D70" s="11">
        <f>D66/$F69</f>
        <v>4.9047619047619048E-2</v>
      </c>
      <c r="E70" s="11">
        <f>E66/$F69</f>
        <v>9.8838095238095239E-2</v>
      </c>
      <c r="H70" s="21"/>
    </row>
    <row r="71" spans="1:24" x14ac:dyDescent="0.25">
      <c r="A71" s="29"/>
      <c r="B71" s="132"/>
      <c r="C71" s="11">
        <f>C67/$F69</f>
        <v>0.12039999999999999</v>
      </c>
      <c r="D71" s="11">
        <f>D67/$F69</f>
        <v>9.5980952380952375E-2</v>
      </c>
      <c r="E71" s="11">
        <f>E67/$F69</f>
        <v>0.11946666666666667</v>
      </c>
      <c r="H71" s="21"/>
    </row>
    <row r="72" spans="1:24" x14ac:dyDescent="0.25">
      <c r="A72" s="29"/>
      <c r="B72" s="132"/>
      <c r="C72" s="11">
        <f>C68/$F69</f>
        <v>0.17939047619047618</v>
      </c>
      <c r="D72" s="11">
        <f>D68/$F69</f>
        <v>4.5447619047619049E-2</v>
      </c>
      <c r="E72" s="11">
        <f>E68/$F69</f>
        <v>0.21026666666666666</v>
      </c>
      <c r="H72" s="21"/>
    </row>
    <row r="73" spans="1:24" x14ac:dyDescent="0.25">
      <c r="A73" s="29"/>
      <c r="B73" s="10"/>
      <c r="C73" s="39"/>
      <c r="D73" s="39"/>
      <c r="E73" s="39"/>
      <c r="H73" s="21"/>
    </row>
    <row r="74" spans="1:24" x14ac:dyDescent="0.25">
      <c r="A74" s="29"/>
      <c r="B74" s="132" t="s">
        <v>25</v>
      </c>
      <c r="C74" s="11">
        <f t="shared" ref="C74:E76" si="22">(C70-$J$19)^2</f>
        <v>8.9695496094734117E-4</v>
      </c>
      <c r="D74" s="11">
        <f t="shared" si="22"/>
        <v>3.8518770471151417E-3</v>
      </c>
      <c r="E74" s="11">
        <f t="shared" si="22"/>
        <v>1.5062691861929939E-4</v>
      </c>
      <c r="F74" s="39"/>
      <c r="H74" s="21"/>
    </row>
    <row r="75" spans="1:24" x14ac:dyDescent="0.25">
      <c r="A75" s="29"/>
      <c r="B75" s="132"/>
      <c r="C75" s="11">
        <f t="shared" si="22"/>
        <v>8.6283456790123441E-5</v>
      </c>
      <c r="D75" s="11">
        <f t="shared" si="22"/>
        <v>2.2892170319979843E-4</v>
      </c>
      <c r="E75" s="11">
        <f t="shared" si="22"/>
        <v>6.9815308641975389E-5</v>
      </c>
      <c r="F75" s="56" t="s">
        <v>43</v>
      </c>
      <c r="G75" s="5"/>
      <c r="H75" s="21"/>
    </row>
    <row r="76" spans="1:24" x14ac:dyDescent="0.25">
      <c r="A76" s="29"/>
      <c r="B76" s="132"/>
      <c r="C76" s="11">
        <f t="shared" si="22"/>
        <v>4.6620716956412194E-3</v>
      </c>
      <c r="D76" s="11">
        <f t="shared" si="22"/>
        <v>4.3116941899722849E-3</v>
      </c>
      <c r="E76" s="11">
        <f t="shared" si="22"/>
        <v>9.8318241975308644E-3</v>
      </c>
      <c r="F76" s="11">
        <f>SQRT(SUM(C74:E76))</f>
        <v>0.15520975961085065</v>
      </c>
      <c r="H76" s="21"/>
    </row>
    <row r="77" spans="1:24" x14ac:dyDescent="0.25">
      <c r="A77" s="29"/>
      <c r="H77" s="21"/>
    </row>
    <row r="78" spans="1:24" x14ac:dyDescent="0.25">
      <c r="A78" s="29"/>
      <c r="H78" s="21"/>
    </row>
    <row r="79" spans="1:24" x14ac:dyDescent="0.25">
      <c r="A79" s="29"/>
      <c r="H79" s="21"/>
    </row>
    <row r="80" spans="1:24" ht="15.75" thickBot="1" x14ac:dyDescent="0.3">
      <c r="A80" s="29"/>
      <c r="H80" s="21"/>
    </row>
    <row r="81" spans="1:16" x14ac:dyDescent="0.25">
      <c r="A81" s="30" t="s">
        <v>59</v>
      </c>
      <c r="B81" s="8" t="s">
        <v>15</v>
      </c>
      <c r="C81" s="1" t="s">
        <v>0</v>
      </c>
      <c r="D81" s="1" t="s">
        <v>17</v>
      </c>
      <c r="E81" s="1" t="s">
        <v>1</v>
      </c>
      <c r="H81" s="37" t="s">
        <v>73</v>
      </c>
      <c r="I81" s="3"/>
      <c r="J81" s="3"/>
      <c r="K81" s="3"/>
      <c r="L81" s="3"/>
      <c r="N81" s="3"/>
      <c r="O81" s="3"/>
      <c r="P81" s="3"/>
    </row>
    <row r="82" spans="1:16" ht="15.75" x14ac:dyDescent="0.25">
      <c r="A82" s="133">
        <v>5</v>
      </c>
      <c r="B82">
        <v>0</v>
      </c>
      <c r="C82">
        <v>5178</v>
      </c>
      <c r="D82">
        <v>3033</v>
      </c>
      <c r="E82">
        <v>11216</v>
      </c>
      <c r="G82" s="36" t="s">
        <v>3</v>
      </c>
      <c r="H82" s="28">
        <v>72.56</v>
      </c>
      <c r="I82"/>
      <c r="J82"/>
      <c r="K82"/>
      <c r="L82"/>
      <c r="N82"/>
      <c r="O82"/>
      <c r="P82"/>
    </row>
    <row r="83" spans="1:16" ht="15.75" x14ac:dyDescent="0.25">
      <c r="A83" s="134"/>
      <c r="B83">
        <v>1</v>
      </c>
      <c r="C83">
        <v>5798</v>
      </c>
      <c r="D83">
        <v>2642</v>
      </c>
      <c r="E83">
        <v>8152</v>
      </c>
      <c r="G83" s="36" t="s">
        <v>4</v>
      </c>
      <c r="H83" s="28">
        <v>64.95</v>
      </c>
      <c r="I83"/>
      <c r="J83"/>
      <c r="K83"/>
      <c r="L83"/>
      <c r="N83"/>
      <c r="O83"/>
      <c r="P83"/>
    </row>
    <row r="84" spans="1:16" x14ac:dyDescent="0.25">
      <c r="A84" s="134"/>
      <c r="B84">
        <v>2</v>
      </c>
      <c r="C84">
        <v>14024</v>
      </c>
      <c r="D84">
        <v>6825</v>
      </c>
      <c r="E84">
        <v>8132</v>
      </c>
      <c r="F84" s="33" t="s">
        <v>5</v>
      </c>
      <c r="G84" s="13" t="s">
        <v>9</v>
      </c>
      <c r="H84" s="28">
        <v>47.98</v>
      </c>
      <c r="I84"/>
      <c r="J84"/>
      <c r="K84"/>
      <c r="L84"/>
      <c r="N84"/>
      <c r="O84"/>
      <c r="P84"/>
    </row>
    <row r="85" spans="1:16" x14ac:dyDescent="0.25">
      <c r="A85" s="29"/>
      <c r="F85">
        <f>SUM(C82:E84)</f>
        <v>65000</v>
      </c>
      <c r="H85" s="21">
        <f>SUM(H82:H84)</f>
        <v>185.48999999999998</v>
      </c>
    </row>
    <row r="86" spans="1:16" ht="15" customHeight="1" x14ac:dyDescent="0.25">
      <c r="A86" s="29"/>
      <c r="B86" s="132" t="s">
        <v>42</v>
      </c>
      <c r="C86" s="11">
        <f>C82/$F85</f>
        <v>7.9661538461538464E-2</v>
      </c>
      <c r="D86" s="11">
        <f>D82/$F85</f>
        <v>4.6661538461538463E-2</v>
      </c>
      <c r="E86" s="11">
        <f>E82/$F85</f>
        <v>0.17255384615384614</v>
      </c>
      <c r="H86" s="21"/>
    </row>
    <row r="87" spans="1:16" x14ac:dyDescent="0.25">
      <c r="A87" s="29"/>
      <c r="B87" s="132"/>
      <c r="C87" s="11">
        <f>C83/$F85</f>
        <v>8.9200000000000002E-2</v>
      </c>
      <c r="D87" s="11">
        <f>D83/$F85</f>
        <v>4.0646153846153846E-2</v>
      </c>
      <c r="E87" s="11">
        <f>E83/$F85</f>
        <v>0.12541538461538462</v>
      </c>
      <c r="H87" s="21"/>
    </row>
    <row r="88" spans="1:16" x14ac:dyDescent="0.25">
      <c r="A88" s="29"/>
      <c r="B88" s="132"/>
      <c r="C88" s="11">
        <f>C84/$F85</f>
        <v>0.21575384615384616</v>
      </c>
      <c r="D88" s="11">
        <f>D84/$F85</f>
        <v>0.105</v>
      </c>
      <c r="E88" s="11">
        <f>E84/$F85</f>
        <v>0.12510769230769231</v>
      </c>
      <c r="H88" s="21"/>
    </row>
    <row r="89" spans="1:16" x14ac:dyDescent="0.25">
      <c r="A89" s="29"/>
      <c r="H89" s="21"/>
    </row>
    <row r="90" spans="1:16" x14ac:dyDescent="0.25">
      <c r="A90" s="29"/>
      <c r="B90" s="10"/>
      <c r="C90" s="11">
        <f>(C86-$J$19)^2</f>
        <v>9.8907561984074759E-4</v>
      </c>
      <c r="D90" s="11">
        <f t="shared" ref="D90:E90" si="23">(D86-$J$19)^2</f>
        <v>4.1537474147125423E-3</v>
      </c>
      <c r="E90" s="11">
        <f t="shared" si="23"/>
        <v>3.7752096895317402E-3</v>
      </c>
      <c r="F90" s="39"/>
      <c r="H90" s="21"/>
    </row>
    <row r="91" spans="1:16" x14ac:dyDescent="0.25">
      <c r="A91" s="29"/>
      <c r="B91" s="62" t="s">
        <v>25</v>
      </c>
      <c r="C91" s="11">
        <f t="shared" ref="C91:E92" si="24">(C86-$J$19)^2</f>
        <v>9.8907561984074759E-4</v>
      </c>
      <c r="D91" s="11">
        <f t="shared" si="24"/>
        <v>4.1537474147125423E-3</v>
      </c>
      <c r="E91" s="11">
        <f t="shared" si="24"/>
        <v>3.7752096895317402E-3</v>
      </c>
      <c r="F91" s="56" t="s">
        <v>43</v>
      </c>
      <c r="G91" s="5"/>
      <c r="H91" s="21"/>
    </row>
    <row r="92" spans="1:16" x14ac:dyDescent="0.25">
      <c r="A92" s="29"/>
      <c r="B92" s="62"/>
      <c r="C92" s="11">
        <f t="shared" si="24"/>
        <v>4.8009679012345647E-4</v>
      </c>
      <c r="D92" s="11">
        <f t="shared" si="24"/>
        <v>4.9653102023522527E-3</v>
      </c>
      <c r="E92" s="11">
        <f t="shared" si="24"/>
        <v>2.046122404850614E-4</v>
      </c>
      <c r="F92" s="11">
        <f>SQRT(SUM(C90:E92))</f>
        <v>0.15325170368100588</v>
      </c>
      <c r="H92" s="21"/>
    </row>
    <row r="93" spans="1:16" x14ac:dyDescent="0.25">
      <c r="A93" s="29"/>
      <c r="H93" s="21"/>
    </row>
    <row r="94" spans="1:16" x14ac:dyDescent="0.25">
      <c r="A94" s="29"/>
      <c r="H94" s="21"/>
    </row>
    <row r="95" spans="1:16" x14ac:dyDescent="0.25">
      <c r="A95" s="29"/>
      <c r="H95" s="21"/>
    </row>
    <row r="96" spans="1:16" ht="15.75" thickBot="1" x14ac:dyDescent="0.3">
      <c r="A96" s="29"/>
      <c r="H96" s="21"/>
    </row>
    <row r="97" spans="1:17" x14ac:dyDescent="0.25">
      <c r="A97" s="30" t="s">
        <v>59</v>
      </c>
      <c r="B97" s="8" t="s">
        <v>15</v>
      </c>
      <c r="C97" s="1" t="s">
        <v>0</v>
      </c>
      <c r="D97" s="1" t="s">
        <v>17</v>
      </c>
      <c r="E97" s="1" t="s">
        <v>1</v>
      </c>
      <c r="H97" s="37" t="s">
        <v>73</v>
      </c>
      <c r="I97" s="3"/>
      <c r="J97" s="3"/>
      <c r="K97" s="3"/>
      <c r="L97" s="3"/>
      <c r="N97" s="3"/>
      <c r="O97" s="3"/>
      <c r="P97" s="3"/>
    </row>
    <row r="98" spans="1:17" ht="15.75" x14ac:dyDescent="0.25">
      <c r="A98" s="133">
        <v>6</v>
      </c>
      <c r="B98">
        <v>0</v>
      </c>
      <c r="C98">
        <v>14287</v>
      </c>
      <c r="D98">
        <v>3814</v>
      </c>
      <c r="E98">
        <v>15662</v>
      </c>
      <c r="G98" s="36" t="s">
        <v>3</v>
      </c>
      <c r="H98" s="28">
        <v>80.06</v>
      </c>
      <c r="I98"/>
      <c r="J98"/>
      <c r="K98"/>
      <c r="L98"/>
      <c r="N98"/>
      <c r="O98"/>
      <c r="P98"/>
      <c r="Q98"/>
    </row>
    <row r="99" spans="1:17" ht="15.75" x14ac:dyDescent="0.25">
      <c r="A99" s="134"/>
      <c r="B99">
        <v>1</v>
      </c>
      <c r="C99">
        <v>10496</v>
      </c>
      <c r="D99">
        <v>5361</v>
      </c>
      <c r="E99">
        <v>8162</v>
      </c>
      <c r="G99" s="36" t="s">
        <v>4</v>
      </c>
      <c r="H99" s="28">
        <v>41.26</v>
      </c>
      <c r="I99"/>
      <c r="J99"/>
      <c r="K99"/>
      <c r="L99"/>
      <c r="N99"/>
      <c r="O99"/>
      <c r="P99"/>
      <c r="Q99"/>
    </row>
    <row r="100" spans="1:17" x14ac:dyDescent="0.25">
      <c r="A100" s="134"/>
      <c r="B100">
        <v>2</v>
      </c>
      <c r="C100">
        <v>5217</v>
      </c>
      <c r="D100">
        <v>5825</v>
      </c>
      <c r="E100">
        <v>8676</v>
      </c>
      <c r="F100" s="33" t="s">
        <v>5</v>
      </c>
      <c r="G100" s="13" t="s">
        <v>9</v>
      </c>
      <c r="H100" s="28">
        <v>36.549999999999997</v>
      </c>
      <c r="I100"/>
      <c r="J100"/>
      <c r="K100"/>
      <c r="L100"/>
      <c r="N100"/>
      <c r="O100"/>
      <c r="P100"/>
      <c r="Q100"/>
    </row>
    <row r="101" spans="1:17" x14ac:dyDescent="0.25">
      <c r="A101" s="29"/>
      <c r="F101">
        <f>SUM(C98:E100)</f>
        <v>77500</v>
      </c>
      <c r="H101" s="21">
        <f>SUM(H98:H100)</f>
        <v>157.87</v>
      </c>
    </row>
    <row r="102" spans="1:17" ht="15" customHeight="1" x14ac:dyDescent="0.25">
      <c r="A102" s="29"/>
      <c r="B102" s="132" t="s">
        <v>42</v>
      </c>
      <c r="C102" s="11">
        <f>C98/$F101</f>
        <v>0.1843483870967742</v>
      </c>
      <c r="D102" s="11">
        <f>D98/$F101</f>
        <v>4.9212903225806452E-2</v>
      </c>
      <c r="E102" s="11">
        <f>E98/$F101</f>
        <v>0.20209032258064516</v>
      </c>
      <c r="H102" s="21"/>
    </row>
    <row r="103" spans="1:17" x14ac:dyDescent="0.25">
      <c r="A103" s="29"/>
      <c r="B103" s="132"/>
      <c r="C103" s="11">
        <f>C99/$F101</f>
        <v>0.13543225806451614</v>
      </c>
      <c r="D103" s="11">
        <f>D99/$F101</f>
        <v>6.9174193548387095E-2</v>
      </c>
      <c r="E103" s="11">
        <f>E99/$F101</f>
        <v>0.10531612903225807</v>
      </c>
      <c r="H103" s="21"/>
    </row>
    <row r="104" spans="1:17" x14ac:dyDescent="0.25">
      <c r="A104" s="29"/>
      <c r="B104" s="132"/>
      <c r="C104" s="11">
        <f>C100/$F101</f>
        <v>6.731612903225806E-2</v>
      </c>
      <c r="D104" s="11">
        <f>D100/$F101</f>
        <v>7.5161290322580648E-2</v>
      </c>
      <c r="E104" s="11">
        <f>E100/$F101</f>
        <v>0.1119483870967742</v>
      </c>
      <c r="H104" s="21"/>
    </row>
    <row r="105" spans="1:17" x14ac:dyDescent="0.25">
      <c r="A105" s="29"/>
      <c r="B105" s="10"/>
      <c r="C105" s="39"/>
      <c r="D105" s="39"/>
      <c r="E105" s="39"/>
      <c r="H105" s="21"/>
    </row>
    <row r="106" spans="1:17" x14ac:dyDescent="0.25">
      <c r="A106" s="29"/>
      <c r="B106" s="132" t="s">
        <v>25</v>
      </c>
      <c r="C106" s="11">
        <f t="shared" ref="C106:E108" si="25">(C102-$J$19)^2</f>
        <v>5.3636985938001844E-3</v>
      </c>
      <c r="D106" s="11">
        <f t="shared" si="25"/>
        <v>3.8313881394123912E-3</v>
      </c>
      <c r="E106" s="11">
        <f t="shared" si="25"/>
        <v>8.2772169196181963E-3</v>
      </c>
      <c r="F106" s="39"/>
      <c r="H106" s="21"/>
    </row>
    <row r="107" spans="1:17" x14ac:dyDescent="0.25">
      <c r="A107" s="29"/>
      <c r="B107" s="132"/>
      <c r="C107" s="11">
        <f t="shared" si="25"/>
        <v>5.9151818912912314E-4</v>
      </c>
      <c r="D107" s="11">
        <f t="shared" si="25"/>
        <v>1.7587050546627096E-3</v>
      </c>
      <c r="E107" s="11">
        <f t="shared" si="25"/>
        <v>3.3581817294227889E-5</v>
      </c>
      <c r="F107" s="56" t="s">
        <v>43</v>
      </c>
      <c r="G107" s="5"/>
      <c r="H107" s="21"/>
    </row>
    <row r="108" spans="1:17" x14ac:dyDescent="0.25">
      <c r="A108" s="29"/>
      <c r="B108" s="132"/>
      <c r="C108" s="11">
        <f t="shared" si="25"/>
        <v>1.9180004552870594E-3</v>
      </c>
      <c r="D108" s="11">
        <f t="shared" si="25"/>
        <v>1.2923896147274566E-3</v>
      </c>
      <c r="E108" s="11">
        <f t="shared" si="25"/>
        <v>7.01031076168101E-7</v>
      </c>
      <c r="F108" s="11">
        <f>SQRT(SUM(C106:E108))</f>
        <v>0.15187889851788997</v>
      </c>
      <c r="H108" s="21"/>
    </row>
    <row r="109" spans="1:17" x14ac:dyDescent="0.25">
      <c r="A109" s="29"/>
      <c r="H109" s="21"/>
    </row>
    <row r="110" spans="1:17" x14ac:dyDescent="0.25">
      <c r="A110" s="29"/>
      <c r="H110" s="21"/>
    </row>
    <row r="111" spans="1:17" x14ac:dyDescent="0.25">
      <c r="A111" s="29"/>
      <c r="H111" s="21"/>
    </row>
    <row r="112" spans="1:17" ht="15.75" thickBot="1" x14ac:dyDescent="0.3">
      <c r="A112" s="29"/>
      <c r="H112" s="21"/>
    </row>
    <row r="113" spans="1:17" x14ac:dyDescent="0.25">
      <c r="A113" s="30" t="s">
        <v>59</v>
      </c>
      <c r="B113" s="8" t="s">
        <v>15</v>
      </c>
      <c r="C113" s="1" t="s">
        <v>0</v>
      </c>
      <c r="D113" s="1" t="s">
        <v>17</v>
      </c>
      <c r="E113" s="1" t="s">
        <v>1</v>
      </c>
      <c r="H113" s="37" t="s">
        <v>73</v>
      </c>
      <c r="I113" s="3"/>
      <c r="J113" s="3"/>
      <c r="K113" s="3"/>
      <c r="L113" s="3"/>
      <c r="N113" s="3"/>
      <c r="O113" s="3"/>
      <c r="P113" s="3"/>
      <c r="Q113" s="3"/>
    </row>
    <row r="114" spans="1:17" ht="15.75" x14ac:dyDescent="0.25">
      <c r="A114" s="133">
        <v>7</v>
      </c>
      <c r="B114">
        <v>0</v>
      </c>
      <c r="C114">
        <v>15203</v>
      </c>
      <c r="D114">
        <v>8046</v>
      </c>
      <c r="E114">
        <v>16131</v>
      </c>
      <c r="G114" s="36" t="s">
        <v>3</v>
      </c>
      <c r="H114" s="28">
        <v>43.65</v>
      </c>
      <c r="I114"/>
      <c r="J114"/>
      <c r="K114"/>
      <c r="L114"/>
      <c r="N114"/>
      <c r="O114"/>
      <c r="P114"/>
      <c r="Q114"/>
    </row>
    <row r="115" spans="1:17" ht="15.75" x14ac:dyDescent="0.25">
      <c r="A115" s="134"/>
      <c r="B115">
        <v>1</v>
      </c>
      <c r="C115">
        <v>11619</v>
      </c>
      <c r="D115">
        <v>4884</v>
      </c>
      <c r="E115">
        <v>6223</v>
      </c>
      <c r="G115" s="36" t="s">
        <v>4</v>
      </c>
      <c r="H115" s="28">
        <v>48.97</v>
      </c>
      <c r="I115"/>
      <c r="J115"/>
      <c r="K115"/>
      <c r="L115"/>
      <c r="N115"/>
      <c r="O115"/>
      <c r="P115"/>
      <c r="Q115"/>
    </row>
    <row r="116" spans="1:17" x14ac:dyDescent="0.25">
      <c r="A116" s="134"/>
      <c r="B116">
        <v>2</v>
      </c>
      <c r="C116">
        <v>8178</v>
      </c>
      <c r="D116">
        <v>4570</v>
      </c>
      <c r="E116">
        <v>15146</v>
      </c>
      <c r="F116" s="33" t="s">
        <v>5</v>
      </c>
      <c r="G116" s="13" t="s">
        <v>9</v>
      </c>
      <c r="H116" s="28">
        <v>65.02</v>
      </c>
      <c r="I116"/>
      <c r="J116"/>
      <c r="K116"/>
      <c r="L116"/>
      <c r="N116"/>
      <c r="O116"/>
      <c r="P116"/>
      <c r="Q116"/>
    </row>
    <row r="117" spans="1:17" x14ac:dyDescent="0.25">
      <c r="A117" s="29"/>
      <c r="F117">
        <f>SUM(C114:E116)</f>
        <v>90000</v>
      </c>
      <c r="H117" s="21">
        <f>SUM(H114:H116)</f>
        <v>157.63999999999999</v>
      </c>
    </row>
    <row r="118" spans="1:17" ht="15" customHeight="1" x14ac:dyDescent="0.25">
      <c r="A118" s="29"/>
      <c r="B118" s="132" t="s">
        <v>42</v>
      </c>
      <c r="C118" s="11">
        <f>C114/$F117</f>
        <v>0.16892222222222222</v>
      </c>
      <c r="D118" s="11">
        <f>D114/$F117</f>
        <v>8.9399999999999993E-2</v>
      </c>
      <c r="E118" s="11">
        <f>E114/$F117</f>
        <v>0.17923333333333333</v>
      </c>
      <c r="H118" s="21"/>
    </row>
    <row r="119" spans="1:17" x14ac:dyDescent="0.25">
      <c r="A119" s="29"/>
      <c r="B119" s="132"/>
      <c r="C119" s="11">
        <f>C115/$F117</f>
        <v>0.12909999999999999</v>
      </c>
      <c r="D119" s="11">
        <f>D115/$F117</f>
        <v>5.4266666666666664E-2</v>
      </c>
      <c r="E119" s="11">
        <f>E115/$F117</f>
        <v>6.9144444444444439E-2</v>
      </c>
      <c r="H119" s="21"/>
    </row>
    <row r="120" spans="1:17" x14ac:dyDescent="0.25">
      <c r="A120" s="29"/>
      <c r="B120" s="132"/>
      <c r="C120" s="11">
        <f>C116/$F117</f>
        <v>9.0866666666666665E-2</v>
      </c>
      <c r="D120" s="11">
        <f>D116/$F117</f>
        <v>5.0777777777777776E-2</v>
      </c>
      <c r="E120" s="11">
        <f>E116/$F117</f>
        <v>0.16828888888888888</v>
      </c>
      <c r="H120" s="21"/>
    </row>
    <row r="121" spans="1:17" x14ac:dyDescent="0.25">
      <c r="A121" s="29"/>
      <c r="C121" s="39"/>
      <c r="D121" s="39"/>
      <c r="E121" s="39"/>
      <c r="H121" s="21"/>
    </row>
    <row r="122" spans="1:17" x14ac:dyDescent="0.25">
      <c r="A122" s="29"/>
      <c r="B122" s="132" t="s">
        <v>25</v>
      </c>
      <c r="C122" s="11">
        <f t="shared" ref="C122:E124" si="26">(C118-$J$19)^2</f>
        <v>3.3421245679012353E-3</v>
      </c>
      <c r="D122" s="11">
        <f t="shared" si="26"/>
        <v>4.7137234567901239E-4</v>
      </c>
      <c r="E122" s="11">
        <f t="shared" si="26"/>
        <v>4.640637160493827E-3</v>
      </c>
      <c r="F122" s="39"/>
      <c r="H122" s="21"/>
    </row>
    <row r="123" spans="1:17" x14ac:dyDescent="0.25">
      <c r="A123" s="29"/>
      <c r="B123" s="132"/>
      <c r="C123" s="11">
        <f t="shared" si="26"/>
        <v>3.236001234567901E-4</v>
      </c>
      <c r="D123" s="11">
        <f t="shared" si="26"/>
        <v>3.2312908641975303E-3</v>
      </c>
      <c r="E123" s="11">
        <f t="shared" si="26"/>
        <v>1.761201111111111E-3</v>
      </c>
      <c r="F123" s="56" t="s">
        <v>43</v>
      </c>
      <c r="G123" s="5"/>
      <c r="H123" s="21"/>
    </row>
    <row r="124" spans="1:17" ht="15.75" thickBot="1" x14ac:dyDescent="0.3">
      <c r="A124" s="31"/>
      <c r="B124" s="135"/>
      <c r="C124" s="44">
        <f t="shared" si="26"/>
        <v>4.0983753086419735E-4</v>
      </c>
      <c r="D124" s="44">
        <f t="shared" si="26"/>
        <v>3.6401111111111105E-3</v>
      </c>
      <c r="E124" s="44">
        <f t="shared" si="26"/>
        <v>3.2692982716049377E-3</v>
      </c>
      <c r="F124" s="44">
        <f>SQRT(SUM(C122:E124))</f>
        <v>0.14522215081185016</v>
      </c>
      <c r="G124" s="23"/>
      <c r="H124" s="25"/>
    </row>
    <row r="127" spans="1:17" ht="18.75" x14ac:dyDescent="0.3">
      <c r="A127" s="63" t="s">
        <v>44</v>
      </c>
    </row>
    <row r="128" spans="1:17" ht="15.75" thickBot="1" x14ac:dyDescent="0.3"/>
    <row r="129" spans="1:22" ht="15.75" x14ac:dyDescent="0.25">
      <c r="A129" s="68" t="s">
        <v>59</v>
      </c>
      <c r="B129" s="47" t="s">
        <v>40</v>
      </c>
      <c r="C129" s="73" t="s">
        <v>73</v>
      </c>
      <c r="D129" s="70"/>
      <c r="E129" s="37"/>
      <c r="F129" s="32"/>
      <c r="G129" s="32"/>
      <c r="H129" s="65"/>
    </row>
    <row r="130" spans="1:22" x14ac:dyDescent="0.25">
      <c r="A130" s="20">
        <v>1</v>
      </c>
      <c r="B130" s="11">
        <v>0.15528311062200048</v>
      </c>
      <c r="C130" s="2">
        <v>191.64000000000001</v>
      </c>
      <c r="E130" s="28"/>
      <c r="F130" s="2"/>
      <c r="G130" s="2"/>
      <c r="H130" s="15"/>
    </row>
    <row r="131" spans="1:22" x14ac:dyDescent="0.25">
      <c r="A131" s="20">
        <v>2</v>
      </c>
      <c r="B131" s="11">
        <v>0.13057016844933947</v>
      </c>
      <c r="C131" s="2">
        <v>161.32</v>
      </c>
      <c r="E131" s="28"/>
      <c r="F131" s="2"/>
      <c r="G131" s="2"/>
      <c r="H131" s="15"/>
    </row>
    <row r="132" spans="1:22" x14ac:dyDescent="0.25">
      <c r="A132" s="20">
        <v>3</v>
      </c>
      <c r="B132" s="11">
        <v>0.14727629693500882</v>
      </c>
      <c r="C132" s="2">
        <v>144.78</v>
      </c>
      <c r="E132" s="28"/>
      <c r="F132" s="2"/>
      <c r="G132" s="2"/>
      <c r="H132" s="15"/>
    </row>
    <row r="133" spans="1:22" x14ac:dyDescent="0.25">
      <c r="A133" s="20">
        <v>4</v>
      </c>
      <c r="B133" s="11">
        <v>0.1562110462645222</v>
      </c>
      <c r="C133" s="2">
        <v>184.99</v>
      </c>
      <c r="E133" s="28"/>
      <c r="F133" s="2"/>
      <c r="G133" s="2"/>
      <c r="H133" s="15"/>
    </row>
    <row r="134" spans="1:22" x14ac:dyDescent="0.25">
      <c r="A134" s="20">
        <v>5</v>
      </c>
      <c r="B134" s="11">
        <v>0.14912366462244467</v>
      </c>
      <c r="C134" s="2">
        <v>186.41</v>
      </c>
      <c r="E134" s="28"/>
      <c r="F134" s="2"/>
      <c r="G134" s="2"/>
      <c r="H134" s="15"/>
    </row>
    <row r="135" spans="1:22" x14ac:dyDescent="0.25">
      <c r="A135" s="20">
        <v>6</v>
      </c>
      <c r="B135" s="11">
        <v>0.11754503085672066</v>
      </c>
      <c r="C135" s="2">
        <v>126.59</v>
      </c>
      <c r="E135" s="28"/>
      <c r="F135" s="2"/>
      <c r="G135" s="2"/>
      <c r="H135" s="15"/>
    </row>
    <row r="136" spans="1:22" x14ac:dyDescent="0.25">
      <c r="A136" s="20">
        <v>7</v>
      </c>
      <c r="B136" s="11">
        <v>0.13802754242953036</v>
      </c>
      <c r="C136" s="2">
        <v>144.81</v>
      </c>
      <c r="D136" s="2" t="s">
        <v>46</v>
      </c>
      <c r="E136" s="75">
        <v>42</v>
      </c>
      <c r="F136" s="2"/>
      <c r="G136" s="10"/>
      <c r="H136" s="10"/>
    </row>
    <row r="137" spans="1:22" x14ac:dyDescent="0.25">
      <c r="A137" s="20"/>
      <c r="C137" s="2"/>
      <c r="D137" s="52" t="s">
        <v>12</v>
      </c>
      <c r="E137" s="51">
        <v>7</v>
      </c>
      <c r="F137" s="2"/>
      <c r="G137" s="2"/>
      <c r="H137" s="67"/>
    </row>
    <row r="138" spans="1:22" x14ac:dyDescent="0.25">
      <c r="A138" s="20"/>
      <c r="C138" s="2"/>
      <c r="D138" s="52" t="s">
        <v>38</v>
      </c>
      <c r="E138" s="51">
        <f>CORREL(B130:B136,C130:C136)</f>
        <v>0.81227933591186996</v>
      </c>
      <c r="F138" s="2"/>
      <c r="G138" s="2"/>
      <c r="H138" s="67"/>
    </row>
    <row r="139" spans="1:22" ht="15.75" thickBot="1" x14ac:dyDescent="0.3">
      <c r="A139" s="22"/>
      <c r="B139" s="23"/>
      <c r="C139" s="24"/>
      <c r="D139" s="54" t="s">
        <v>39</v>
      </c>
      <c r="E139" s="55">
        <f>E138*SQRT($B$12/(1-E138^2))</f>
        <v>2.7852667234078017</v>
      </c>
      <c r="F139" s="2"/>
      <c r="G139" s="2"/>
      <c r="H139" s="67"/>
    </row>
    <row r="140" spans="1:22" x14ac:dyDescent="0.25">
      <c r="A140" s="66"/>
      <c r="C140" s="2"/>
      <c r="F140" s="2"/>
      <c r="G140" s="2"/>
      <c r="H140" s="67"/>
      <c r="M140" s="2"/>
      <c r="R140" s="2"/>
      <c r="S140" s="2"/>
      <c r="T140" s="2"/>
      <c r="U140" s="2"/>
      <c r="V140" s="2"/>
    </row>
    <row r="141" spans="1:22" x14ac:dyDescent="0.25">
      <c r="A141" s="10"/>
      <c r="B141" s="10"/>
      <c r="C141" s="10"/>
      <c r="D141" s="10"/>
      <c r="E141" s="10"/>
      <c r="F141" s="10"/>
      <c r="G141" s="10"/>
      <c r="H141" s="10"/>
      <c r="M141" s="2"/>
      <c r="R141" s="2"/>
      <c r="S141" s="2"/>
      <c r="T141" s="2"/>
      <c r="U141" s="2"/>
      <c r="V141" s="2"/>
    </row>
    <row r="142" spans="1:22" ht="15.75" thickBot="1" x14ac:dyDescent="0.3">
      <c r="A142" s="10"/>
      <c r="B142" s="10"/>
      <c r="C142" s="10"/>
      <c r="D142" s="10"/>
      <c r="E142" s="10"/>
      <c r="F142" s="10"/>
      <c r="G142" s="10"/>
      <c r="H142" s="15"/>
      <c r="M142" s="2"/>
      <c r="R142" s="2"/>
      <c r="S142" s="2"/>
      <c r="T142" s="2"/>
      <c r="U142" s="2"/>
      <c r="V142" s="2"/>
    </row>
    <row r="143" spans="1:22" x14ac:dyDescent="0.25">
      <c r="A143" s="26" t="s">
        <v>59</v>
      </c>
      <c r="B143" s="16" t="s">
        <v>15</v>
      </c>
      <c r="C143" s="27" t="s">
        <v>0</v>
      </c>
      <c r="D143" s="27" t="s">
        <v>17</v>
      </c>
      <c r="E143" s="27" t="s">
        <v>1</v>
      </c>
      <c r="F143" s="35"/>
      <c r="G143" s="34"/>
      <c r="H143" s="37" t="s">
        <v>73</v>
      </c>
      <c r="M143" s="2"/>
      <c r="R143" s="2"/>
      <c r="S143" s="2"/>
      <c r="T143" s="2"/>
      <c r="U143" s="2"/>
      <c r="V143" s="2"/>
    </row>
    <row r="144" spans="1:22" ht="15.75" x14ac:dyDescent="0.25">
      <c r="A144" s="133">
        <v>1</v>
      </c>
      <c r="B144">
        <v>0</v>
      </c>
      <c r="C144">
        <v>2042</v>
      </c>
      <c r="D144">
        <v>893</v>
      </c>
      <c r="E144">
        <v>2235</v>
      </c>
      <c r="G144" s="36" t="s">
        <v>3</v>
      </c>
      <c r="H144" s="28">
        <v>49.09</v>
      </c>
      <c r="M144" s="2"/>
      <c r="R144" s="2"/>
      <c r="S144" s="2"/>
      <c r="T144" s="2"/>
      <c r="U144" s="2"/>
      <c r="V144" s="2"/>
    </row>
    <row r="145" spans="1:22" ht="15.75" x14ac:dyDescent="0.25">
      <c r="A145" s="134"/>
      <c r="B145">
        <v>1</v>
      </c>
      <c r="C145">
        <v>2107</v>
      </c>
      <c r="D145">
        <v>547</v>
      </c>
      <c r="E145">
        <v>2542</v>
      </c>
      <c r="G145" s="36" t="s">
        <v>4</v>
      </c>
      <c r="H145" s="28">
        <v>84.37</v>
      </c>
      <c r="M145" s="2"/>
      <c r="R145" s="2"/>
      <c r="S145" s="2"/>
      <c r="T145" s="2"/>
      <c r="U145" s="2"/>
      <c r="V145" s="2"/>
    </row>
    <row r="146" spans="1:22" x14ac:dyDescent="0.25">
      <c r="A146" s="134"/>
      <c r="B146">
        <v>2</v>
      </c>
      <c r="C146">
        <v>851</v>
      </c>
      <c r="D146">
        <v>1060</v>
      </c>
      <c r="E146">
        <v>2723</v>
      </c>
      <c r="F146" s="33" t="s">
        <v>5</v>
      </c>
      <c r="G146" s="13" t="s">
        <v>9</v>
      </c>
      <c r="H146" s="28">
        <v>58.18</v>
      </c>
      <c r="M146" s="2"/>
      <c r="R146" s="2"/>
      <c r="S146" s="2"/>
      <c r="T146" s="2"/>
      <c r="U146" s="2"/>
      <c r="V146" s="2"/>
    </row>
    <row r="147" spans="1:22" x14ac:dyDescent="0.25">
      <c r="A147" s="29"/>
      <c r="F147">
        <f>SUM(C144:E146)</f>
        <v>15000</v>
      </c>
      <c r="H147" s="21">
        <f>SUM(H144:H146)</f>
        <v>191.64000000000001</v>
      </c>
      <c r="M147" s="2"/>
      <c r="R147" s="2"/>
      <c r="S147" s="2"/>
      <c r="T147" s="2"/>
      <c r="U147" s="2"/>
      <c r="V147" s="2"/>
    </row>
    <row r="148" spans="1:22" ht="15" customHeight="1" x14ac:dyDescent="0.25">
      <c r="A148" s="29"/>
      <c r="B148" s="132" t="s">
        <v>42</v>
      </c>
      <c r="C148" s="11">
        <f>C144/$F147</f>
        <v>0.13613333333333333</v>
      </c>
      <c r="D148" s="11">
        <f>D144/$F147</f>
        <v>5.9533333333333334E-2</v>
      </c>
      <c r="E148" s="11">
        <f>E144/$F147</f>
        <v>0.14899999999999999</v>
      </c>
      <c r="H148" s="28"/>
      <c r="M148" s="2"/>
      <c r="R148" s="2"/>
      <c r="S148" s="2"/>
      <c r="T148" s="2"/>
      <c r="U148" s="2"/>
      <c r="V148" s="2"/>
    </row>
    <row r="149" spans="1:22" x14ac:dyDescent="0.25">
      <c r="A149" s="29"/>
      <c r="B149" s="132"/>
      <c r="C149" s="11">
        <f>C145/$F147</f>
        <v>0.14046666666666666</v>
      </c>
      <c r="D149" s="11">
        <f>D145/$F147</f>
        <v>3.6466666666666668E-2</v>
      </c>
      <c r="E149" s="11">
        <f>E145/$F147</f>
        <v>0.16946666666666665</v>
      </c>
      <c r="H149" s="28"/>
      <c r="M149" s="2"/>
      <c r="R149" s="2"/>
      <c r="S149" s="2"/>
      <c r="T149" s="2"/>
      <c r="U149" s="2"/>
      <c r="V149" s="2"/>
    </row>
    <row r="150" spans="1:22" x14ac:dyDescent="0.25">
      <c r="A150" s="29"/>
      <c r="B150" s="132"/>
      <c r="C150" s="11">
        <f>C146/$F147</f>
        <v>5.673333333333333E-2</v>
      </c>
      <c r="D150" s="11">
        <f>D146/$F147</f>
        <v>7.0666666666666669E-2</v>
      </c>
      <c r="E150" s="11">
        <f>E146/$F147</f>
        <v>0.18153333333333332</v>
      </c>
      <c r="H150" s="28"/>
      <c r="M150" s="2"/>
      <c r="R150" s="2"/>
      <c r="S150" s="2"/>
      <c r="T150" s="2"/>
      <c r="U150" s="2"/>
      <c r="V150" s="2"/>
    </row>
    <row r="151" spans="1:22" x14ac:dyDescent="0.25">
      <c r="A151" s="29"/>
      <c r="C151" s="39"/>
      <c r="D151" s="39"/>
      <c r="E151" s="39"/>
      <c r="H151" s="28"/>
      <c r="M151" s="2"/>
      <c r="R151" s="2"/>
      <c r="S151" s="2"/>
      <c r="T151" s="2"/>
      <c r="U151" s="2"/>
      <c r="V151" s="2"/>
    </row>
    <row r="152" spans="1:22" x14ac:dyDescent="0.25">
      <c r="A152" s="29"/>
      <c r="B152" s="132" t="s">
        <v>25</v>
      </c>
      <c r="C152" s="11">
        <f t="shared" ref="C152:E152" si="27">(C148-$J$19)^2</f>
        <v>6.2611160493827162E-4</v>
      </c>
      <c r="D152" s="11">
        <f t="shared" si="27"/>
        <v>2.6602671604938266E-3</v>
      </c>
      <c r="E152" s="11">
        <f t="shared" si="27"/>
        <v>1.4355679012345679E-3</v>
      </c>
      <c r="F152" s="39"/>
      <c r="H152" s="28"/>
      <c r="M152" s="2"/>
      <c r="R152" s="2"/>
      <c r="S152" s="2"/>
      <c r="T152" s="2"/>
      <c r="U152" s="2"/>
      <c r="V152" s="2"/>
    </row>
    <row r="153" spans="1:22" x14ac:dyDescent="0.25">
      <c r="A153" s="29"/>
      <c r="B153" s="132"/>
      <c r="C153" s="11">
        <f t="shared" ref="C153:E153" si="28">(C149-$J$19)^2</f>
        <v>8.6174864197530838E-4</v>
      </c>
      <c r="D153" s="11">
        <f t="shared" si="28"/>
        <v>5.5717930864197509E-3</v>
      </c>
      <c r="E153" s="11">
        <f t="shared" si="28"/>
        <v>3.40537086419753E-3</v>
      </c>
      <c r="F153" s="56" t="s">
        <v>43</v>
      </c>
      <c r="G153" s="5"/>
      <c r="H153" s="28"/>
      <c r="M153" s="2"/>
      <c r="R153" s="2"/>
      <c r="S153" s="2"/>
      <c r="T153" s="2"/>
      <c r="U153" s="2"/>
      <c r="V153" s="2"/>
    </row>
    <row r="154" spans="1:22" ht="15.75" thickBot="1" x14ac:dyDescent="0.3">
      <c r="A154" s="29"/>
      <c r="B154" s="135"/>
      <c r="C154" s="44">
        <f t="shared" ref="C154:E154" si="29">(C150-$J$19)^2</f>
        <v>2.9569427160493823E-3</v>
      </c>
      <c r="D154" s="44">
        <f t="shared" si="29"/>
        <v>1.6357530864197524E-3</v>
      </c>
      <c r="E154" s="44">
        <f t="shared" si="29"/>
        <v>4.9592893827160494E-3</v>
      </c>
      <c r="F154" s="44">
        <f>SQRT(SUM(C152:E154))</f>
        <v>0.15528311062200048</v>
      </c>
      <c r="H154" s="28"/>
    </row>
    <row r="155" spans="1:22" x14ac:dyDescent="0.25">
      <c r="A155" s="29"/>
      <c r="H155" s="28"/>
    </row>
    <row r="156" spans="1:22" x14ac:dyDescent="0.25">
      <c r="A156" s="29"/>
      <c r="H156" s="28"/>
    </row>
    <row r="157" spans="1:22" x14ac:dyDescent="0.25">
      <c r="A157" s="29"/>
      <c r="H157" s="28"/>
    </row>
    <row r="158" spans="1:22" ht="15.75" thickBot="1" x14ac:dyDescent="0.3">
      <c r="A158" s="29"/>
      <c r="H158" s="28"/>
    </row>
    <row r="159" spans="1:22" x14ac:dyDescent="0.25">
      <c r="A159" s="30" t="s">
        <v>59</v>
      </c>
      <c r="B159" s="8" t="s">
        <v>15</v>
      </c>
      <c r="C159" s="1" t="s">
        <v>0</v>
      </c>
      <c r="D159" s="6" t="s">
        <v>17</v>
      </c>
      <c r="E159" s="1" t="s">
        <v>1</v>
      </c>
      <c r="H159" s="37" t="s">
        <v>73</v>
      </c>
    </row>
    <row r="160" spans="1:22" ht="15.75" x14ac:dyDescent="0.25">
      <c r="A160" s="133">
        <v>2</v>
      </c>
      <c r="B160">
        <v>0</v>
      </c>
      <c r="C160">
        <v>2693</v>
      </c>
      <c r="D160">
        <v>2210</v>
      </c>
      <c r="E160">
        <v>3421</v>
      </c>
      <c r="G160" s="36" t="s">
        <v>3</v>
      </c>
      <c r="H160" s="28">
        <v>29.71</v>
      </c>
    </row>
    <row r="161" spans="1:8" ht="15.75" x14ac:dyDescent="0.25">
      <c r="A161" s="134"/>
      <c r="B161">
        <v>1</v>
      </c>
      <c r="C161">
        <v>3104</v>
      </c>
      <c r="D161">
        <v>1811</v>
      </c>
      <c r="E161">
        <v>4134</v>
      </c>
      <c r="G161" s="36" t="s">
        <v>4</v>
      </c>
      <c r="H161" s="28">
        <v>41.6</v>
      </c>
    </row>
    <row r="162" spans="1:8" x14ac:dyDescent="0.25">
      <c r="A162" s="134"/>
      <c r="B162">
        <v>2</v>
      </c>
      <c r="C162">
        <v>4203</v>
      </c>
      <c r="D162">
        <v>979</v>
      </c>
      <c r="E162">
        <v>4945</v>
      </c>
      <c r="F162" s="33" t="s">
        <v>5</v>
      </c>
      <c r="G162" s="13" t="s">
        <v>9</v>
      </c>
      <c r="H162" s="28">
        <v>90.01</v>
      </c>
    </row>
    <row r="163" spans="1:8" x14ac:dyDescent="0.25">
      <c r="A163" s="29"/>
      <c r="F163">
        <f>SUM(C160:E162)</f>
        <v>27500</v>
      </c>
      <c r="H163" s="21">
        <f>SUM(H160:H162)</f>
        <v>161.32</v>
      </c>
    </row>
    <row r="164" spans="1:8" x14ac:dyDescent="0.25">
      <c r="A164" s="29"/>
      <c r="B164" s="132" t="s">
        <v>42</v>
      </c>
      <c r="C164" s="11">
        <f>C160/$F163</f>
        <v>9.7927272727272724E-2</v>
      </c>
      <c r="D164" s="11">
        <f>D160/$F163</f>
        <v>8.0363636363636359E-2</v>
      </c>
      <c r="E164" s="11">
        <f>E160/$F163</f>
        <v>0.1244</v>
      </c>
      <c r="H164" s="28"/>
    </row>
    <row r="165" spans="1:8" x14ac:dyDescent="0.25">
      <c r="A165" s="29"/>
      <c r="B165" s="132"/>
      <c r="C165" s="11">
        <f>C161/$F163</f>
        <v>0.11287272727272728</v>
      </c>
      <c r="D165" s="11">
        <f>D161/$F163</f>
        <v>6.5854545454545457E-2</v>
      </c>
      <c r="E165" s="11">
        <f>E161/$F163</f>
        <v>0.15032727272727273</v>
      </c>
      <c r="H165" s="28"/>
    </row>
    <row r="166" spans="1:8" x14ac:dyDescent="0.25">
      <c r="A166" s="29"/>
      <c r="B166" s="132"/>
      <c r="C166" s="11">
        <f>C162/$F163</f>
        <v>0.15283636363636363</v>
      </c>
      <c r="D166" s="11">
        <f>D162/$F163</f>
        <v>3.56E-2</v>
      </c>
      <c r="E166" s="11">
        <f>E162/$F163</f>
        <v>0.17981818181818182</v>
      </c>
      <c r="H166" s="28"/>
    </row>
    <row r="167" spans="1:8" x14ac:dyDescent="0.25">
      <c r="A167" s="29"/>
      <c r="C167" s="39"/>
      <c r="D167" s="39"/>
      <c r="E167" s="39"/>
      <c r="H167" s="28"/>
    </row>
    <row r="168" spans="1:8" x14ac:dyDescent="0.25">
      <c r="A168" s="29"/>
      <c r="B168" s="132" t="s">
        <v>25</v>
      </c>
      <c r="C168" s="11">
        <f t="shared" ref="C168:E168" si="30">(C164-$J$19)^2</f>
        <v>1.7381359453117021E-4</v>
      </c>
      <c r="D168" s="11">
        <f t="shared" si="30"/>
        <v>9.4540720334659715E-4</v>
      </c>
      <c r="E168" s="11">
        <f t="shared" si="30"/>
        <v>1.7659456790123463E-4</v>
      </c>
      <c r="F168" s="39"/>
      <c r="H168" s="28"/>
    </row>
    <row r="169" spans="1:8" x14ac:dyDescent="0.25">
      <c r="A169" s="29"/>
      <c r="B169" s="132"/>
      <c r="C169" s="11">
        <f t="shared" ref="C169:E169" si="31">(C165-$J$19)^2</f>
        <v>3.1032915008672966E-6</v>
      </c>
      <c r="D169" s="11">
        <f t="shared" si="31"/>
        <v>2.0481567350270373E-3</v>
      </c>
      <c r="E169" s="11">
        <f t="shared" si="31"/>
        <v>1.5379073319049081E-3</v>
      </c>
      <c r="F169" s="56" t="s">
        <v>43</v>
      </c>
      <c r="G169" s="5"/>
      <c r="H169" s="28"/>
    </row>
    <row r="170" spans="1:8" ht="15.75" thickBot="1" x14ac:dyDescent="0.3">
      <c r="A170" s="29"/>
      <c r="B170" s="135"/>
      <c r="C170" s="44">
        <f t="shared" ref="C170:E170" si="32">(C166-$J$19)^2</f>
        <v>1.7409966982960923E-3</v>
      </c>
      <c r="D170" s="44">
        <f t="shared" si="32"/>
        <v>5.7019279012345677E-3</v>
      </c>
      <c r="E170" s="44">
        <f t="shared" si="32"/>
        <v>4.720661565146415E-3</v>
      </c>
      <c r="F170" s="44">
        <f>SQRT(SUM(C168:E170))</f>
        <v>0.13057016844933947</v>
      </c>
      <c r="H170" s="28"/>
    </row>
    <row r="171" spans="1:8" x14ac:dyDescent="0.25">
      <c r="A171" s="29"/>
      <c r="H171" s="28"/>
    </row>
    <row r="172" spans="1:8" x14ac:dyDescent="0.25">
      <c r="A172" s="29"/>
      <c r="H172" s="28"/>
    </row>
    <row r="173" spans="1:8" ht="15.75" thickBot="1" x14ac:dyDescent="0.3">
      <c r="A173" s="29"/>
      <c r="H173" s="28"/>
    </row>
    <row r="174" spans="1:8" x14ac:dyDescent="0.25">
      <c r="A174" s="30" t="s">
        <v>59</v>
      </c>
      <c r="B174" s="8" t="s">
        <v>15</v>
      </c>
      <c r="C174" s="1" t="s">
        <v>0</v>
      </c>
      <c r="D174" s="1" t="s">
        <v>17</v>
      </c>
      <c r="E174" s="1" t="s">
        <v>1</v>
      </c>
      <c r="H174" s="37" t="s">
        <v>73</v>
      </c>
    </row>
    <row r="175" spans="1:8" ht="15.75" x14ac:dyDescent="0.25">
      <c r="A175" s="133">
        <v>3</v>
      </c>
      <c r="B175">
        <v>0</v>
      </c>
      <c r="C175">
        <v>3610</v>
      </c>
      <c r="D175">
        <v>2669</v>
      </c>
      <c r="E175">
        <v>8434</v>
      </c>
      <c r="G175" s="36" t="s">
        <v>3</v>
      </c>
      <c r="H175" s="28">
        <v>56.25</v>
      </c>
    </row>
    <row r="176" spans="1:8" ht="15.75" x14ac:dyDescent="0.25">
      <c r="A176" s="134"/>
      <c r="B176">
        <v>1</v>
      </c>
      <c r="C176">
        <v>6904</v>
      </c>
      <c r="D176">
        <v>2966</v>
      </c>
      <c r="E176">
        <v>4662</v>
      </c>
      <c r="G176" s="36" t="s">
        <v>4</v>
      </c>
      <c r="H176" s="28">
        <v>42.59</v>
      </c>
    </row>
    <row r="177" spans="1:8" x14ac:dyDescent="0.25">
      <c r="A177" s="134"/>
      <c r="B177">
        <v>2</v>
      </c>
      <c r="C177">
        <v>4486</v>
      </c>
      <c r="D177">
        <v>1865</v>
      </c>
      <c r="E177">
        <v>4404</v>
      </c>
      <c r="F177" s="33" t="s">
        <v>5</v>
      </c>
      <c r="G177" s="13" t="s">
        <v>9</v>
      </c>
      <c r="H177" s="28">
        <v>45.94</v>
      </c>
    </row>
    <row r="178" spans="1:8" x14ac:dyDescent="0.25">
      <c r="A178" s="29"/>
      <c r="F178">
        <f>SUM(C175:E177)</f>
        <v>40000</v>
      </c>
      <c r="H178" s="21">
        <f>SUM(H175:H177)</f>
        <v>144.78</v>
      </c>
    </row>
    <row r="179" spans="1:8" ht="15" customHeight="1" x14ac:dyDescent="0.25">
      <c r="A179" s="29"/>
      <c r="B179" s="132" t="s">
        <v>42</v>
      </c>
      <c r="C179" s="11">
        <f>C175/$F178</f>
        <v>9.0249999999999997E-2</v>
      </c>
      <c r="D179" s="11">
        <f>D175/$F178</f>
        <v>6.6725000000000007E-2</v>
      </c>
      <c r="E179" s="11">
        <f>E175/$F178</f>
        <v>0.21085000000000001</v>
      </c>
      <c r="H179" s="21"/>
    </row>
    <row r="180" spans="1:8" x14ac:dyDescent="0.25">
      <c r="A180" s="29"/>
      <c r="B180" s="132"/>
      <c r="C180" s="11">
        <f>C176/$F178</f>
        <v>0.1726</v>
      </c>
      <c r="D180" s="11">
        <f>D176/$F178</f>
        <v>7.4149999999999994E-2</v>
      </c>
      <c r="E180" s="11">
        <f>E176/$F178</f>
        <v>0.11655</v>
      </c>
      <c r="H180" s="21"/>
    </row>
    <row r="181" spans="1:8" x14ac:dyDescent="0.25">
      <c r="A181" s="29"/>
      <c r="B181" s="132"/>
      <c r="C181" s="11">
        <f>C177/$F178</f>
        <v>0.11215</v>
      </c>
      <c r="D181" s="11">
        <f>D177/$F178</f>
        <v>4.6625E-2</v>
      </c>
      <c r="E181" s="11">
        <f>E177/$F178</f>
        <v>0.1101</v>
      </c>
      <c r="H181" s="21"/>
    </row>
    <row r="182" spans="1:8" x14ac:dyDescent="0.25">
      <c r="A182" s="29"/>
      <c r="C182" s="39"/>
      <c r="D182" s="39"/>
      <c r="E182" s="39"/>
      <c r="H182" s="21"/>
    </row>
    <row r="183" spans="1:8" x14ac:dyDescent="0.25">
      <c r="A183" s="29"/>
      <c r="B183" s="132" t="s">
        <v>25</v>
      </c>
      <c r="C183" s="11">
        <f t="shared" ref="C183:E183" si="33">(C179-$J$19)^2</f>
        <v>4.3518595679012335E-4</v>
      </c>
      <c r="D183" s="11">
        <f t="shared" si="33"/>
        <v>1.9701268595678999E-3</v>
      </c>
      <c r="E183" s="11">
        <f t="shared" si="33"/>
        <v>9.9478459567901266E-3</v>
      </c>
      <c r="F183" s="39"/>
      <c r="H183" s="28"/>
    </row>
    <row r="184" spans="1:8" x14ac:dyDescent="0.25">
      <c r="A184" s="29"/>
      <c r="B184" s="132"/>
      <c r="C184" s="11">
        <f t="shared" ref="C184:E184" si="34">(C180-$J$19)^2</f>
        <v>3.7808834567901245E-3</v>
      </c>
      <c r="D184" s="11">
        <f t="shared" si="34"/>
        <v>1.3661237345679012E-3</v>
      </c>
      <c r="E184" s="11">
        <f t="shared" si="34"/>
        <v>2.958151234567909E-5</v>
      </c>
      <c r="F184" s="56" t="s">
        <v>43</v>
      </c>
      <c r="G184" s="5"/>
      <c r="H184" s="28"/>
    </row>
    <row r="185" spans="1:8" ht="15.75" thickBot="1" x14ac:dyDescent="0.3">
      <c r="A185" s="29"/>
      <c r="B185" s="135"/>
      <c r="C185" s="44">
        <f t="shared" ref="C185:E185" si="35">(C181-$J$19)^2</f>
        <v>1.0792901234568024E-6</v>
      </c>
      <c r="D185" s="44">
        <f t="shared" si="35"/>
        <v>4.1584585262345675E-3</v>
      </c>
      <c r="E185" s="44">
        <f t="shared" si="35"/>
        <v>1.0223456790123264E-6</v>
      </c>
      <c r="F185" s="44">
        <f>SQRT(SUM(C183:E185))</f>
        <v>0.14727629693500882</v>
      </c>
      <c r="H185" s="28"/>
    </row>
    <row r="186" spans="1:8" x14ac:dyDescent="0.25">
      <c r="A186" s="29"/>
      <c r="H186" s="28"/>
    </row>
    <row r="187" spans="1:8" x14ac:dyDescent="0.25">
      <c r="A187" s="29"/>
      <c r="H187" s="28"/>
    </row>
    <row r="188" spans="1:8" x14ac:dyDescent="0.25">
      <c r="A188" s="29"/>
      <c r="H188" s="28"/>
    </row>
    <row r="189" spans="1:8" ht="15.75" thickBot="1" x14ac:dyDescent="0.3">
      <c r="A189" s="29"/>
      <c r="H189" s="28"/>
    </row>
    <row r="190" spans="1:8" x14ac:dyDescent="0.25">
      <c r="A190" s="30" t="s">
        <v>59</v>
      </c>
      <c r="B190" s="8" t="s">
        <v>15</v>
      </c>
      <c r="C190" s="1" t="s">
        <v>0</v>
      </c>
      <c r="D190" s="1" t="s">
        <v>17</v>
      </c>
      <c r="E190" s="1" t="s">
        <v>1</v>
      </c>
      <c r="H190" s="37" t="s">
        <v>73</v>
      </c>
    </row>
    <row r="191" spans="1:8" ht="15.75" x14ac:dyDescent="0.25">
      <c r="A191" s="133">
        <v>4</v>
      </c>
      <c r="B191">
        <v>0</v>
      </c>
      <c r="C191">
        <v>4526</v>
      </c>
      <c r="D191">
        <v>3127</v>
      </c>
      <c r="E191">
        <v>9351</v>
      </c>
      <c r="G191" s="36" t="s">
        <v>3</v>
      </c>
      <c r="H191" s="28">
        <v>67.56</v>
      </c>
    </row>
    <row r="192" spans="1:8" ht="15.75" x14ac:dyDescent="0.25">
      <c r="A192" s="134"/>
      <c r="B192">
        <v>1</v>
      </c>
      <c r="C192">
        <v>9446</v>
      </c>
      <c r="D192">
        <v>4982</v>
      </c>
      <c r="E192">
        <v>9349</v>
      </c>
      <c r="G192" s="36" t="s">
        <v>4</v>
      </c>
      <c r="H192" s="28">
        <v>47.77</v>
      </c>
    </row>
    <row r="193" spans="1:8" x14ac:dyDescent="0.25">
      <c r="A193" s="134"/>
      <c r="B193">
        <v>2</v>
      </c>
      <c r="C193">
        <v>6028</v>
      </c>
      <c r="D193">
        <v>1891</v>
      </c>
      <c r="E193">
        <v>3800</v>
      </c>
      <c r="F193" s="33" t="s">
        <v>5</v>
      </c>
      <c r="G193" s="13" t="s">
        <v>9</v>
      </c>
      <c r="H193" s="28">
        <v>69.66</v>
      </c>
    </row>
    <row r="194" spans="1:8" x14ac:dyDescent="0.25">
      <c r="A194" s="29"/>
      <c r="F194">
        <f>SUM(C191:E193)</f>
        <v>52500</v>
      </c>
      <c r="H194" s="21">
        <f>SUM(H191:H193)</f>
        <v>184.99</v>
      </c>
    </row>
    <row r="195" spans="1:8" ht="15" customHeight="1" x14ac:dyDescent="0.25">
      <c r="A195" s="29"/>
      <c r="B195" s="132" t="s">
        <v>42</v>
      </c>
      <c r="C195" s="11">
        <f>C191/$F194</f>
        <v>8.6209523809523805E-2</v>
      </c>
      <c r="D195" s="11">
        <f>D191/$F194</f>
        <v>5.956190476190476E-2</v>
      </c>
      <c r="E195" s="11">
        <f>E191/$F194</f>
        <v>0.17811428571428572</v>
      </c>
      <c r="H195" s="28"/>
    </row>
    <row r="196" spans="1:8" x14ac:dyDescent="0.25">
      <c r="A196" s="29"/>
      <c r="B196" s="132"/>
      <c r="C196" s="11">
        <f>C192/$F194</f>
        <v>0.17992380952380951</v>
      </c>
      <c r="D196" s="11">
        <f>D192/$F194</f>
        <v>9.4895238095238102E-2</v>
      </c>
      <c r="E196" s="11">
        <f>E192/$F194</f>
        <v>0.17807619047619047</v>
      </c>
      <c r="H196" s="28"/>
    </row>
    <row r="197" spans="1:8" x14ac:dyDescent="0.25">
      <c r="A197" s="29"/>
      <c r="B197" s="132"/>
      <c r="C197" s="11">
        <f>C193/$F194</f>
        <v>0.11481904761904761</v>
      </c>
      <c r="D197" s="11">
        <f>D193/$F194</f>
        <v>3.6019047619047617E-2</v>
      </c>
      <c r="E197" s="11">
        <f>E193/$F194</f>
        <v>7.2380952380952379E-2</v>
      </c>
      <c r="H197" s="28"/>
    </row>
    <row r="198" spans="1:8" x14ac:dyDescent="0.25">
      <c r="A198" s="29"/>
      <c r="C198" s="39"/>
      <c r="D198" s="39"/>
      <c r="E198" s="39"/>
      <c r="H198" s="28"/>
    </row>
    <row r="199" spans="1:8" x14ac:dyDescent="0.25">
      <c r="A199" s="29"/>
      <c r="B199" s="132" t="s">
        <v>25</v>
      </c>
      <c r="C199" s="11">
        <f t="shared" ref="C199:E199" si="36">(C195-$J$19)^2</f>
        <v>6.2008905013857384E-4</v>
      </c>
      <c r="D199" s="11">
        <f t="shared" si="36"/>
        <v>2.6573206752330556E-3</v>
      </c>
      <c r="E199" s="11">
        <f t="shared" si="36"/>
        <v>4.4894254069035048E-3</v>
      </c>
      <c r="F199" s="39"/>
      <c r="H199" s="21"/>
    </row>
    <row r="200" spans="1:8" x14ac:dyDescent="0.25">
      <c r="A200" s="29"/>
      <c r="B200" s="132"/>
      <c r="C200" s="11">
        <f t="shared" ref="C200:E200" si="37">(C196-$J$19)^2</f>
        <v>4.7351874628369858E-3</v>
      </c>
      <c r="D200" s="11">
        <f t="shared" si="37"/>
        <v>2.6295453766691818E-4</v>
      </c>
      <c r="E200" s="11">
        <f t="shared" si="37"/>
        <v>4.4843218543713786E-3</v>
      </c>
      <c r="F200" s="56" t="s">
        <v>43</v>
      </c>
      <c r="G200" s="5"/>
      <c r="H200" s="21"/>
    </row>
    <row r="201" spans="1:8" ht="15.75" thickBot="1" x14ac:dyDescent="0.3">
      <c r="A201" s="29"/>
      <c r="B201" s="135"/>
      <c r="C201" s="44">
        <f t="shared" ref="C201:E201" si="38">(C197-$J$19)^2</f>
        <v>1.374879314688838E-5</v>
      </c>
      <c r="D201" s="44">
        <f t="shared" si="38"/>
        <v>5.6388179994960944E-3</v>
      </c>
      <c r="E201" s="44">
        <f t="shared" si="38"/>
        <v>1.5000251952632902E-3</v>
      </c>
      <c r="F201" s="44">
        <f>SQRT(SUM(C199:E201))</f>
        <v>0.1562110462645222</v>
      </c>
      <c r="H201" s="21"/>
    </row>
    <row r="202" spans="1:8" x14ac:dyDescent="0.25">
      <c r="A202" s="29"/>
      <c r="H202" s="21"/>
    </row>
    <row r="203" spans="1:8" x14ac:dyDescent="0.25">
      <c r="A203" s="29"/>
      <c r="H203" s="28"/>
    </row>
    <row r="204" spans="1:8" x14ac:dyDescent="0.25">
      <c r="A204" s="29"/>
      <c r="H204" s="28"/>
    </row>
    <row r="205" spans="1:8" ht="15.75" thickBot="1" x14ac:dyDescent="0.3">
      <c r="A205" s="29"/>
      <c r="H205" s="28"/>
    </row>
    <row r="206" spans="1:8" x14ac:dyDescent="0.25">
      <c r="A206" s="30" t="s">
        <v>59</v>
      </c>
      <c r="B206" s="8" t="s">
        <v>15</v>
      </c>
      <c r="C206" s="1" t="s">
        <v>0</v>
      </c>
      <c r="D206" s="1" t="s">
        <v>17</v>
      </c>
      <c r="E206" s="1" t="s">
        <v>1</v>
      </c>
      <c r="H206" s="37" t="s">
        <v>73</v>
      </c>
    </row>
    <row r="207" spans="1:8" ht="15.75" x14ac:dyDescent="0.25">
      <c r="A207" s="133">
        <v>5</v>
      </c>
      <c r="B207">
        <v>0</v>
      </c>
      <c r="C207">
        <v>11853</v>
      </c>
      <c r="D207">
        <v>5798</v>
      </c>
      <c r="E207">
        <v>5901</v>
      </c>
      <c r="G207" s="36" t="s">
        <v>3</v>
      </c>
      <c r="H207" s="28">
        <v>48.61</v>
      </c>
    </row>
    <row r="208" spans="1:8" ht="15.75" x14ac:dyDescent="0.25">
      <c r="A208" s="134"/>
      <c r="B208">
        <v>1</v>
      </c>
      <c r="C208">
        <v>9005</v>
      </c>
      <c r="D208">
        <v>2973</v>
      </c>
      <c r="E208">
        <v>11130</v>
      </c>
      <c r="G208" s="36" t="s">
        <v>4</v>
      </c>
      <c r="H208" s="28">
        <v>76.84</v>
      </c>
    </row>
    <row r="209" spans="1:8" x14ac:dyDescent="0.25">
      <c r="A209" s="134"/>
      <c r="B209">
        <v>2</v>
      </c>
      <c r="C209">
        <v>4142</v>
      </c>
      <c r="D209">
        <v>3729</v>
      </c>
      <c r="E209">
        <v>10469</v>
      </c>
      <c r="F209" s="33" t="s">
        <v>5</v>
      </c>
      <c r="G209" s="13" t="s">
        <v>9</v>
      </c>
      <c r="H209" s="28">
        <v>60.96</v>
      </c>
    </row>
    <row r="210" spans="1:8" x14ac:dyDescent="0.25">
      <c r="A210" s="29"/>
      <c r="F210">
        <f>SUM(C207:E209)</f>
        <v>65000</v>
      </c>
      <c r="H210" s="21">
        <f>SUM(H207:H209)</f>
        <v>186.41</v>
      </c>
    </row>
    <row r="211" spans="1:8" ht="15" customHeight="1" x14ac:dyDescent="0.25">
      <c r="A211" s="29"/>
      <c r="B211" s="132" t="s">
        <v>42</v>
      </c>
      <c r="C211" s="11">
        <f>C207/$F210</f>
        <v>0.18235384615384614</v>
      </c>
      <c r="D211" s="11">
        <f>D207/$F210</f>
        <v>8.9200000000000002E-2</v>
      </c>
      <c r="E211" s="11">
        <f>E207/$F210</f>
        <v>9.078461538461538E-2</v>
      </c>
      <c r="H211" s="28"/>
    </row>
    <row r="212" spans="1:8" x14ac:dyDescent="0.25">
      <c r="A212" s="29"/>
      <c r="B212" s="132"/>
      <c r="C212" s="11">
        <f>C208/$F210</f>
        <v>0.13853846153846153</v>
      </c>
      <c r="D212" s="11">
        <f>D208/$F210</f>
        <v>4.573846153846154E-2</v>
      </c>
      <c r="E212" s="11">
        <f>E208/$F210</f>
        <v>0.17123076923076924</v>
      </c>
      <c r="H212" s="28"/>
    </row>
    <row r="213" spans="1:8" x14ac:dyDescent="0.25">
      <c r="A213" s="29"/>
      <c r="B213" s="132"/>
      <c r="C213" s="11">
        <f>C209/$F210</f>
        <v>6.3723076923076924E-2</v>
      </c>
      <c r="D213" s="11">
        <f>D209/$F210</f>
        <v>5.736923076923077E-2</v>
      </c>
      <c r="E213" s="11">
        <f>E209/$F210</f>
        <v>0.16106153846153845</v>
      </c>
      <c r="H213" s="28"/>
    </row>
    <row r="214" spans="1:8" x14ac:dyDescent="0.25">
      <c r="A214" s="29"/>
      <c r="C214" s="39"/>
      <c r="D214" s="39"/>
      <c r="E214" s="39"/>
      <c r="H214" s="28"/>
    </row>
    <row r="215" spans="1:8" x14ac:dyDescent="0.25">
      <c r="A215" s="29"/>
      <c r="B215" s="132" t="s">
        <v>25</v>
      </c>
      <c r="C215" s="11">
        <f t="shared" ref="C215:E215" si="39">(C211-$J$19)^2</f>
        <v>5.0755272963693473E-3</v>
      </c>
      <c r="D215" s="11">
        <f t="shared" si="39"/>
        <v>4.8009679012345647E-4</v>
      </c>
      <c r="E215" s="11">
        <f t="shared" si="39"/>
        <v>4.1316642851924897E-4</v>
      </c>
      <c r="F215" s="39"/>
      <c r="H215" s="28"/>
    </row>
    <row r="216" spans="1:8" x14ac:dyDescent="0.25">
      <c r="A216" s="29"/>
      <c r="B216" s="132"/>
      <c r="C216" s="11">
        <f t="shared" ref="C216:E216" si="40">(C212-$J$19)^2</f>
        <v>7.5225955146467939E-4</v>
      </c>
      <c r="D216" s="11">
        <f t="shared" si="40"/>
        <v>4.27358331214844E-3</v>
      </c>
      <c r="E216" s="11">
        <f t="shared" si="40"/>
        <v>3.6143732924245765E-3</v>
      </c>
      <c r="F216" s="56" t="s">
        <v>43</v>
      </c>
      <c r="G216" s="5"/>
      <c r="H216" s="28"/>
    </row>
    <row r="217" spans="1:8" ht="15.75" thickBot="1" x14ac:dyDescent="0.3">
      <c r="A217" s="29"/>
      <c r="B217" s="135"/>
      <c r="C217" s="44">
        <f t="shared" ref="C217:E217" si="41">(C213-$J$19)^2</f>
        <v>2.2456257842062965E-3</v>
      </c>
      <c r="D217" s="44">
        <f t="shared" si="41"/>
        <v>2.8881897026809839E-3</v>
      </c>
      <c r="E217" s="44">
        <f t="shared" si="41"/>
        <v>2.4950451924903201E-3</v>
      </c>
      <c r="F217" s="44">
        <f>SQRT(SUM(C215:E217))</f>
        <v>0.14912366462244467</v>
      </c>
      <c r="H217" s="28"/>
    </row>
    <row r="218" spans="1:8" x14ac:dyDescent="0.25">
      <c r="A218" s="29"/>
      <c r="H218" s="28"/>
    </row>
    <row r="219" spans="1:8" x14ac:dyDescent="0.25">
      <c r="A219" s="29"/>
      <c r="H219" s="21"/>
    </row>
    <row r="220" spans="1:8" x14ac:dyDescent="0.25">
      <c r="A220" s="29"/>
      <c r="H220" s="21"/>
    </row>
    <row r="221" spans="1:8" ht="15.75" thickBot="1" x14ac:dyDescent="0.3">
      <c r="A221" s="29"/>
      <c r="H221" s="28"/>
    </row>
    <row r="222" spans="1:8" x14ac:dyDescent="0.25">
      <c r="A222" s="30" t="s">
        <v>59</v>
      </c>
      <c r="B222" s="8" t="s">
        <v>15</v>
      </c>
      <c r="C222" s="1" t="s">
        <v>0</v>
      </c>
      <c r="D222" s="1" t="s">
        <v>17</v>
      </c>
      <c r="E222" s="1" t="s">
        <v>1</v>
      </c>
      <c r="H222" s="37" t="s">
        <v>73</v>
      </c>
    </row>
    <row r="223" spans="1:8" ht="15.75" x14ac:dyDescent="0.25">
      <c r="A223" s="133">
        <v>6</v>
      </c>
      <c r="B223">
        <v>0</v>
      </c>
      <c r="C223">
        <v>12770</v>
      </c>
      <c r="D223">
        <v>3610</v>
      </c>
      <c r="E223">
        <v>11348</v>
      </c>
      <c r="G223" s="36" t="s">
        <v>3</v>
      </c>
      <c r="H223" s="28">
        <v>60.45</v>
      </c>
    </row>
    <row r="224" spans="1:8" ht="15.75" x14ac:dyDescent="0.25">
      <c r="A224" s="134"/>
      <c r="B224">
        <v>1</v>
      </c>
      <c r="C224">
        <v>9964</v>
      </c>
      <c r="D224">
        <v>6904</v>
      </c>
      <c r="E224">
        <v>11550</v>
      </c>
      <c r="G224" s="36" t="s">
        <v>4</v>
      </c>
      <c r="H224" s="28">
        <v>29.74</v>
      </c>
    </row>
    <row r="225" spans="1:8" x14ac:dyDescent="0.25">
      <c r="A225" s="134"/>
      <c r="B225">
        <v>2</v>
      </c>
      <c r="C225">
        <v>7266</v>
      </c>
      <c r="D225">
        <v>4486</v>
      </c>
      <c r="E225">
        <v>9602</v>
      </c>
      <c r="F225" s="33" t="s">
        <v>5</v>
      </c>
      <c r="G225" s="13" t="s">
        <v>9</v>
      </c>
      <c r="H225" s="28">
        <v>36.4</v>
      </c>
    </row>
    <row r="226" spans="1:8" x14ac:dyDescent="0.25">
      <c r="A226" s="29"/>
      <c r="F226">
        <f>SUM(C223:E225)</f>
        <v>77500</v>
      </c>
      <c r="H226" s="21">
        <f>SUM(H223:H225)</f>
        <v>126.59</v>
      </c>
    </row>
    <row r="227" spans="1:8" ht="15" customHeight="1" x14ac:dyDescent="0.25">
      <c r="A227" s="29"/>
      <c r="B227" s="132" t="s">
        <v>42</v>
      </c>
      <c r="C227" s="11">
        <f>C223/$F226</f>
        <v>0.1647741935483871</v>
      </c>
      <c r="D227" s="11">
        <f>D223/$F226</f>
        <v>4.6580645161290325E-2</v>
      </c>
      <c r="E227" s="11">
        <f>E223/$F226</f>
        <v>0.14642580645161291</v>
      </c>
      <c r="H227" s="28"/>
    </row>
    <row r="228" spans="1:8" x14ac:dyDescent="0.25">
      <c r="A228" s="29"/>
      <c r="B228" s="132"/>
      <c r="C228" s="11">
        <f>C224/$F226</f>
        <v>0.12856774193548387</v>
      </c>
      <c r="D228" s="11">
        <f>D224/$F226</f>
        <v>8.9083870967741938E-2</v>
      </c>
      <c r="E228" s="11">
        <f>E224/$F226</f>
        <v>0.14903225806451612</v>
      </c>
      <c r="H228" s="28"/>
    </row>
    <row r="229" spans="1:8" x14ac:dyDescent="0.25">
      <c r="A229" s="29"/>
      <c r="B229" s="132"/>
      <c r="C229" s="11">
        <f>C225/$F226</f>
        <v>9.3754838709677421E-2</v>
      </c>
      <c r="D229" s="11">
        <f>D225/$F226</f>
        <v>5.7883870967741932E-2</v>
      </c>
      <c r="E229" s="11">
        <f>E225/$F226</f>
        <v>0.12389677419354839</v>
      </c>
      <c r="H229" s="28"/>
    </row>
    <row r="230" spans="1:8" x14ac:dyDescent="0.25">
      <c r="A230" s="29"/>
      <c r="C230" s="39"/>
      <c r="D230" s="39"/>
      <c r="E230" s="39"/>
      <c r="H230" s="28"/>
    </row>
    <row r="231" spans="1:8" x14ac:dyDescent="0.25">
      <c r="A231" s="29"/>
      <c r="B231" s="132" t="s">
        <v>25</v>
      </c>
      <c r="C231" s="11">
        <f t="shared" ref="C231:E231" si="42">(C227-$J$19)^2</f>
        <v>2.8797264166698791E-3</v>
      </c>
      <c r="D231" s="11">
        <f t="shared" si="42"/>
        <v>4.1641810357009798E-3</v>
      </c>
      <c r="E231" s="11">
        <f t="shared" si="42"/>
        <v>1.2471277069924596E-3</v>
      </c>
      <c r="F231" s="39"/>
      <c r="H231" s="28"/>
    </row>
    <row r="232" spans="1:8" x14ac:dyDescent="0.25">
      <c r="A232" s="29"/>
      <c r="B232" s="132"/>
      <c r="C232" s="11">
        <f t="shared" ref="C232:E232" si="43">(C228-$J$19)^2</f>
        <v>3.0473395973844135E-4</v>
      </c>
      <c r="D232" s="11">
        <f t="shared" si="43"/>
        <v>4.8519930833365414E-4</v>
      </c>
      <c r="E232" s="11">
        <f t="shared" si="43"/>
        <v>1.438013386261738E-3</v>
      </c>
      <c r="F232" s="56" t="s">
        <v>43</v>
      </c>
      <c r="G232" s="5"/>
      <c r="H232" s="28"/>
    </row>
    <row r="233" spans="1:8" ht="15.75" thickBot="1" x14ac:dyDescent="0.3">
      <c r="A233" s="29"/>
      <c r="B233" s="135"/>
      <c r="C233" s="44">
        <f t="shared" ref="C233:E233" si="44">(C229-$J$19)^2</f>
        <v>3.0124019167276857E-4</v>
      </c>
      <c r="D233" s="44">
        <f t="shared" si="44"/>
        <v>2.8331390932798909E-3</v>
      </c>
      <c r="E233" s="44">
        <f t="shared" si="44"/>
        <v>1.6347318045759963E-4</v>
      </c>
      <c r="F233" s="44">
        <f>SQRT(SUM(C231:E233))</f>
        <v>0.11754503085672066</v>
      </c>
      <c r="H233" s="28"/>
    </row>
    <row r="234" spans="1:8" x14ac:dyDescent="0.25">
      <c r="A234" s="29"/>
      <c r="H234" s="28"/>
    </row>
    <row r="235" spans="1:8" x14ac:dyDescent="0.25">
      <c r="A235" s="29"/>
      <c r="H235" s="28"/>
    </row>
    <row r="236" spans="1:8" x14ac:dyDescent="0.25">
      <c r="A236" s="29"/>
      <c r="H236" s="28"/>
    </row>
    <row r="237" spans="1:8" ht="15.75" thickBot="1" x14ac:dyDescent="0.3">
      <c r="A237" s="29"/>
      <c r="H237" s="28"/>
    </row>
    <row r="238" spans="1:8" x14ac:dyDescent="0.25">
      <c r="A238" s="30" t="s">
        <v>59</v>
      </c>
      <c r="B238" s="8" t="s">
        <v>15</v>
      </c>
      <c r="C238" s="1" t="s">
        <v>0</v>
      </c>
      <c r="D238" s="1" t="s">
        <v>17</v>
      </c>
      <c r="E238" s="1" t="s">
        <v>1</v>
      </c>
      <c r="H238" s="37" t="s">
        <v>73</v>
      </c>
    </row>
    <row r="239" spans="1:8" ht="15.75" x14ac:dyDescent="0.25">
      <c r="A239" s="133">
        <v>7</v>
      </c>
      <c r="B239">
        <v>0</v>
      </c>
      <c r="C239">
        <v>13686</v>
      </c>
      <c r="D239">
        <v>4068</v>
      </c>
      <c r="E239">
        <v>12265</v>
      </c>
      <c r="G239" s="36" t="s">
        <v>3</v>
      </c>
      <c r="H239" s="28">
        <v>63.49</v>
      </c>
    </row>
    <row r="240" spans="1:8" ht="15.75" x14ac:dyDescent="0.25">
      <c r="A240" s="134"/>
      <c r="B240">
        <v>1</v>
      </c>
      <c r="C240">
        <v>11052</v>
      </c>
      <c r="D240">
        <v>7465</v>
      </c>
      <c r="E240">
        <v>18223</v>
      </c>
      <c r="G240" s="36" t="s">
        <v>4</v>
      </c>
      <c r="H240" s="28">
        <v>47.13</v>
      </c>
    </row>
    <row r="241" spans="1:8" x14ac:dyDescent="0.25">
      <c r="A241" s="134"/>
      <c r="B241">
        <v>2</v>
      </c>
      <c r="C241">
        <v>10262</v>
      </c>
      <c r="D241">
        <v>5967</v>
      </c>
      <c r="E241">
        <v>7012</v>
      </c>
      <c r="F241" s="33" t="s">
        <v>5</v>
      </c>
      <c r="G241" s="13" t="s">
        <v>9</v>
      </c>
      <c r="H241" s="28">
        <v>34.19</v>
      </c>
    </row>
    <row r="242" spans="1:8" x14ac:dyDescent="0.25">
      <c r="A242" s="29"/>
      <c r="F242">
        <f>SUM(C239:E241)</f>
        <v>90000</v>
      </c>
      <c r="H242" s="21">
        <f>SUM(H239:H241)</f>
        <v>144.81</v>
      </c>
    </row>
    <row r="243" spans="1:8" ht="15" customHeight="1" x14ac:dyDescent="0.25">
      <c r="A243" s="29"/>
      <c r="B243" s="132" t="s">
        <v>42</v>
      </c>
      <c r="C243" s="11">
        <f>C239/$F242</f>
        <v>0.15206666666666666</v>
      </c>
      <c r="D243" s="11">
        <f>D239/$F242</f>
        <v>4.5199999999999997E-2</v>
      </c>
      <c r="E243" s="11">
        <f>E239/$F242</f>
        <v>0.13627777777777778</v>
      </c>
      <c r="H243" s="21"/>
    </row>
    <row r="244" spans="1:8" x14ac:dyDescent="0.25">
      <c r="A244" s="29"/>
      <c r="B244" s="132"/>
      <c r="C244" s="11">
        <f>C240/$F242</f>
        <v>0.12280000000000001</v>
      </c>
      <c r="D244" s="11">
        <f>D240/$F242</f>
        <v>8.2944444444444446E-2</v>
      </c>
      <c r="E244" s="11">
        <f>E240/$F242</f>
        <v>0.20247777777777778</v>
      </c>
      <c r="H244" s="28"/>
    </row>
    <row r="245" spans="1:8" x14ac:dyDescent="0.25">
      <c r="A245" s="29"/>
      <c r="B245" s="132"/>
      <c r="C245" s="11">
        <f>C241/$F242</f>
        <v>0.11402222222222222</v>
      </c>
      <c r="D245" s="11">
        <f>D241/$F242</f>
        <v>6.6299999999999998E-2</v>
      </c>
      <c r="E245" s="11">
        <f>E241/$F242</f>
        <v>7.7911111111111112E-2</v>
      </c>
      <c r="H245" s="28"/>
    </row>
    <row r="246" spans="1:8" x14ac:dyDescent="0.25">
      <c r="A246" s="29"/>
      <c r="C246" s="39"/>
      <c r="D246" s="39"/>
      <c r="E246" s="39"/>
      <c r="H246" s="28"/>
    </row>
    <row r="247" spans="1:8" x14ac:dyDescent="0.25">
      <c r="A247" s="29"/>
      <c r="B247" s="132" t="s">
        <v>25</v>
      </c>
      <c r="C247" s="11">
        <f t="shared" ref="C247:E247" si="45">(C243-$J$19)^2</f>
        <v>1.6773575308641972E-3</v>
      </c>
      <c r="D247" s="11">
        <f t="shared" si="45"/>
        <v>4.3442745679012351E-3</v>
      </c>
      <c r="E247" s="11">
        <f t="shared" si="45"/>
        <v>6.3336111111111134E-4</v>
      </c>
      <c r="F247" s="39"/>
      <c r="H247" s="28"/>
    </row>
    <row r="248" spans="1:8" x14ac:dyDescent="0.25">
      <c r="A248" s="29"/>
      <c r="B248" s="132"/>
      <c r="C248" s="11">
        <f t="shared" ref="C248:E248" si="46">(C244-$J$19)^2</f>
        <v>1.3663012345679042E-4</v>
      </c>
      <c r="D248" s="11">
        <f t="shared" si="46"/>
        <v>7.9336111111111068E-4</v>
      </c>
      <c r="E248" s="11">
        <f t="shared" si="46"/>
        <v>8.3478677777777798E-3</v>
      </c>
      <c r="F248" s="56" t="s">
        <v>43</v>
      </c>
      <c r="G248" s="5"/>
      <c r="H248" s="28"/>
    </row>
    <row r="249" spans="1:8" ht="15.75" thickBot="1" x14ac:dyDescent="0.3">
      <c r="A249" s="31"/>
      <c r="B249" s="135"/>
      <c r="C249" s="44">
        <f t="shared" ref="C249:E249" si="47">(C245-$J$19)^2</f>
        <v>8.4745679012345871E-6</v>
      </c>
      <c r="D249" s="44">
        <f t="shared" si="47"/>
        <v>2.0080356790123455E-3</v>
      </c>
      <c r="E249" s="44">
        <f t="shared" si="47"/>
        <v>1.1022399999999996E-3</v>
      </c>
      <c r="F249" s="44">
        <f>SQRT(SUM(C247:E249))</f>
        <v>0.13802754242953036</v>
      </c>
      <c r="G249" s="23"/>
      <c r="H249" s="77"/>
    </row>
    <row r="250" spans="1:8" x14ac:dyDescent="0.25">
      <c r="H250"/>
    </row>
    <row r="251" spans="1:8" x14ac:dyDescent="0.25">
      <c r="H251"/>
    </row>
    <row r="252" spans="1:8" ht="18.75" x14ac:dyDescent="0.3">
      <c r="A252" s="63" t="s">
        <v>47</v>
      </c>
      <c r="H252"/>
    </row>
    <row r="253" spans="1:8" ht="15.75" thickBot="1" x14ac:dyDescent="0.3">
      <c r="H253"/>
    </row>
    <row r="254" spans="1:8" x14ac:dyDescent="0.25">
      <c r="A254" s="68" t="s">
        <v>59</v>
      </c>
      <c r="B254" s="47" t="s">
        <v>40</v>
      </c>
      <c r="C254" s="34" t="s">
        <v>73</v>
      </c>
      <c r="D254" s="47"/>
      <c r="E254" s="49"/>
      <c r="H254"/>
    </row>
    <row r="255" spans="1:8" x14ac:dyDescent="0.25">
      <c r="A255" s="20">
        <v>1</v>
      </c>
      <c r="B255" s="11">
        <v>0.15108037595928864</v>
      </c>
      <c r="C255" s="2">
        <v>148.15</v>
      </c>
      <c r="D255" s="11"/>
      <c r="E255" s="51"/>
      <c r="F255" s="11"/>
      <c r="G255" s="11"/>
      <c r="H255" s="11"/>
    </row>
    <row r="256" spans="1:8" x14ac:dyDescent="0.25">
      <c r="A256" s="20">
        <v>2</v>
      </c>
      <c r="B256" s="11">
        <v>0.14391552261385657</v>
      </c>
      <c r="C256" s="2">
        <v>164.76999999999998</v>
      </c>
      <c r="D256" s="11"/>
      <c r="E256" s="51"/>
      <c r="F256" s="11"/>
      <c r="G256" s="11"/>
      <c r="H256" s="11"/>
    </row>
    <row r="257" spans="1:8" x14ac:dyDescent="0.25">
      <c r="A257" s="20">
        <v>3</v>
      </c>
      <c r="B257" s="11">
        <v>0.11719738750880451</v>
      </c>
      <c r="C257" s="2">
        <v>105.34</v>
      </c>
      <c r="D257" s="11"/>
      <c r="E257" s="51"/>
      <c r="F257" s="11"/>
      <c r="G257" s="11"/>
      <c r="H257" s="11"/>
    </row>
    <row r="258" spans="1:8" x14ac:dyDescent="0.25">
      <c r="A258" s="20">
        <v>4</v>
      </c>
      <c r="B258" s="11">
        <v>0.12385846944603643</v>
      </c>
      <c r="C258" s="2">
        <v>153.43</v>
      </c>
      <c r="D258" s="11"/>
      <c r="E258" s="51"/>
      <c r="F258" s="11"/>
      <c r="G258" s="11"/>
      <c r="H258" s="11"/>
    </row>
    <row r="259" spans="1:8" x14ac:dyDescent="0.25">
      <c r="A259" s="20">
        <v>5</v>
      </c>
      <c r="B259" s="11">
        <v>0.14656225654217744</v>
      </c>
      <c r="C259" s="2">
        <v>153.88</v>
      </c>
      <c r="D259" s="11"/>
      <c r="E259" s="51"/>
      <c r="F259" s="11"/>
      <c r="G259" s="11"/>
      <c r="H259" s="11"/>
    </row>
    <row r="260" spans="1:8" x14ac:dyDescent="0.25">
      <c r="A260" s="20">
        <v>6</v>
      </c>
      <c r="B260" s="11">
        <v>0.1258932642667758</v>
      </c>
      <c r="C260" s="2">
        <v>136.18</v>
      </c>
      <c r="D260" s="11"/>
      <c r="E260" s="51"/>
      <c r="F260" s="11"/>
      <c r="G260" s="11"/>
      <c r="H260" s="11"/>
    </row>
    <row r="261" spans="1:8" x14ac:dyDescent="0.25">
      <c r="A261" s="20">
        <v>7</v>
      </c>
      <c r="B261" s="11">
        <v>0.11277901696089865</v>
      </c>
      <c r="C261" s="2">
        <v>111.27</v>
      </c>
      <c r="D261" s="52" t="s">
        <v>45</v>
      </c>
      <c r="E261" s="64">
        <v>2</v>
      </c>
      <c r="F261" s="57"/>
      <c r="G261" s="11"/>
      <c r="H261" s="11"/>
    </row>
    <row r="262" spans="1:8" x14ac:dyDescent="0.25">
      <c r="A262" s="29"/>
      <c r="B262" s="11"/>
      <c r="C262" s="11"/>
      <c r="D262" s="52" t="s">
        <v>12</v>
      </c>
      <c r="E262" s="51">
        <v>7</v>
      </c>
      <c r="F262" s="57"/>
      <c r="G262" s="11"/>
      <c r="H262" s="11"/>
    </row>
    <row r="263" spans="1:8" x14ac:dyDescent="0.25">
      <c r="A263" s="29"/>
      <c r="B263" s="11"/>
      <c r="C263" s="11"/>
      <c r="D263" s="52" t="s">
        <v>38</v>
      </c>
      <c r="E263" s="51">
        <f>CORREL(B255:B261,C255:C261)</f>
        <v>0.78114673837788873</v>
      </c>
      <c r="G263" s="11"/>
      <c r="H263" s="11"/>
    </row>
    <row r="264" spans="1:8" ht="15.75" thickBot="1" x14ac:dyDescent="0.3">
      <c r="A264" s="31"/>
      <c r="B264" s="44"/>
      <c r="C264" s="44"/>
      <c r="D264" s="54" t="s">
        <v>39</v>
      </c>
      <c r="E264" s="55">
        <f>E263*SQRT($E$262/(1-E263^2))</f>
        <v>3.3102079858649196</v>
      </c>
      <c r="G264" s="11"/>
      <c r="H264" s="11"/>
    </row>
    <row r="265" spans="1:8" ht="15.75" thickBot="1" x14ac:dyDescent="0.3">
      <c r="C265" s="11"/>
      <c r="D265" s="11"/>
      <c r="E265" s="11"/>
      <c r="F265" s="11"/>
      <c r="G265" s="11"/>
      <c r="H265" s="11"/>
    </row>
    <row r="266" spans="1:8" x14ac:dyDescent="0.25">
      <c r="A266" s="26" t="s">
        <v>59</v>
      </c>
      <c r="B266" s="16" t="s">
        <v>15</v>
      </c>
      <c r="C266" s="27" t="s">
        <v>0</v>
      </c>
      <c r="D266" s="27" t="s">
        <v>17</v>
      </c>
      <c r="E266" s="27" t="s">
        <v>1</v>
      </c>
      <c r="F266" s="35"/>
      <c r="G266" s="34"/>
      <c r="H266" s="37" t="s">
        <v>73</v>
      </c>
    </row>
    <row r="267" spans="1:8" ht="15.75" x14ac:dyDescent="0.25">
      <c r="A267" s="133">
        <v>1</v>
      </c>
      <c r="B267">
        <v>0</v>
      </c>
      <c r="C267">
        <v>2108</v>
      </c>
      <c r="D267">
        <v>985</v>
      </c>
      <c r="E267">
        <v>2983</v>
      </c>
      <c r="F267" s="11"/>
      <c r="G267" s="36" t="s">
        <v>3</v>
      </c>
      <c r="H267" s="28">
        <v>48.41</v>
      </c>
    </row>
    <row r="268" spans="1:8" ht="15.75" x14ac:dyDescent="0.25">
      <c r="A268" s="134"/>
      <c r="B268">
        <v>1</v>
      </c>
      <c r="C268">
        <v>1094</v>
      </c>
      <c r="D268">
        <v>882</v>
      </c>
      <c r="E268">
        <v>2341</v>
      </c>
      <c r="F268" s="11"/>
      <c r="G268" s="36" t="s">
        <v>4</v>
      </c>
      <c r="H268" s="28">
        <v>43.71</v>
      </c>
    </row>
    <row r="269" spans="1:8" x14ac:dyDescent="0.25">
      <c r="A269" s="134"/>
      <c r="B269">
        <v>2</v>
      </c>
      <c r="C269">
        <v>1798</v>
      </c>
      <c r="D269">
        <v>633</v>
      </c>
      <c r="E269">
        <v>2176</v>
      </c>
      <c r="F269" s="52" t="s">
        <v>5</v>
      </c>
      <c r="G269" s="13" t="s">
        <v>9</v>
      </c>
      <c r="H269" s="28">
        <v>56.03</v>
      </c>
    </row>
    <row r="270" spans="1:8" x14ac:dyDescent="0.25">
      <c r="A270" s="29"/>
      <c r="F270">
        <f>SUM(C267:E269)</f>
        <v>15000</v>
      </c>
      <c r="H270" s="21">
        <f>SUM(H267:H269)</f>
        <v>148.15</v>
      </c>
    </row>
    <row r="271" spans="1:8" x14ac:dyDescent="0.25">
      <c r="A271" s="29"/>
      <c r="B271" s="132" t="s">
        <v>42</v>
      </c>
      <c r="C271" s="11">
        <f>C267/$F270</f>
        <v>0.14053333333333334</v>
      </c>
      <c r="D271" s="11">
        <f>D267/$F270</f>
        <v>6.5666666666666665E-2</v>
      </c>
      <c r="E271" s="11">
        <f>E267/$F270</f>
        <v>0.19886666666666666</v>
      </c>
      <c r="H271" s="21"/>
    </row>
    <row r="272" spans="1:8" x14ac:dyDescent="0.25">
      <c r="A272" s="29"/>
      <c r="B272" s="132"/>
      <c r="C272" s="11">
        <f>C268/$F270</f>
        <v>7.2933333333333336E-2</v>
      </c>
      <c r="D272" s="11">
        <f>D268/$F270</f>
        <v>5.8799999999999998E-2</v>
      </c>
      <c r="E272" s="11">
        <f>E268/$F270</f>
        <v>0.15606666666666666</v>
      </c>
      <c r="H272" s="21"/>
    </row>
    <row r="273" spans="1:8" x14ac:dyDescent="0.25">
      <c r="A273" s="29"/>
      <c r="B273" s="132"/>
      <c r="C273" s="11">
        <f>C269/$F270</f>
        <v>0.11986666666666666</v>
      </c>
      <c r="D273" s="11">
        <f>D269/$F270</f>
        <v>4.2200000000000001E-2</v>
      </c>
      <c r="E273" s="11">
        <f>E269/$F270</f>
        <v>0.14506666666666668</v>
      </c>
      <c r="H273" s="21"/>
    </row>
    <row r="274" spans="1:8" x14ac:dyDescent="0.25">
      <c r="A274" s="29"/>
      <c r="B274" s="10"/>
      <c r="C274" s="39"/>
      <c r="D274" s="39"/>
      <c r="E274" s="39"/>
      <c r="H274" s="21"/>
    </row>
    <row r="275" spans="1:8" x14ac:dyDescent="0.25">
      <c r="A275" s="29"/>
      <c r="B275" s="132" t="s">
        <v>25</v>
      </c>
      <c r="C275" s="11">
        <f t="shared" ref="C275:E277" si="48">(C271-$J$19)^2</f>
        <v>8.6566716049382817E-4</v>
      </c>
      <c r="D275" s="11">
        <f t="shared" si="48"/>
        <v>2.0651975308641972E-3</v>
      </c>
      <c r="E275" s="11">
        <f t="shared" si="48"/>
        <v>7.7010375308641981E-3</v>
      </c>
      <c r="H275" s="21"/>
    </row>
    <row r="276" spans="1:8" x14ac:dyDescent="0.25">
      <c r="A276" s="29"/>
      <c r="B276" s="132"/>
      <c r="C276" s="11">
        <f t="shared" si="48"/>
        <v>1.4575427160493819E-3</v>
      </c>
      <c r="D276" s="11">
        <f t="shared" si="48"/>
        <v>2.7364523456790118E-3</v>
      </c>
      <c r="E276" s="11">
        <f t="shared" si="48"/>
        <v>2.0210019753086417E-3</v>
      </c>
      <c r="F276" s="56" t="s">
        <v>43</v>
      </c>
      <c r="G276" s="5"/>
      <c r="H276" s="21"/>
    </row>
    <row r="277" spans="1:8" x14ac:dyDescent="0.25">
      <c r="A277" s="29"/>
      <c r="B277" s="132"/>
      <c r="C277" s="11">
        <f t="shared" si="48"/>
        <v>7.6659753086419802E-5</v>
      </c>
      <c r="D277" s="11">
        <f t="shared" si="48"/>
        <v>4.7487412345679006E-3</v>
      </c>
      <c r="E277" s="11">
        <f t="shared" si="48"/>
        <v>1.1529797530864209E-3</v>
      </c>
      <c r="F277" s="11">
        <f>SQRT(SUM(C275:E277))</f>
        <v>0.15108037595928864</v>
      </c>
      <c r="H277" s="21"/>
    </row>
    <row r="278" spans="1:8" x14ac:dyDescent="0.25">
      <c r="A278" s="29"/>
      <c r="H278" s="21"/>
    </row>
    <row r="279" spans="1:8" x14ac:dyDescent="0.25">
      <c r="A279" s="29"/>
      <c r="H279" s="21"/>
    </row>
    <row r="280" spans="1:8" x14ac:dyDescent="0.25">
      <c r="A280" s="29"/>
      <c r="H280" s="21"/>
    </row>
    <row r="281" spans="1:8" ht="15.75" thickBot="1" x14ac:dyDescent="0.3">
      <c r="A281" s="29"/>
      <c r="H281" s="21"/>
    </row>
    <row r="282" spans="1:8" x14ac:dyDescent="0.25">
      <c r="A282" s="30" t="s">
        <v>59</v>
      </c>
      <c r="B282" s="8" t="s">
        <v>15</v>
      </c>
      <c r="C282" s="1" t="s">
        <v>0</v>
      </c>
      <c r="D282" s="6" t="s">
        <v>17</v>
      </c>
      <c r="E282" s="1" t="s">
        <v>1</v>
      </c>
      <c r="H282" s="37" t="s">
        <v>73</v>
      </c>
    </row>
    <row r="283" spans="1:8" ht="15.75" x14ac:dyDescent="0.25">
      <c r="A283" s="133">
        <v>2</v>
      </c>
      <c r="B283">
        <v>0</v>
      </c>
      <c r="C283">
        <v>4408</v>
      </c>
      <c r="D283">
        <v>1409</v>
      </c>
      <c r="E283">
        <v>3899</v>
      </c>
      <c r="F283" s="11"/>
      <c r="G283" s="36" t="s">
        <v>3</v>
      </c>
      <c r="H283" s="21">
        <v>58.51</v>
      </c>
    </row>
    <row r="284" spans="1:8" ht="15.75" x14ac:dyDescent="0.25">
      <c r="A284" s="134"/>
      <c r="B284">
        <v>1</v>
      </c>
      <c r="C284">
        <v>3884</v>
      </c>
      <c r="D284">
        <v>1453</v>
      </c>
      <c r="E284">
        <v>3464</v>
      </c>
      <c r="F284" s="11"/>
      <c r="G284" s="36" t="s">
        <v>4</v>
      </c>
      <c r="H284" s="21">
        <v>50.82</v>
      </c>
    </row>
    <row r="285" spans="1:8" x14ac:dyDescent="0.25">
      <c r="A285" s="134"/>
      <c r="B285">
        <v>2</v>
      </c>
      <c r="C285">
        <v>1708</v>
      </c>
      <c r="D285">
        <v>2138</v>
      </c>
      <c r="E285">
        <v>5137</v>
      </c>
      <c r="F285" s="52" t="s">
        <v>5</v>
      </c>
      <c r="G285" s="13" t="s">
        <v>9</v>
      </c>
      <c r="H285" s="21">
        <v>55.44</v>
      </c>
    </row>
    <row r="286" spans="1:8" x14ac:dyDescent="0.25">
      <c r="A286" s="29"/>
      <c r="F286">
        <f>SUM(C283:E285)</f>
        <v>27500</v>
      </c>
      <c r="H286" s="21">
        <f>SUM(H283:H285)</f>
        <v>164.76999999999998</v>
      </c>
    </row>
    <row r="287" spans="1:8" x14ac:dyDescent="0.25">
      <c r="A287" s="29"/>
      <c r="B287" s="132" t="s">
        <v>42</v>
      </c>
      <c r="C287" s="11">
        <f>C283/$F286</f>
        <v>0.1602909090909091</v>
      </c>
      <c r="D287" s="11">
        <f>D283/$F286</f>
        <v>5.1236363636363635E-2</v>
      </c>
      <c r="E287" s="11">
        <f>E283/$F286</f>
        <v>0.14178181818181818</v>
      </c>
      <c r="H287" s="21"/>
    </row>
    <row r="288" spans="1:8" x14ac:dyDescent="0.25">
      <c r="A288" s="29"/>
      <c r="B288" s="132"/>
      <c r="C288" s="11">
        <f>C284/$F286</f>
        <v>0.14123636363636363</v>
      </c>
      <c r="D288" s="11">
        <f>D284/$F286</f>
        <v>5.283636363636364E-2</v>
      </c>
      <c r="E288" s="11">
        <f>E284/$F286</f>
        <v>0.12596363636363636</v>
      </c>
      <c r="H288" s="21"/>
    </row>
    <row r="289" spans="1:17" x14ac:dyDescent="0.25">
      <c r="A289" s="29"/>
      <c r="B289" s="132"/>
      <c r="C289" s="11">
        <f>C285/$F286</f>
        <v>6.2109090909090912E-2</v>
      </c>
      <c r="D289" s="11">
        <f>D285/$F286</f>
        <v>7.7745454545454548E-2</v>
      </c>
      <c r="E289" s="11">
        <f>E285/$F286</f>
        <v>0.18679999999999999</v>
      </c>
      <c r="H289" s="21"/>
    </row>
    <row r="290" spans="1:17" x14ac:dyDescent="0.25">
      <c r="A290" s="29"/>
      <c r="B290" s="10"/>
      <c r="C290" s="39"/>
      <c r="D290" s="39"/>
      <c r="E290" s="39"/>
      <c r="H290" s="21"/>
    </row>
    <row r="291" spans="1:17" x14ac:dyDescent="0.25">
      <c r="A291" s="29"/>
      <c r="B291" s="132" t="s">
        <v>25</v>
      </c>
      <c r="C291" s="39">
        <f t="shared" ref="C291:E293" si="49">(C287-$J$19)^2</f>
        <v>2.4186525293337425E-3</v>
      </c>
      <c r="D291" s="39">
        <f t="shared" si="49"/>
        <v>3.5849853851647783E-3</v>
      </c>
      <c r="E291" s="39">
        <f t="shared" si="49"/>
        <v>9.4069227221712072E-4</v>
      </c>
      <c r="F291" s="39"/>
      <c r="H291" s="21"/>
    </row>
    <row r="292" spans="1:17" x14ac:dyDescent="0.25">
      <c r="A292" s="29"/>
      <c r="B292" s="132"/>
      <c r="C292" s="39">
        <f t="shared" si="49"/>
        <v>9.0753083971023378E-4</v>
      </c>
      <c r="D292" s="39">
        <f t="shared" si="49"/>
        <v>3.3959461932455861E-3</v>
      </c>
      <c r="E292" s="39">
        <f t="shared" si="49"/>
        <v>2.2059750637690043E-4</v>
      </c>
      <c r="F292" s="56" t="s">
        <v>43</v>
      </c>
      <c r="H292" s="21"/>
    </row>
    <row r="293" spans="1:17" x14ac:dyDescent="0.25">
      <c r="A293" s="29"/>
      <c r="B293" s="132"/>
      <c r="C293" s="39">
        <f t="shared" si="49"/>
        <v>2.401197983879195E-3</v>
      </c>
      <c r="D293" s="39">
        <f t="shared" si="49"/>
        <v>1.1132670380573405E-3</v>
      </c>
      <c r="E293" s="39">
        <f t="shared" si="49"/>
        <v>5.7288079012345677E-3</v>
      </c>
      <c r="F293" s="11">
        <f>SQRT(SUM(C291:E293))</f>
        <v>0.14391552261385657</v>
      </c>
      <c r="H293" s="21"/>
    </row>
    <row r="294" spans="1:17" x14ac:dyDescent="0.25">
      <c r="A294" s="29"/>
      <c r="C294" s="39"/>
      <c r="D294" s="39"/>
      <c r="E294" s="39"/>
      <c r="H294" s="21"/>
    </row>
    <row r="295" spans="1:17" x14ac:dyDescent="0.25">
      <c r="A295" s="29"/>
      <c r="C295" s="39"/>
      <c r="D295" s="39"/>
      <c r="E295" s="39"/>
      <c r="H295" s="21"/>
    </row>
    <row r="296" spans="1:17" ht="15.75" thickBot="1" x14ac:dyDescent="0.3">
      <c r="A296" s="29"/>
      <c r="C296" s="39"/>
      <c r="D296" s="39"/>
      <c r="E296" s="39"/>
      <c r="H296" s="21"/>
    </row>
    <row r="297" spans="1:17" x14ac:dyDescent="0.25">
      <c r="A297" s="30" t="s">
        <v>59</v>
      </c>
      <c r="B297" s="8" t="s">
        <v>15</v>
      </c>
      <c r="C297" s="45" t="s">
        <v>0</v>
      </c>
      <c r="D297" s="45" t="s">
        <v>17</v>
      </c>
      <c r="E297" s="45" t="s">
        <v>1</v>
      </c>
      <c r="H297" s="37" t="s">
        <v>73</v>
      </c>
    </row>
    <row r="298" spans="1:17" ht="15.75" x14ac:dyDescent="0.25">
      <c r="A298" s="133">
        <v>3</v>
      </c>
      <c r="B298">
        <v>0</v>
      </c>
      <c r="C298">
        <v>5325</v>
      </c>
      <c r="D298">
        <v>2983</v>
      </c>
      <c r="E298">
        <v>6814</v>
      </c>
      <c r="F298" s="11"/>
      <c r="G298" s="36" t="s">
        <v>3</v>
      </c>
      <c r="H298" s="21">
        <v>33.89</v>
      </c>
    </row>
    <row r="299" spans="1:17" ht="15.75" x14ac:dyDescent="0.25">
      <c r="A299" s="134"/>
      <c r="B299">
        <v>1</v>
      </c>
      <c r="C299">
        <v>5174</v>
      </c>
      <c r="D299">
        <v>2341</v>
      </c>
      <c r="E299">
        <v>6273</v>
      </c>
      <c r="F299" s="11"/>
      <c r="G299" s="36" t="s">
        <v>4</v>
      </c>
      <c r="H299" s="21">
        <v>39.47</v>
      </c>
    </row>
    <row r="300" spans="1:17" x14ac:dyDescent="0.25">
      <c r="A300" s="134"/>
      <c r="B300">
        <v>2</v>
      </c>
      <c r="C300">
        <v>4501</v>
      </c>
      <c r="D300">
        <v>2176</v>
      </c>
      <c r="E300">
        <v>4413</v>
      </c>
      <c r="F300" s="52" t="s">
        <v>5</v>
      </c>
      <c r="G300" s="13" t="s">
        <v>9</v>
      </c>
      <c r="H300" s="21">
        <v>31.98</v>
      </c>
      <c r="N300"/>
      <c r="O300"/>
      <c r="P300"/>
      <c r="Q300"/>
    </row>
    <row r="301" spans="1:17" x14ac:dyDescent="0.25">
      <c r="A301" s="29"/>
      <c r="C301" s="39"/>
      <c r="D301" s="39"/>
      <c r="E301" s="39"/>
      <c r="F301">
        <f>SUM(C298:E300)</f>
        <v>40000</v>
      </c>
      <c r="H301" s="21">
        <f>SUM(H298:H300)</f>
        <v>105.34</v>
      </c>
      <c r="N301"/>
      <c r="O301"/>
      <c r="P301"/>
      <c r="Q301"/>
    </row>
    <row r="302" spans="1:17" x14ac:dyDescent="0.25">
      <c r="A302" s="29"/>
      <c r="B302" s="132" t="s">
        <v>42</v>
      </c>
      <c r="C302" s="11">
        <f>C298/$F301</f>
        <v>0.13312499999999999</v>
      </c>
      <c r="D302" s="11">
        <f>D298/$F301</f>
        <v>7.4575000000000002E-2</v>
      </c>
      <c r="E302" s="11">
        <f>E298/$F301</f>
        <v>0.17035</v>
      </c>
      <c r="H302" s="21"/>
      <c r="N302"/>
      <c r="O302"/>
      <c r="P302"/>
      <c r="Q302"/>
    </row>
    <row r="303" spans="1:17" x14ac:dyDescent="0.25">
      <c r="A303" s="29"/>
      <c r="B303" s="132"/>
      <c r="C303" s="11">
        <f>C299/$F301</f>
        <v>0.12934999999999999</v>
      </c>
      <c r="D303" s="11">
        <f>D299/$F301</f>
        <v>5.8525000000000001E-2</v>
      </c>
      <c r="E303" s="11">
        <f>E299/$F301</f>
        <v>0.15682499999999999</v>
      </c>
      <c r="H303" s="21"/>
      <c r="N303"/>
      <c r="O303"/>
      <c r="P303"/>
      <c r="Q303"/>
    </row>
    <row r="304" spans="1:17" x14ac:dyDescent="0.25">
      <c r="A304" s="29"/>
      <c r="B304" s="132"/>
      <c r="C304" s="11">
        <f>C300/$F301</f>
        <v>0.112525</v>
      </c>
      <c r="D304" s="11">
        <f>D300/$F301</f>
        <v>5.4399999999999997E-2</v>
      </c>
      <c r="E304" s="11">
        <f>E300/$F301</f>
        <v>0.11032500000000001</v>
      </c>
      <c r="H304" s="21"/>
      <c r="N304"/>
      <c r="O304"/>
      <c r="P304"/>
      <c r="Q304"/>
    </row>
    <row r="305" spans="1:17" x14ac:dyDescent="0.25">
      <c r="A305" s="29"/>
      <c r="B305" s="10"/>
      <c r="C305" s="39"/>
      <c r="D305" s="39"/>
      <c r="E305" s="39"/>
      <c r="H305" s="21"/>
      <c r="N305"/>
      <c r="O305"/>
      <c r="P305"/>
      <c r="Q305"/>
    </row>
    <row r="306" spans="1:17" x14ac:dyDescent="0.25">
      <c r="A306" s="29"/>
      <c r="B306" s="132" t="s">
        <v>25</v>
      </c>
      <c r="C306">
        <f t="shared" ref="C306:E308" si="50">(C302-$J$19)^2</f>
        <v>4.8461130401234565E-4</v>
      </c>
      <c r="D306">
        <f t="shared" si="50"/>
        <v>1.3348874151234561E-3</v>
      </c>
      <c r="E306">
        <f t="shared" si="50"/>
        <v>3.5092459567901244E-3</v>
      </c>
      <c r="F306" s="39"/>
      <c r="H306" s="21"/>
      <c r="N306"/>
      <c r="O306"/>
      <c r="P306"/>
      <c r="Q306"/>
    </row>
    <row r="307" spans="1:17" x14ac:dyDescent="0.25">
      <c r="A307" s="29"/>
      <c r="B307" s="132"/>
      <c r="C307">
        <f t="shared" si="50"/>
        <v>3.3265706790123453E-4</v>
      </c>
      <c r="D307">
        <f t="shared" si="50"/>
        <v>2.7652990817901226E-3</v>
      </c>
      <c r="E307">
        <f t="shared" si="50"/>
        <v>2.0897596373456789E-3</v>
      </c>
      <c r="F307" s="56" t="s">
        <v>43</v>
      </c>
      <c r="G307" s="5"/>
      <c r="H307" s="21"/>
      <c r="N307"/>
      <c r="O307"/>
      <c r="P307"/>
      <c r="Q307"/>
    </row>
    <row r="308" spans="1:17" x14ac:dyDescent="0.25">
      <c r="A308" s="29"/>
      <c r="B308" s="132"/>
      <c r="C308">
        <f t="shared" si="50"/>
        <v>1.9990817901234744E-6</v>
      </c>
      <c r="D308">
        <f t="shared" si="50"/>
        <v>3.2161501234567896E-3</v>
      </c>
      <c r="E308">
        <f t="shared" si="50"/>
        <v>6.1797067901232591E-7</v>
      </c>
      <c r="F308" s="11">
        <f>SQRT(SUM(C306:E308))</f>
        <v>0.11719738750880451</v>
      </c>
      <c r="H308" s="21"/>
      <c r="N308"/>
      <c r="O308"/>
      <c r="P308"/>
      <c r="Q308"/>
    </row>
    <row r="309" spans="1:17" x14ac:dyDescent="0.25">
      <c r="A309" s="29"/>
      <c r="C309" s="39"/>
      <c r="D309" s="39"/>
      <c r="E309" s="39"/>
      <c r="H309" s="21"/>
      <c r="N309"/>
      <c r="O309"/>
      <c r="P309"/>
      <c r="Q309"/>
    </row>
    <row r="310" spans="1:17" x14ac:dyDescent="0.25">
      <c r="A310" s="29"/>
      <c r="C310" s="39"/>
      <c r="D310" s="39"/>
      <c r="E310" s="39"/>
      <c r="H310" s="21"/>
      <c r="N310"/>
      <c r="O310"/>
      <c r="P310"/>
      <c r="Q310"/>
    </row>
    <row r="311" spans="1:17" x14ac:dyDescent="0.25">
      <c r="A311" s="29"/>
      <c r="C311" s="39"/>
      <c r="D311" s="39"/>
      <c r="E311" s="39"/>
      <c r="H311" s="21"/>
      <c r="N311"/>
      <c r="O311"/>
      <c r="P311"/>
      <c r="Q311"/>
    </row>
    <row r="312" spans="1:17" ht="15.75" thickBot="1" x14ac:dyDescent="0.3">
      <c r="A312" s="29"/>
      <c r="C312" s="39"/>
      <c r="D312" s="39"/>
      <c r="E312" s="39"/>
      <c r="H312" s="21"/>
      <c r="N312"/>
      <c r="O312"/>
      <c r="P312"/>
      <c r="Q312"/>
    </row>
    <row r="313" spans="1:17" x14ac:dyDescent="0.25">
      <c r="A313" s="30" t="s">
        <v>59</v>
      </c>
      <c r="B313" s="8" t="s">
        <v>15</v>
      </c>
      <c r="C313" s="45" t="s">
        <v>0</v>
      </c>
      <c r="D313" s="45" t="s">
        <v>17</v>
      </c>
      <c r="E313" s="45" t="s">
        <v>1</v>
      </c>
      <c r="H313" s="37" t="s">
        <v>73</v>
      </c>
      <c r="N313"/>
      <c r="O313"/>
      <c r="P313"/>
      <c r="Q313"/>
    </row>
    <row r="314" spans="1:17" ht="15.75" x14ac:dyDescent="0.25">
      <c r="A314" s="133">
        <v>4</v>
      </c>
      <c r="B314">
        <v>0</v>
      </c>
      <c r="C314">
        <v>6241</v>
      </c>
      <c r="D314">
        <v>4374</v>
      </c>
      <c r="E314">
        <v>9829</v>
      </c>
      <c r="F314" s="11"/>
      <c r="G314" s="36" t="s">
        <v>3</v>
      </c>
      <c r="H314" s="21">
        <v>41.91</v>
      </c>
      <c r="N314"/>
      <c r="O314"/>
      <c r="P314"/>
      <c r="Q314"/>
    </row>
    <row r="315" spans="1:17" ht="15.75" x14ac:dyDescent="0.25">
      <c r="A315" s="134"/>
      <c r="B315">
        <v>1</v>
      </c>
      <c r="C315">
        <v>7389</v>
      </c>
      <c r="D315">
        <v>3894</v>
      </c>
      <c r="E315">
        <v>5998</v>
      </c>
      <c r="F315" s="11"/>
      <c r="G315" s="36" t="s">
        <v>4</v>
      </c>
      <c r="H315" s="21">
        <v>36.51</v>
      </c>
      <c r="N315"/>
      <c r="O315"/>
      <c r="P315"/>
      <c r="Q315"/>
    </row>
    <row r="316" spans="1:17" x14ac:dyDescent="0.25">
      <c r="A316" s="134"/>
      <c r="B316">
        <v>2</v>
      </c>
      <c r="C316">
        <v>6370</v>
      </c>
      <c r="D316">
        <v>1732</v>
      </c>
      <c r="E316">
        <v>6673</v>
      </c>
      <c r="F316" s="52" t="s">
        <v>5</v>
      </c>
      <c r="G316" s="13" t="s">
        <v>9</v>
      </c>
      <c r="H316" s="21">
        <v>75.010000000000005</v>
      </c>
    </row>
    <row r="317" spans="1:17" x14ac:dyDescent="0.25">
      <c r="A317" s="29"/>
      <c r="C317" s="39"/>
      <c r="D317" s="39"/>
      <c r="E317" s="39"/>
      <c r="F317">
        <f>SUM(C314:E316)</f>
        <v>52500</v>
      </c>
      <c r="H317" s="21">
        <f>SUM(H314:H316)</f>
        <v>153.43</v>
      </c>
    </row>
    <row r="318" spans="1:17" x14ac:dyDescent="0.25">
      <c r="A318" s="29"/>
      <c r="B318" s="132" t="s">
        <v>42</v>
      </c>
      <c r="C318" s="11">
        <f>C314/$F317</f>
        <v>0.11887619047619048</v>
      </c>
      <c r="D318" s="11">
        <f>D314/$F317</f>
        <v>8.3314285714285716E-2</v>
      </c>
      <c r="E318" s="11">
        <f>E314/$F317</f>
        <v>0.18721904761904762</v>
      </c>
      <c r="H318" s="21"/>
    </row>
    <row r="319" spans="1:17" x14ac:dyDescent="0.25">
      <c r="A319" s="29"/>
      <c r="B319" s="132"/>
      <c r="C319" s="11">
        <f>C315/$F317</f>
        <v>0.14074285714285714</v>
      </c>
      <c r="D319" s="11">
        <f>D315/$F317</f>
        <v>7.4171428571428569E-2</v>
      </c>
      <c r="E319" s="11">
        <f>E315/$F317</f>
        <v>0.11424761904761904</v>
      </c>
      <c r="H319" s="21"/>
    </row>
    <row r="320" spans="1:17" x14ac:dyDescent="0.25">
      <c r="A320" s="29"/>
      <c r="B320" s="132"/>
      <c r="C320" s="11">
        <f>C316/$F317</f>
        <v>0.12133333333333333</v>
      </c>
      <c r="D320" s="11">
        <f>D316/$F317</f>
        <v>3.2990476190476188E-2</v>
      </c>
      <c r="E320" s="11">
        <f>E316/$F317</f>
        <v>0.12710476190476191</v>
      </c>
      <c r="H320" s="21"/>
    </row>
    <row r="321" spans="1:8" x14ac:dyDescent="0.25">
      <c r="A321" s="29"/>
      <c r="B321" s="10"/>
      <c r="C321" s="39"/>
      <c r="D321" s="39"/>
      <c r="E321" s="39"/>
      <c r="H321" s="21"/>
    </row>
    <row r="322" spans="1:8" x14ac:dyDescent="0.25">
      <c r="A322" s="29"/>
      <c r="B322" s="132" t="s">
        <v>25</v>
      </c>
      <c r="C322" s="11">
        <f t="shared" ref="C322:E324" si="51">(C318-$J$19)^2</f>
        <v>6.0296457545981551E-5</v>
      </c>
      <c r="D322" s="11">
        <f t="shared" si="51"/>
        <v>7.7266350214159701E-4</v>
      </c>
      <c r="E322" s="11">
        <f t="shared" si="51"/>
        <v>5.7924179994960955E-3</v>
      </c>
      <c r="F322" s="39"/>
      <c r="H322" s="21"/>
    </row>
    <row r="323" spans="1:8" x14ac:dyDescent="0.25">
      <c r="A323" s="29"/>
      <c r="B323" s="132"/>
      <c r="C323" s="11">
        <f t="shared" si="51"/>
        <v>8.7804037288989698E-4</v>
      </c>
      <c r="D323" s="11">
        <f t="shared" si="51"/>
        <v>1.3645401461325269E-3</v>
      </c>
      <c r="E323" s="11">
        <f t="shared" si="51"/>
        <v>9.8376820357772789E-6</v>
      </c>
      <c r="F323" s="56" t="s">
        <v>43</v>
      </c>
      <c r="G323" s="5"/>
      <c r="H323" s="21"/>
    </row>
    <row r="324" spans="1:8" x14ac:dyDescent="0.25">
      <c r="A324" s="29"/>
      <c r="B324" s="132"/>
      <c r="C324" s="11">
        <f t="shared" si="51"/>
        <v>1.0449382716049398E-4</v>
      </c>
      <c r="D324" s="11">
        <f t="shared" si="51"/>
        <v>6.102833600403125E-3</v>
      </c>
      <c r="E324" s="11">
        <f t="shared" si="51"/>
        <v>2.5579686570924716E-4</v>
      </c>
      <c r="F324" s="11">
        <f>SQRT(SUM(C322:E324))</f>
        <v>0.12385846944603643</v>
      </c>
      <c r="H324" s="21"/>
    </row>
    <row r="325" spans="1:8" x14ac:dyDescent="0.25">
      <c r="A325" s="29"/>
      <c r="C325" s="39"/>
      <c r="D325" s="39"/>
      <c r="E325" s="39"/>
      <c r="H325" s="21"/>
    </row>
    <row r="326" spans="1:8" x14ac:dyDescent="0.25">
      <c r="A326" s="29"/>
      <c r="C326" s="39"/>
      <c r="D326" s="39"/>
      <c r="E326" s="39"/>
      <c r="H326" s="21"/>
    </row>
    <row r="327" spans="1:8" x14ac:dyDescent="0.25">
      <c r="A327" s="29"/>
      <c r="C327" s="39"/>
      <c r="D327" s="39"/>
      <c r="E327" s="39"/>
      <c r="H327" s="21"/>
    </row>
    <row r="328" spans="1:8" ht="15.75" thickBot="1" x14ac:dyDescent="0.3">
      <c r="A328" s="29"/>
      <c r="C328" s="39"/>
      <c r="D328" s="39"/>
      <c r="E328" s="39"/>
      <c r="H328" s="21"/>
    </row>
    <row r="329" spans="1:8" x14ac:dyDescent="0.25">
      <c r="A329" s="30" t="s">
        <v>59</v>
      </c>
      <c r="B329" s="8" t="s">
        <v>15</v>
      </c>
      <c r="C329" s="45" t="s">
        <v>0</v>
      </c>
      <c r="D329" s="45" t="s">
        <v>17</v>
      </c>
      <c r="E329" s="45" t="s">
        <v>1</v>
      </c>
      <c r="H329" s="37" t="s">
        <v>73</v>
      </c>
    </row>
    <row r="330" spans="1:8" ht="15.75" x14ac:dyDescent="0.25">
      <c r="A330" s="133">
        <v>5</v>
      </c>
      <c r="B330">
        <v>0</v>
      </c>
      <c r="C330">
        <v>11919</v>
      </c>
      <c r="D330">
        <v>4866</v>
      </c>
      <c r="E330">
        <v>11678</v>
      </c>
      <c r="F330" s="11"/>
      <c r="G330" s="36" t="s">
        <v>3</v>
      </c>
      <c r="H330" s="21">
        <v>52.14</v>
      </c>
    </row>
    <row r="331" spans="1:8" ht="15.75" x14ac:dyDescent="0.25">
      <c r="A331" s="134"/>
      <c r="B331">
        <v>1</v>
      </c>
      <c r="C331">
        <v>9301</v>
      </c>
      <c r="D331">
        <v>4446</v>
      </c>
      <c r="E331">
        <v>6865</v>
      </c>
      <c r="F331" s="11"/>
      <c r="G331" s="36" t="s">
        <v>4</v>
      </c>
      <c r="H331" s="21">
        <v>44.86</v>
      </c>
    </row>
    <row r="332" spans="1:8" x14ac:dyDescent="0.25">
      <c r="A332" s="134"/>
      <c r="B332">
        <v>2</v>
      </c>
      <c r="C332">
        <v>3780</v>
      </c>
      <c r="D332">
        <v>3188</v>
      </c>
      <c r="E332">
        <v>8957</v>
      </c>
      <c r="F332" s="52" t="s">
        <v>5</v>
      </c>
      <c r="G332" s="13" t="s">
        <v>9</v>
      </c>
      <c r="H332" s="21">
        <v>56.88</v>
      </c>
    </row>
    <row r="333" spans="1:8" x14ac:dyDescent="0.25">
      <c r="A333" s="29"/>
      <c r="C333" s="39"/>
      <c r="D333" s="39"/>
      <c r="E333" s="39"/>
      <c r="F333">
        <f>SUM(C330:E332)</f>
        <v>65000</v>
      </c>
      <c r="H333" s="21">
        <f>SUM(H330:H332)</f>
        <v>153.88</v>
      </c>
    </row>
    <row r="334" spans="1:8" x14ac:dyDescent="0.25">
      <c r="A334" s="29"/>
      <c r="B334" s="132" t="s">
        <v>42</v>
      </c>
      <c r="C334" s="11">
        <f>C330/$F333</f>
        <v>0.18336923076923076</v>
      </c>
      <c r="D334" s="11">
        <f>D330/$F333</f>
        <v>7.4861538461538465E-2</v>
      </c>
      <c r="E334" s="11">
        <f>E330/$F333</f>
        <v>0.17966153846153846</v>
      </c>
      <c r="H334" s="21"/>
    </row>
    <row r="335" spans="1:8" x14ac:dyDescent="0.25">
      <c r="A335" s="29"/>
      <c r="B335" s="132"/>
      <c r="C335" s="11">
        <f>C331/$F333</f>
        <v>0.14309230769230769</v>
      </c>
      <c r="D335" s="11">
        <f>D331/$F333</f>
        <v>6.8400000000000002E-2</v>
      </c>
      <c r="E335" s="11">
        <f>E331/$F333</f>
        <v>0.10561538461538461</v>
      </c>
      <c r="H335" s="21"/>
    </row>
    <row r="336" spans="1:8" x14ac:dyDescent="0.25">
      <c r="A336" s="29"/>
      <c r="B336" s="132"/>
      <c r="C336" s="11">
        <f>C332/$F333</f>
        <v>5.8153846153846153E-2</v>
      </c>
      <c r="D336" s="11">
        <f>D332/$F333</f>
        <v>4.9046153846153843E-2</v>
      </c>
      <c r="E336" s="11">
        <f>E332/$F333</f>
        <v>0.13780000000000001</v>
      </c>
      <c r="H336" s="21"/>
    </row>
    <row r="337" spans="1:8" x14ac:dyDescent="0.25">
      <c r="A337" s="29"/>
      <c r="B337" s="10"/>
      <c r="C337" s="11">
        <f t="shared" ref="C337:E339" si="52">(C334-$J$19)^2</f>
        <v>5.2212358565271377E-3</v>
      </c>
      <c r="D337" s="11">
        <f t="shared" si="52"/>
        <v>1.3140315172766447E-3</v>
      </c>
      <c r="E337" s="11">
        <f t="shared" si="52"/>
        <v>4.6991610899262178E-3</v>
      </c>
      <c r="F337" s="39"/>
      <c r="H337" s="21"/>
    </row>
    <row r="338" spans="1:8" x14ac:dyDescent="0.25">
      <c r="A338" s="29"/>
      <c r="B338" s="132" t="s">
        <v>25</v>
      </c>
      <c r="C338" s="11">
        <f t="shared" si="52"/>
        <v>1.0227969347651399E-3</v>
      </c>
      <c r="D338" s="11">
        <f t="shared" si="52"/>
        <v>1.8242390123456784E-3</v>
      </c>
      <c r="E338" s="11">
        <f t="shared" si="52"/>
        <v>3.020300971583021E-5</v>
      </c>
      <c r="F338" s="56" t="s">
        <v>43</v>
      </c>
      <c r="H338" s="21"/>
    </row>
    <row r="339" spans="1:8" x14ac:dyDescent="0.25">
      <c r="A339" s="29"/>
      <c r="B339" s="132"/>
      <c r="C339" s="11">
        <f t="shared" si="52"/>
        <v>2.8044719117539625E-3</v>
      </c>
      <c r="D339" s="11">
        <f t="shared" si="52"/>
        <v>3.8520589203009711E-3</v>
      </c>
      <c r="E339" s="11">
        <f t="shared" si="52"/>
        <v>7.122967901234574E-4</v>
      </c>
      <c r="F339" s="11">
        <f>SQRT(SUM(C337:E339))</f>
        <v>0.14656225654217744</v>
      </c>
      <c r="G339" s="5"/>
      <c r="H339" s="21"/>
    </row>
    <row r="340" spans="1:8" x14ac:dyDescent="0.25">
      <c r="A340" s="29"/>
      <c r="B340" s="132"/>
      <c r="C340" s="39"/>
      <c r="D340" s="39"/>
      <c r="E340" s="39"/>
      <c r="F340" s="39"/>
      <c r="H340" s="21"/>
    </row>
    <row r="341" spans="1:8" x14ac:dyDescent="0.25">
      <c r="A341" s="29"/>
      <c r="C341" s="39"/>
      <c r="D341" s="39"/>
      <c r="E341" s="39"/>
      <c r="H341" s="21"/>
    </row>
    <row r="342" spans="1:8" x14ac:dyDescent="0.25">
      <c r="A342" s="29"/>
      <c r="C342" s="39"/>
      <c r="D342" s="39"/>
      <c r="E342" s="39"/>
      <c r="H342" s="21"/>
    </row>
    <row r="343" spans="1:8" x14ac:dyDescent="0.25">
      <c r="A343" s="29"/>
      <c r="C343" s="39"/>
      <c r="D343" s="39"/>
      <c r="E343" s="39"/>
      <c r="H343" s="21"/>
    </row>
    <row r="344" spans="1:8" ht="15.75" thickBot="1" x14ac:dyDescent="0.3">
      <c r="A344" s="29"/>
      <c r="C344" s="39"/>
      <c r="D344" s="39"/>
      <c r="E344" s="39"/>
      <c r="H344" s="21"/>
    </row>
    <row r="345" spans="1:8" x14ac:dyDescent="0.25">
      <c r="A345" s="30" t="s">
        <v>59</v>
      </c>
      <c r="B345" s="8" t="s">
        <v>15</v>
      </c>
      <c r="C345" s="45" t="s">
        <v>0</v>
      </c>
      <c r="D345" s="45" t="s">
        <v>17</v>
      </c>
      <c r="E345" s="45" t="s">
        <v>1</v>
      </c>
      <c r="H345" s="37" t="s">
        <v>73</v>
      </c>
    </row>
    <row r="346" spans="1:8" ht="15.75" x14ac:dyDescent="0.25">
      <c r="A346" s="133">
        <v>6</v>
      </c>
      <c r="B346">
        <v>0</v>
      </c>
      <c r="C346">
        <v>12836</v>
      </c>
      <c r="D346">
        <v>5325</v>
      </c>
      <c r="E346">
        <v>12595</v>
      </c>
      <c r="F346" s="11"/>
      <c r="G346" s="36" t="s">
        <v>3</v>
      </c>
      <c r="H346" s="21">
        <v>45.88</v>
      </c>
    </row>
    <row r="347" spans="1:8" ht="15.75" x14ac:dyDescent="0.25">
      <c r="A347" s="134"/>
      <c r="B347">
        <v>1</v>
      </c>
      <c r="C347">
        <v>10424</v>
      </c>
      <c r="D347">
        <v>6266</v>
      </c>
      <c r="E347">
        <v>7987</v>
      </c>
      <c r="F347" s="11"/>
      <c r="G347" s="36" t="s">
        <v>4</v>
      </c>
      <c r="H347" s="21">
        <v>31.99</v>
      </c>
    </row>
    <row r="348" spans="1:8" x14ac:dyDescent="0.25">
      <c r="A348" s="134"/>
      <c r="B348">
        <v>2</v>
      </c>
      <c r="C348">
        <v>6740</v>
      </c>
      <c r="D348">
        <v>3409</v>
      </c>
      <c r="E348">
        <v>11918</v>
      </c>
      <c r="F348" s="52" t="s">
        <v>5</v>
      </c>
      <c r="G348" s="13" t="s">
        <v>9</v>
      </c>
      <c r="H348" s="21">
        <v>58.31</v>
      </c>
    </row>
    <row r="349" spans="1:8" x14ac:dyDescent="0.25">
      <c r="A349" s="29"/>
      <c r="C349" s="39"/>
      <c r="D349" s="39"/>
      <c r="E349" s="39"/>
      <c r="F349">
        <f>SUM(C346:E348)</f>
        <v>77500</v>
      </c>
      <c r="H349" s="21">
        <f>SUM(H346:H348)</f>
        <v>136.18</v>
      </c>
    </row>
    <row r="350" spans="1:8" x14ac:dyDescent="0.25">
      <c r="A350" s="29"/>
      <c r="B350" s="132" t="s">
        <v>42</v>
      </c>
      <c r="C350" s="11">
        <f>C346/$F349</f>
        <v>0.1656258064516129</v>
      </c>
      <c r="D350" s="11">
        <f>D346/$F349</f>
        <v>6.8709677419354839E-2</v>
      </c>
      <c r="E350" s="11">
        <f>E346/$F349</f>
        <v>0.16251612903225807</v>
      </c>
      <c r="H350" s="21"/>
    </row>
    <row r="351" spans="1:8" x14ac:dyDescent="0.25">
      <c r="A351" s="29"/>
      <c r="B351" s="132"/>
      <c r="C351" s="11">
        <f>C347/$F349</f>
        <v>0.1345032258064516</v>
      </c>
      <c r="D351" s="11">
        <f>D347/$F349</f>
        <v>8.0851612903225803E-2</v>
      </c>
      <c r="E351" s="11">
        <f>E347/$F349</f>
        <v>0.10305806451612903</v>
      </c>
      <c r="H351" s="21"/>
    </row>
    <row r="352" spans="1:8" x14ac:dyDescent="0.25">
      <c r="A352" s="29"/>
      <c r="B352" s="132"/>
      <c r="C352" s="11">
        <f>C348/$F349</f>
        <v>8.6967741935483872E-2</v>
      </c>
      <c r="D352" s="11">
        <f>D348/$F349</f>
        <v>4.3987096774193546E-2</v>
      </c>
      <c r="E352" s="11">
        <f>E348/$F349</f>
        <v>0.15378064516129034</v>
      </c>
      <c r="H352" s="21"/>
    </row>
    <row r="353" spans="1:8" x14ac:dyDescent="0.25">
      <c r="A353" s="29"/>
      <c r="B353" s="10"/>
      <c r="C353" s="39"/>
      <c r="D353" s="39"/>
      <c r="E353" s="39"/>
      <c r="H353" s="21"/>
    </row>
    <row r="354" spans="1:8" x14ac:dyDescent="0.25">
      <c r="A354" s="29"/>
      <c r="B354" s="132" t="s">
        <v>25</v>
      </c>
      <c r="C354" s="11">
        <f t="shared" ref="C354:E356" si="53">(C350-$J$19)^2</f>
        <v>2.971852008067728E-3</v>
      </c>
      <c r="D354" s="11">
        <f t="shared" si="53"/>
        <v>1.7978815791164034E-3</v>
      </c>
      <c r="E354" s="11">
        <f t="shared" si="53"/>
        <v>2.6424758674734403E-3</v>
      </c>
      <c r="F354" s="39"/>
      <c r="H354" s="21"/>
    </row>
    <row r="355" spans="1:8" x14ac:dyDescent="0.25">
      <c r="A355" s="29"/>
      <c r="B355" s="132"/>
      <c r="C355" s="11">
        <f t="shared" si="53"/>
        <v>5.4719102991996487E-4</v>
      </c>
      <c r="D355" s="11">
        <f t="shared" si="53"/>
        <v>9.1563723179301378E-4</v>
      </c>
      <c r="E355" s="11">
        <f t="shared" si="53"/>
        <v>6.4851559460952344E-5</v>
      </c>
      <c r="F355" s="56" t="s">
        <v>43</v>
      </c>
      <c r="G355" s="5"/>
      <c r="H355" s="21"/>
    </row>
    <row r="356" spans="1:8" x14ac:dyDescent="0.25">
      <c r="A356" s="29"/>
      <c r="B356" s="132"/>
      <c r="C356" s="11">
        <f t="shared" si="53"/>
        <v>5.8290227515062716E-4</v>
      </c>
      <c r="D356" s="11">
        <f t="shared" si="53"/>
        <v>4.5056333007027138E-3</v>
      </c>
      <c r="E356" s="11">
        <f t="shared" si="53"/>
        <v>1.8206891360594047E-3</v>
      </c>
      <c r="F356" s="11">
        <f>SQRT(SUM(C354:E356))</f>
        <v>0.1258932642667758</v>
      </c>
      <c r="H356" s="21"/>
    </row>
    <row r="357" spans="1:8" x14ac:dyDescent="0.25">
      <c r="A357" s="29"/>
      <c r="C357" s="39"/>
      <c r="D357" s="39"/>
      <c r="E357" s="39"/>
      <c r="H357" s="21"/>
    </row>
    <row r="358" spans="1:8" x14ac:dyDescent="0.25">
      <c r="A358" s="29"/>
      <c r="C358" s="39"/>
      <c r="D358" s="39"/>
      <c r="E358" s="39"/>
      <c r="H358" s="21"/>
    </row>
    <row r="359" spans="1:8" x14ac:dyDescent="0.25">
      <c r="A359" s="29"/>
      <c r="C359" s="39"/>
      <c r="D359" s="39"/>
      <c r="E359" s="39"/>
      <c r="H359" s="21"/>
    </row>
    <row r="360" spans="1:8" ht="15.75" thickBot="1" x14ac:dyDescent="0.3">
      <c r="A360" s="29"/>
      <c r="C360" s="39"/>
      <c r="D360" s="39"/>
      <c r="E360" s="39"/>
      <c r="H360" s="21"/>
    </row>
    <row r="361" spans="1:8" x14ac:dyDescent="0.25">
      <c r="A361" s="30" t="s">
        <v>59</v>
      </c>
      <c r="B361" s="8" t="s">
        <v>15</v>
      </c>
      <c r="C361" s="45" t="s">
        <v>0</v>
      </c>
      <c r="D361" s="45" t="s">
        <v>17</v>
      </c>
      <c r="E361" s="45" t="s">
        <v>1</v>
      </c>
      <c r="H361" s="37" t="s">
        <v>73</v>
      </c>
    </row>
    <row r="362" spans="1:8" ht="15.75" x14ac:dyDescent="0.25">
      <c r="A362" s="133">
        <v>7</v>
      </c>
      <c r="B362">
        <v>0</v>
      </c>
      <c r="C362">
        <v>13752</v>
      </c>
      <c r="D362">
        <v>5783</v>
      </c>
      <c r="E362">
        <v>13512</v>
      </c>
      <c r="F362" s="11"/>
      <c r="G362" s="36" t="s">
        <v>3</v>
      </c>
      <c r="H362" s="21">
        <v>40.159999999999997</v>
      </c>
    </row>
    <row r="363" spans="1:8" ht="15.75" x14ac:dyDescent="0.25">
      <c r="A363" s="134"/>
      <c r="B363">
        <v>1</v>
      </c>
      <c r="C363">
        <v>8357</v>
      </c>
      <c r="D363">
        <v>4321</v>
      </c>
      <c r="E363">
        <v>11366</v>
      </c>
      <c r="F363" s="11"/>
      <c r="G363" s="36" t="s">
        <v>4</v>
      </c>
      <c r="H363" s="21">
        <v>41.22</v>
      </c>
    </row>
    <row r="364" spans="1:8" x14ac:dyDescent="0.25">
      <c r="A364" s="134"/>
      <c r="B364">
        <v>2</v>
      </c>
      <c r="C364">
        <v>12891</v>
      </c>
      <c r="D364">
        <v>7396</v>
      </c>
      <c r="E364">
        <v>12622</v>
      </c>
      <c r="F364" s="52" t="s">
        <v>5</v>
      </c>
      <c r="G364" s="13" t="s">
        <v>9</v>
      </c>
      <c r="H364" s="21">
        <v>29.89</v>
      </c>
    </row>
    <row r="365" spans="1:8" x14ac:dyDescent="0.25">
      <c r="A365" s="29"/>
      <c r="C365" s="39"/>
      <c r="D365" s="39"/>
      <c r="E365" s="39"/>
      <c r="F365">
        <f>SUM(C362:E364)</f>
        <v>90000</v>
      </c>
      <c r="H365" s="21">
        <f>SUM(H362:H364)</f>
        <v>111.27</v>
      </c>
    </row>
    <row r="366" spans="1:8" x14ac:dyDescent="0.25">
      <c r="A366" s="29"/>
      <c r="B366" s="132" t="s">
        <v>42</v>
      </c>
      <c r="C366" s="11">
        <f>C362/$F365</f>
        <v>0.15279999999999999</v>
      </c>
      <c r="D366" s="11">
        <f>D362/$F365</f>
        <v>6.4255555555555552E-2</v>
      </c>
      <c r="E366" s="11">
        <f>E362/$F365</f>
        <v>0.15013333333333334</v>
      </c>
      <c r="H366" s="21"/>
    </row>
    <row r="367" spans="1:8" x14ac:dyDescent="0.25">
      <c r="A367" s="29"/>
      <c r="B367" s="132"/>
      <c r="C367" s="11">
        <f>C363/$F365</f>
        <v>9.2855555555555552E-2</v>
      </c>
      <c r="D367" s="11">
        <f>D363/$F365</f>
        <v>4.8011111111111109E-2</v>
      </c>
      <c r="E367" s="11">
        <f>E363/$F365</f>
        <v>0.12628888888888889</v>
      </c>
      <c r="H367" s="21"/>
    </row>
    <row r="368" spans="1:8" x14ac:dyDescent="0.25">
      <c r="A368" s="29"/>
      <c r="B368" s="132"/>
      <c r="C368" s="11">
        <f>C364/$F365</f>
        <v>0.14323333333333332</v>
      </c>
      <c r="D368" s="11">
        <f>D364/$F365</f>
        <v>8.217777777777778E-2</v>
      </c>
      <c r="E368" s="11">
        <f>E364/$F365</f>
        <v>0.14024444444444445</v>
      </c>
      <c r="H368" s="21"/>
    </row>
    <row r="369" spans="1:8" x14ac:dyDescent="0.25">
      <c r="A369" s="29"/>
      <c r="C369" s="39"/>
      <c r="D369" s="39"/>
      <c r="E369" s="39"/>
      <c r="H369" s="21"/>
    </row>
    <row r="370" spans="1:8" x14ac:dyDescent="0.25">
      <c r="A370" s="29"/>
      <c r="B370" s="132" t="s">
        <v>25</v>
      </c>
      <c r="C370" s="11">
        <f t="shared" ref="C370:E372" si="54">(C366-$J$19)^2</f>
        <v>1.7379634567901232E-3</v>
      </c>
      <c r="D370" s="11">
        <f t="shared" si="54"/>
        <v>2.1954430864197529E-3</v>
      </c>
      <c r="E370" s="11">
        <f t="shared" si="54"/>
        <v>1.5227338271604949E-3</v>
      </c>
      <c r="F370" s="39"/>
      <c r="H370" s="21"/>
    </row>
    <row r="371" spans="1:8" x14ac:dyDescent="0.25">
      <c r="A371" s="29"/>
      <c r="B371" s="132"/>
      <c r="C371" s="11">
        <f t="shared" si="54"/>
        <v>3.3326530864197522E-4</v>
      </c>
      <c r="D371" s="11">
        <f t="shared" si="54"/>
        <v>3.9816099999999983E-3</v>
      </c>
      <c r="E371" s="11">
        <f t="shared" si="54"/>
        <v>2.3036493827160531E-4</v>
      </c>
      <c r="F371" s="56" t="s">
        <v>43</v>
      </c>
      <c r="G371" s="5"/>
      <c r="H371" s="21"/>
    </row>
    <row r="372" spans="1:8" ht="15.75" thickBot="1" x14ac:dyDescent="0.3">
      <c r="A372" s="31"/>
      <c r="B372" s="135"/>
      <c r="C372" s="44">
        <f t="shared" si="54"/>
        <v>1.0318371604938269E-3</v>
      </c>
      <c r="D372" s="44">
        <f t="shared" si="54"/>
        <v>8.3713777777777725E-4</v>
      </c>
      <c r="E372" s="44">
        <f t="shared" si="54"/>
        <v>8.4875111111111176E-4</v>
      </c>
      <c r="F372" s="44">
        <f>SQRT(SUM(C370:E372))</f>
        <v>0.11277901696089865</v>
      </c>
      <c r="G372" s="23"/>
      <c r="H372" s="25"/>
    </row>
  </sheetData>
  <mergeCells count="65">
    <mergeCell ref="A82:A84"/>
    <mergeCell ref="A98:A100"/>
    <mergeCell ref="A114:A116"/>
    <mergeCell ref="AC18:AE18"/>
    <mergeCell ref="A19:A21"/>
    <mergeCell ref="A35:A37"/>
    <mergeCell ref="M18:P18"/>
    <mergeCell ref="Y18:AA18"/>
    <mergeCell ref="B23:B25"/>
    <mergeCell ref="B27:B29"/>
    <mergeCell ref="B43:B45"/>
    <mergeCell ref="B58:B60"/>
    <mergeCell ref="B74:B76"/>
    <mergeCell ref="A50:A52"/>
    <mergeCell ref="A66:A68"/>
    <mergeCell ref="B106:B108"/>
    <mergeCell ref="B122:B124"/>
    <mergeCell ref="B54:B56"/>
    <mergeCell ref="B70:B72"/>
    <mergeCell ref="B86:B88"/>
    <mergeCell ref="B102:B104"/>
    <mergeCell ref="B118:B120"/>
    <mergeCell ref="A175:A177"/>
    <mergeCell ref="B179:B181"/>
    <mergeCell ref="B183:B185"/>
    <mergeCell ref="A191:A193"/>
    <mergeCell ref="A144:A146"/>
    <mergeCell ref="B148:B150"/>
    <mergeCell ref="B152:B154"/>
    <mergeCell ref="A160:A162"/>
    <mergeCell ref="B247:B249"/>
    <mergeCell ref="B39:B41"/>
    <mergeCell ref="B164:B166"/>
    <mergeCell ref="A267:A269"/>
    <mergeCell ref="B271:B273"/>
    <mergeCell ref="A223:A225"/>
    <mergeCell ref="B227:B229"/>
    <mergeCell ref="B231:B233"/>
    <mergeCell ref="A239:A241"/>
    <mergeCell ref="B243:B245"/>
    <mergeCell ref="B195:B197"/>
    <mergeCell ref="B199:B201"/>
    <mergeCell ref="A207:A209"/>
    <mergeCell ref="B211:B213"/>
    <mergeCell ref="B215:B217"/>
    <mergeCell ref="B168:B170"/>
    <mergeCell ref="B275:B277"/>
    <mergeCell ref="A283:A285"/>
    <mergeCell ref="B287:B289"/>
    <mergeCell ref="B291:B293"/>
    <mergeCell ref="A298:A300"/>
    <mergeCell ref="B302:B304"/>
    <mergeCell ref="B306:B308"/>
    <mergeCell ref="A314:A316"/>
    <mergeCell ref="B318:B320"/>
    <mergeCell ref="B322:B324"/>
    <mergeCell ref="B354:B356"/>
    <mergeCell ref="A362:A364"/>
    <mergeCell ref="B366:B368"/>
    <mergeCell ref="B370:B372"/>
    <mergeCell ref="A330:A332"/>
    <mergeCell ref="B334:B336"/>
    <mergeCell ref="B338:B340"/>
    <mergeCell ref="A346:A348"/>
    <mergeCell ref="B350:B352"/>
  </mergeCells>
  <pageMargins left="0.7" right="0.7" top="0.75" bottom="0.75" header="0.3" footer="0.3"/>
  <pageSetup paperSize="9" orientation="portrait" r:id="rId1"/>
  <ignoredErrors>
    <ignoredError sqref="B13 I13 P13 O30" formulaRange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034F59-EA46-40F4-99CC-B206ECCD02B0}">
  <dimension ref="A1:Y770"/>
  <sheetViews>
    <sheetView zoomScale="85" zoomScaleNormal="85" workbookViewId="0">
      <selection activeCell="D64" sqref="D64"/>
    </sheetView>
  </sheetViews>
  <sheetFormatPr baseColWidth="10" defaultRowHeight="15" x14ac:dyDescent="0.25"/>
  <cols>
    <col min="2" max="2" width="13.28515625" customWidth="1"/>
    <col min="3" max="5" width="13.5703125" bestFit="1" customWidth="1"/>
    <col min="10" max="10" width="14.85546875" customWidth="1"/>
    <col min="12" max="12" width="12" bestFit="1" customWidth="1"/>
  </cols>
  <sheetData>
    <row r="1" spans="1:25" ht="18.75" x14ac:dyDescent="0.3">
      <c r="A1" s="63" t="s">
        <v>44</v>
      </c>
      <c r="G1" s="63" t="s">
        <v>47</v>
      </c>
      <c r="M1" s="63" t="s">
        <v>58</v>
      </c>
    </row>
    <row r="3" spans="1:25" ht="15.75" thickBot="1" x14ac:dyDescent="0.3"/>
    <row r="4" spans="1:25" x14ac:dyDescent="0.25">
      <c r="A4" s="82" t="s">
        <v>59</v>
      </c>
      <c r="B4" s="69" t="s">
        <v>40</v>
      </c>
      <c r="C4" s="47" t="s">
        <v>41</v>
      </c>
      <c r="D4" s="48"/>
      <c r="E4" s="49"/>
      <c r="G4" s="82" t="s">
        <v>59</v>
      </c>
      <c r="H4" s="69" t="s">
        <v>40</v>
      </c>
      <c r="I4" s="47" t="s">
        <v>41</v>
      </c>
      <c r="J4" s="48"/>
      <c r="K4" s="49"/>
      <c r="M4" s="82" t="s">
        <v>59</v>
      </c>
      <c r="N4" s="69" t="s">
        <v>40</v>
      </c>
      <c r="O4" s="47" t="s">
        <v>41</v>
      </c>
      <c r="P4" s="48"/>
      <c r="Q4" s="49"/>
    </row>
    <row r="5" spans="1:25" x14ac:dyDescent="0.25">
      <c r="A5" s="20">
        <v>1</v>
      </c>
      <c r="B5" s="11">
        <v>0.16740840281578859</v>
      </c>
      <c r="C5" s="2">
        <v>99.209186699401599</v>
      </c>
      <c r="D5" s="11"/>
      <c r="E5" s="51"/>
      <c r="G5" s="20">
        <v>1</v>
      </c>
      <c r="H5" s="11">
        <v>0.15528311062200048</v>
      </c>
      <c r="I5" s="2">
        <v>178.40791794130067</v>
      </c>
      <c r="J5" s="11"/>
      <c r="K5" s="51"/>
      <c r="M5" s="20">
        <v>1</v>
      </c>
      <c r="N5" s="11">
        <v>0.15108037595928864</v>
      </c>
      <c r="O5" s="2">
        <v>127.92294152855123</v>
      </c>
      <c r="P5" s="11"/>
      <c r="Q5" s="51"/>
    </row>
    <row r="6" spans="1:25" x14ac:dyDescent="0.25">
      <c r="A6" s="20">
        <v>2</v>
      </c>
      <c r="B6" s="11">
        <v>0.13001083856774109</v>
      </c>
      <c r="C6" s="2">
        <v>99.669885674947565</v>
      </c>
      <c r="D6" s="11"/>
      <c r="E6" s="51"/>
      <c r="G6" s="20">
        <v>2</v>
      </c>
      <c r="H6" s="11">
        <v>0.13057016844933947</v>
      </c>
      <c r="I6" s="2">
        <v>107.1369932371932</v>
      </c>
      <c r="J6" s="11"/>
      <c r="K6" s="51"/>
      <c r="M6" s="20">
        <v>2</v>
      </c>
      <c r="N6" s="11">
        <v>0.14391552261385657</v>
      </c>
      <c r="O6" s="2">
        <v>157.75171624169263</v>
      </c>
      <c r="P6" s="11"/>
      <c r="Q6" s="51"/>
    </row>
    <row r="7" spans="1:25" x14ac:dyDescent="0.25">
      <c r="A7" s="20">
        <v>3</v>
      </c>
      <c r="B7" s="11">
        <v>0.13222055017616924</v>
      </c>
      <c r="C7" s="2">
        <v>103.5097083580427</v>
      </c>
      <c r="D7" s="11"/>
      <c r="E7" s="51"/>
      <c r="G7" s="20">
        <v>3</v>
      </c>
      <c r="H7" s="11">
        <v>0.14727629693500882</v>
      </c>
      <c r="I7" s="2">
        <v>113.12755960141965</v>
      </c>
      <c r="J7" s="11"/>
      <c r="K7" s="51"/>
      <c r="M7" s="20">
        <v>3</v>
      </c>
      <c r="N7" s="11">
        <v>0.11719738750880451</v>
      </c>
      <c r="O7" s="2">
        <v>74.129818185478825</v>
      </c>
      <c r="P7" s="11"/>
      <c r="Q7" s="51"/>
    </row>
    <row r="8" spans="1:25" x14ac:dyDescent="0.25">
      <c r="A8" s="20">
        <v>4</v>
      </c>
      <c r="B8" s="11">
        <v>0.15520975961085065</v>
      </c>
      <c r="C8" s="2">
        <v>123.46605370219018</v>
      </c>
      <c r="D8" s="11"/>
      <c r="E8" s="51"/>
      <c r="G8" s="20">
        <v>4</v>
      </c>
      <c r="H8" s="11">
        <v>0.1562110462645222</v>
      </c>
      <c r="I8" s="2">
        <v>120.71431792987647</v>
      </c>
      <c r="J8" s="11"/>
      <c r="K8" s="51"/>
      <c r="M8" s="20">
        <v>4</v>
      </c>
      <c r="N8" s="11">
        <v>0.12385846944603643</v>
      </c>
      <c r="O8" s="2">
        <v>83.320802983944077</v>
      </c>
      <c r="P8" s="11"/>
      <c r="Q8" s="51"/>
    </row>
    <row r="9" spans="1:25" x14ac:dyDescent="0.25">
      <c r="A9" s="20">
        <v>5</v>
      </c>
      <c r="B9" s="11">
        <v>0.16047243974737435</v>
      </c>
      <c r="C9" s="2">
        <v>160.42138257388569</v>
      </c>
      <c r="D9" s="11"/>
      <c r="E9" s="51"/>
      <c r="G9" s="20">
        <v>5</v>
      </c>
      <c r="H9" s="11">
        <v>0.14912366462244467</v>
      </c>
      <c r="I9" s="2">
        <v>165.13630558026324</v>
      </c>
      <c r="J9" s="11"/>
      <c r="K9" s="51"/>
      <c r="M9" s="20">
        <v>5</v>
      </c>
      <c r="N9" s="11">
        <v>0.14656225654217744</v>
      </c>
      <c r="O9" s="2">
        <v>157.69479284405639</v>
      </c>
      <c r="P9" s="11"/>
      <c r="Q9" s="51"/>
    </row>
    <row r="10" spans="1:25" x14ac:dyDescent="0.25">
      <c r="A10" s="20">
        <v>6</v>
      </c>
      <c r="B10" s="11">
        <v>0.15187889851788997</v>
      </c>
      <c r="C10" s="2">
        <v>144.59389535966548</v>
      </c>
      <c r="D10" s="11"/>
      <c r="E10" s="51"/>
      <c r="G10" s="20">
        <v>6</v>
      </c>
      <c r="H10" s="11">
        <v>0.11754503085672066</v>
      </c>
      <c r="I10" s="2">
        <v>100.03368223510181</v>
      </c>
      <c r="J10" s="11"/>
      <c r="K10" s="51"/>
      <c r="M10" s="20">
        <v>6</v>
      </c>
      <c r="N10" s="11">
        <v>0.1258932642667758</v>
      </c>
      <c r="O10" s="2">
        <v>107.19259296814904</v>
      </c>
      <c r="P10" s="11"/>
      <c r="Q10" s="51"/>
    </row>
    <row r="11" spans="1:25" ht="15.75" thickBot="1" x14ac:dyDescent="0.3">
      <c r="A11" s="22">
        <v>7</v>
      </c>
      <c r="B11" s="11">
        <v>0.14522215081185016</v>
      </c>
      <c r="C11" s="2">
        <v>106.15995032589154</v>
      </c>
      <c r="E11" s="28"/>
      <c r="G11" s="22">
        <v>7</v>
      </c>
      <c r="H11" s="11">
        <v>0.13802754242953036</v>
      </c>
      <c r="I11" s="2">
        <v>84.489660727993424</v>
      </c>
      <c r="K11" s="28"/>
      <c r="M11" s="22">
        <v>7</v>
      </c>
      <c r="N11" s="11">
        <v>0.11277901696089865</v>
      </c>
      <c r="O11" s="2">
        <v>92.505770900728635</v>
      </c>
      <c r="Q11" s="28"/>
    </row>
    <row r="12" spans="1:25" x14ac:dyDescent="0.25">
      <c r="A12" s="87" t="s">
        <v>45</v>
      </c>
      <c r="B12" s="67">
        <v>23</v>
      </c>
      <c r="C12" s="11"/>
      <c r="E12" s="28"/>
      <c r="G12" s="87" t="s">
        <v>45</v>
      </c>
      <c r="H12" s="67">
        <v>42</v>
      </c>
      <c r="I12" s="11"/>
      <c r="K12" s="28"/>
      <c r="M12" s="87" t="s">
        <v>45</v>
      </c>
      <c r="N12" s="67">
        <v>2</v>
      </c>
      <c r="O12" s="11"/>
      <c r="Q12" s="28"/>
      <c r="W12" t="s">
        <v>74</v>
      </c>
      <c r="X12" t="s">
        <v>81</v>
      </c>
      <c r="Y12" t="s">
        <v>76</v>
      </c>
    </row>
    <row r="13" spans="1:25" x14ac:dyDescent="0.25">
      <c r="A13" s="78" t="s">
        <v>12</v>
      </c>
      <c r="B13" s="11">
        <v>4</v>
      </c>
      <c r="C13" s="11"/>
      <c r="E13" s="28"/>
      <c r="G13" s="78" t="s">
        <v>12</v>
      </c>
      <c r="H13" s="11">
        <v>4</v>
      </c>
      <c r="I13" s="11"/>
      <c r="K13" s="28"/>
      <c r="M13" s="78" t="s">
        <v>12</v>
      </c>
      <c r="N13" s="11">
        <v>4</v>
      </c>
      <c r="O13" s="11"/>
      <c r="Q13" s="28"/>
      <c r="V13" t="s">
        <v>38</v>
      </c>
      <c r="W13" s="11">
        <v>0.43456894695166004</v>
      </c>
      <c r="X13" s="51">
        <v>0.62809726387215004</v>
      </c>
      <c r="Y13" s="11">
        <v>0.86227491568596459</v>
      </c>
    </row>
    <row r="14" spans="1:25" ht="15.75" thickBot="1" x14ac:dyDescent="0.3">
      <c r="A14" s="78" t="s">
        <v>38</v>
      </c>
      <c r="B14" s="11">
        <f>CORREL(B5:B11,C5:C11)</f>
        <v>0.43456894695165998</v>
      </c>
      <c r="C14" s="11"/>
      <c r="E14" s="28"/>
      <c r="G14" s="78" t="s">
        <v>38</v>
      </c>
      <c r="H14" s="11">
        <v>0.62809726387215004</v>
      </c>
      <c r="I14" s="11"/>
      <c r="K14" s="28"/>
      <c r="M14" s="78" t="s">
        <v>38</v>
      </c>
      <c r="N14" s="11">
        <f>CORREL(N5:N11,O5:O11)</f>
        <v>0.86227491568596459</v>
      </c>
      <c r="O14" s="11"/>
      <c r="Q14" s="28"/>
      <c r="V14" t="s">
        <v>39</v>
      </c>
      <c r="W14" s="11">
        <v>0.96502406702274757</v>
      </c>
      <c r="X14" s="55">
        <f>X13*SQRT($B$13/(1-X13^2))</f>
        <v>1.6143661295623348</v>
      </c>
      <c r="Y14" s="11">
        <v>3.4052368755467826</v>
      </c>
    </row>
    <row r="15" spans="1:25" ht="15.75" thickBot="1" x14ac:dyDescent="0.3">
      <c r="A15" s="79" t="s">
        <v>39</v>
      </c>
      <c r="B15" s="44">
        <f>B14*SQRT($B$13/(1-B14^2))</f>
        <v>0.96502406702274746</v>
      </c>
      <c r="C15" s="44"/>
      <c r="D15" s="54"/>
      <c r="E15" s="55"/>
      <c r="G15" s="79" t="s">
        <v>39</v>
      </c>
      <c r="H15" s="44">
        <f>H14*SQRT($B$13/(1-H14^2))</f>
        <v>1.6143661295623348</v>
      </c>
      <c r="I15" s="44"/>
      <c r="J15" s="54"/>
      <c r="K15" s="55"/>
      <c r="M15" s="79" t="s">
        <v>39</v>
      </c>
      <c r="N15" s="44">
        <f>N14*SQRT(N13/(1-N14^2))</f>
        <v>3.4052368755467826</v>
      </c>
      <c r="O15" s="44"/>
      <c r="P15" s="54"/>
      <c r="Q15" s="55"/>
      <c r="W15" s="11"/>
      <c r="X15" s="11"/>
      <c r="Y15" s="11"/>
    </row>
    <row r="16" spans="1:25" x14ac:dyDescent="0.25">
      <c r="G16" s="52"/>
      <c r="H16" s="11"/>
    </row>
    <row r="17" spans="1:11" ht="15.75" thickBot="1" x14ac:dyDescent="0.3"/>
    <row r="18" spans="1:11" x14ac:dyDescent="0.25">
      <c r="A18" s="26" t="s">
        <v>16</v>
      </c>
      <c r="B18" s="16" t="s">
        <v>15</v>
      </c>
      <c r="C18" s="27" t="s">
        <v>0</v>
      </c>
      <c r="D18" s="27" t="s">
        <v>17</v>
      </c>
      <c r="E18" s="27" t="s">
        <v>1</v>
      </c>
      <c r="F18" s="35"/>
      <c r="G18" s="34"/>
      <c r="H18" s="71" t="s">
        <v>41</v>
      </c>
      <c r="J18" s="5" t="s">
        <v>37</v>
      </c>
    </row>
    <row r="19" spans="1:11" ht="15.75" x14ac:dyDescent="0.25">
      <c r="A19" s="133">
        <v>0</v>
      </c>
      <c r="B19">
        <v>0</v>
      </c>
      <c r="C19">
        <v>1511</v>
      </c>
      <c r="D19">
        <v>1200</v>
      </c>
      <c r="E19">
        <v>2439</v>
      </c>
      <c r="G19" s="36" t="s">
        <v>3</v>
      </c>
      <c r="H19" s="51" cm="1">
        <f t="array" ref="H19:H21">MMULT(F407:H409,F411:F413)</f>
        <v>22.989678143566188</v>
      </c>
      <c r="J19" s="39">
        <f>1/9</f>
        <v>0.1111111111111111</v>
      </c>
    </row>
    <row r="20" spans="1:11" ht="15.75" x14ac:dyDescent="0.25">
      <c r="A20" s="134"/>
      <c r="B20">
        <v>1</v>
      </c>
      <c r="C20">
        <v>1909</v>
      </c>
      <c r="D20">
        <v>845</v>
      </c>
      <c r="E20">
        <v>3470</v>
      </c>
      <c r="G20" s="36" t="s">
        <v>4</v>
      </c>
      <c r="H20" s="51">
        <v>38.499931430040704</v>
      </c>
      <c r="J20" s="39"/>
    </row>
    <row r="21" spans="1:11" x14ac:dyDescent="0.25">
      <c r="A21" s="134"/>
      <c r="B21">
        <v>2</v>
      </c>
      <c r="C21">
        <v>1580</v>
      </c>
      <c r="D21">
        <v>455</v>
      </c>
      <c r="E21">
        <v>1591</v>
      </c>
      <c r="F21" s="33" t="s">
        <v>5</v>
      </c>
      <c r="G21" s="13" t="s">
        <v>9</v>
      </c>
      <c r="H21" s="51">
        <v>37.719577125794714</v>
      </c>
      <c r="J21" s="39"/>
    </row>
    <row r="22" spans="1:11" x14ac:dyDescent="0.25">
      <c r="A22" s="29"/>
      <c r="F22">
        <f>SUM(C19:E21)</f>
        <v>15000</v>
      </c>
      <c r="H22" s="51">
        <f>SUM(_xlfn.ANCHORARRAY(H19))</f>
        <v>99.209186699401613</v>
      </c>
      <c r="J22" s="39"/>
    </row>
    <row r="23" spans="1:11" ht="15" customHeight="1" x14ac:dyDescent="0.25">
      <c r="A23" s="29"/>
      <c r="B23" s="132" t="s">
        <v>42</v>
      </c>
      <c r="C23" s="11">
        <f>C19/$F22</f>
        <v>0.10073333333333333</v>
      </c>
      <c r="D23" s="11">
        <f>D19/$F22</f>
        <v>0.08</v>
      </c>
      <c r="E23" s="11">
        <f>E19/$F22</f>
        <v>0.16259999999999999</v>
      </c>
      <c r="H23" s="51"/>
      <c r="J23" s="2"/>
    </row>
    <row r="24" spans="1:11" x14ac:dyDescent="0.25">
      <c r="A24" s="29"/>
      <c r="B24" s="132"/>
      <c r="C24" s="11">
        <f>C20/$F22</f>
        <v>0.12726666666666667</v>
      </c>
      <c r="D24" s="11">
        <f>D20/$F22</f>
        <v>5.6333333333333332E-2</v>
      </c>
      <c r="E24" s="11">
        <f>E20/$F22</f>
        <v>0.23133333333333334</v>
      </c>
      <c r="H24" s="51"/>
      <c r="J24" s="2"/>
    </row>
    <row r="25" spans="1:11" x14ac:dyDescent="0.25">
      <c r="A25" s="29"/>
      <c r="B25" s="132"/>
      <c r="C25" s="11">
        <f>C21/$F22</f>
        <v>0.10533333333333333</v>
      </c>
      <c r="D25" s="11">
        <f>D21/$F22</f>
        <v>3.0333333333333334E-2</v>
      </c>
      <c r="E25" s="11">
        <f>E21/$F22</f>
        <v>0.10606666666666667</v>
      </c>
      <c r="H25" s="51"/>
      <c r="J25" s="2"/>
    </row>
    <row r="26" spans="1:11" x14ac:dyDescent="0.25">
      <c r="A26" s="29"/>
      <c r="B26" s="10"/>
      <c r="C26" s="39"/>
      <c r="D26" s="39"/>
      <c r="E26" s="39"/>
      <c r="H26" s="51"/>
      <c r="J26" s="2"/>
    </row>
    <row r="27" spans="1:11" x14ac:dyDescent="0.25">
      <c r="A27" s="29"/>
      <c r="B27" s="132" t="s">
        <v>25</v>
      </c>
      <c r="C27" s="11">
        <f t="shared" ref="C27:E29" si="0">(C23-$J$19)^2</f>
        <v>1.0769827160493826E-4</v>
      </c>
      <c r="D27" s="11">
        <f t="shared" si="0"/>
        <v>9.6790123456790076E-4</v>
      </c>
      <c r="E27" s="11">
        <f t="shared" si="0"/>
        <v>2.6511056790123459E-3</v>
      </c>
      <c r="H27" s="51"/>
      <c r="J27" s="2"/>
      <c r="K27" s="2"/>
    </row>
    <row r="28" spans="1:11" x14ac:dyDescent="0.25">
      <c r="A28" s="29"/>
      <c r="B28" s="132"/>
      <c r="C28" s="11">
        <f t="shared" si="0"/>
        <v>2.6100197530864219E-4</v>
      </c>
      <c r="D28" s="11">
        <f t="shared" si="0"/>
        <v>3.0006049382716045E-3</v>
      </c>
      <c r="E28" s="11">
        <f t="shared" si="0"/>
        <v>1.4453382716049385E-2</v>
      </c>
      <c r="F28" s="56" t="s">
        <v>43</v>
      </c>
      <c r="G28" s="5"/>
      <c r="H28" s="51"/>
      <c r="J28" s="2"/>
      <c r="K28" s="2"/>
    </row>
    <row r="29" spans="1:11" x14ac:dyDescent="0.25">
      <c r="A29" s="29"/>
      <c r="B29" s="132"/>
      <c r="C29" s="11">
        <f t="shared" si="0"/>
        <v>3.3382716049382636E-5</v>
      </c>
      <c r="D29" s="11">
        <f t="shared" si="0"/>
        <v>6.5250493827160479E-3</v>
      </c>
      <c r="E29" s="11">
        <f t="shared" si="0"/>
        <v>2.544641975308632E-5</v>
      </c>
      <c r="F29" s="11">
        <f>SQRT(SUM(C27:E29))</f>
        <v>0.16740840281578859</v>
      </c>
      <c r="H29" s="51"/>
      <c r="J29" s="2"/>
      <c r="K29" s="2"/>
    </row>
    <row r="30" spans="1:11" x14ac:dyDescent="0.25">
      <c r="A30" s="29"/>
      <c r="H30" s="51"/>
      <c r="J30" s="2"/>
      <c r="K30" s="2"/>
    </row>
    <row r="31" spans="1:11" x14ac:dyDescent="0.25">
      <c r="A31" s="29"/>
      <c r="H31" s="51"/>
      <c r="J31" s="2"/>
      <c r="K31" s="2"/>
    </row>
    <row r="32" spans="1:11" x14ac:dyDescent="0.25">
      <c r="A32" s="29"/>
      <c r="H32" s="51"/>
      <c r="J32" s="2"/>
      <c r="K32" s="2"/>
    </row>
    <row r="33" spans="1:11" ht="15.75" thickBot="1" x14ac:dyDescent="0.3">
      <c r="A33" s="29"/>
      <c r="H33" s="51"/>
      <c r="J33" s="2"/>
      <c r="K33" s="2"/>
    </row>
    <row r="34" spans="1:11" x14ac:dyDescent="0.25">
      <c r="A34" s="30" t="s">
        <v>16</v>
      </c>
      <c r="B34" s="8" t="s">
        <v>15</v>
      </c>
      <c r="C34" s="1" t="s">
        <v>0</v>
      </c>
      <c r="D34" s="6" t="s">
        <v>17</v>
      </c>
      <c r="E34" s="1" t="s">
        <v>1</v>
      </c>
      <c r="H34" s="71" t="s">
        <v>41</v>
      </c>
      <c r="J34" s="39"/>
    </row>
    <row r="35" spans="1:11" ht="15.75" x14ac:dyDescent="0.25">
      <c r="A35" s="133">
        <v>1</v>
      </c>
      <c r="B35">
        <v>0</v>
      </c>
      <c r="C35">
        <v>2428</v>
      </c>
      <c r="D35">
        <v>1658</v>
      </c>
      <c r="E35">
        <v>3355</v>
      </c>
      <c r="G35" s="36" t="s">
        <v>3</v>
      </c>
      <c r="H35" s="51" cm="1">
        <f t="array" ref="H35:H37">MMULT(F423:H425,F427:F429)</f>
        <v>27.667384977212166</v>
      </c>
      <c r="J35" s="39"/>
    </row>
    <row r="36" spans="1:11" ht="15.75" x14ac:dyDescent="0.25">
      <c r="A36" s="134"/>
      <c r="B36">
        <v>1</v>
      </c>
      <c r="C36">
        <v>4075</v>
      </c>
      <c r="D36">
        <v>1869</v>
      </c>
      <c r="E36">
        <v>4026</v>
      </c>
      <c r="G36" s="36" t="s">
        <v>4</v>
      </c>
      <c r="H36" s="51">
        <v>30.531427709980399</v>
      </c>
      <c r="J36" s="39"/>
    </row>
    <row r="37" spans="1:11" x14ac:dyDescent="0.25">
      <c r="A37" s="134"/>
      <c r="B37">
        <v>2</v>
      </c>
      <c r="C37">
        <v>3497</v>
      </c>
      <c r="D37">
        <v>1473</v>
      </c>
      <c r="E37">
        <v>5119</v>
      </c>
      <c r="F37" s="33" t="s">
        <v>5</v>
      </c>
      <c r="G37" s="13" t="s">
        <v>9</v>
      </c>
      <c r="H37" s="51">
        <v>41.471072987755001</v>
      </c>
      <c r="J37" s="39"/>
    </row>
    <row r="38" spans="1:11" x14ac:dyDescent="0.25">
      <c r="A38" s="29"/>
      <c r="F38">
        <f>SUM(C35:E37)</f>
        <v>27500</v>
      </c>
      <c r="H38" s="51">
        <f>SUM(_xlfn.ANCHORARRAY(H35))</f>
        <v>99.669885674947565</v>
      </c>
      <c r="J38" s="39"/>
    </row>
    <row r="39" spans="1:11" ht="15" customHeight="1" x14ac:dyDescent="0.25">
      <c r="A39" s="29"/>
      <c r="B39" s="132" t="s">
        <v>42</v>
      </c>
      <c r="C39" s="11">
        <f>C35/$F38</f>
        <v>8.8290909090909087E-2</v>
      </c>
      <c r="D39" s="11">
        <f>D35/$F38</f>
        <v>6.0290909090909089E-2</v>
      </c>
      <c r="E39" s="11">
        <f>E35/$F38</f>
        <v>0.122</v>
      </c>
      <c r="H39" s="51"/>
      <c r="J39" s="39"/>
    </row>
    <row r="40" spans="1:11" x14ac:dyDescent="0.25">
      <c r="A40" s="29"/>
      <c r="B40" s="132"/>
      <c r="C40" s="11">
        <f>C36/$F38</f>
        <v>0.14818181818181819</v>
      </c>
      <c r="D40" s="11">
        <f>D36/$F38</f>
        <v>6.7963636363636365E-2</v>
      </c>
      <c r="E40" s="11">
        <f>E36/$F38</f>
        <v>0.1464</v>
      </c>
      <c r="H40" s="51"/>
      <c r="J40" s="39"/>
    </row>
    <row r="41" spans="1:11" x14ac:dyDescent="0.25">
      <c r="A41" s="29"/>
      <c r="B41" s="132"/>
      <c r="C41" s="11">
        <f>C37/$F38</f>
        <v>0.12716363636363637</v>
      </c>
      <c r="D41" s="11">
        <f>D37/$F38</f>
        <v>5.3563636363636362E-2</v>
      </c>
      <c r="E41" s="11">
        <f>E37/$F38</f>
        <v>0.18614545454545456</v>
      </c>
      <c r="H41" s="51"/>
      <c r="J41" s="39"/>
    </row>
    <row r="42" spans="1:11" x14ac:dyDescent="0.25">
      <c r="A42" s="29"/>
      <c r="B42" s="10"/>
      <c r="C42" s="39"/>
      <c r="D42" s="39"/>
      <c r="E42" s="39"/>
      <c r="H42" s="51"/>
      <c r="J42" s="39"/>
    </row>
    <row r="43" spans="1:11" x14ac:dyDescent="0.25">
      <c r="A43" s="29"/>
      <c r="B43" s="132" t="s">
        <v>25</v>
      </c>
      <c r="C43" s="39">
        <f t="shared" ref="C43:E45" si="1">(C39-$J$19)^2</f>
        <v>5.2076162024283226E-4</v>
      </c>
      <c r="D43" s="39">
        <f t="shared" si="1"/>
        <v>2.582692933374145E-3</v>
      </c>
      <c r="E43" s="39">
        <f t="shared" si="1"/>
        <v>1.1856790123456798E-4</v>
      </c>
      <c r="F43" s="39"/>
      <c r="H43" s="51"/>
      <c r="J43" s="39"/>
    </row>
    <row r="44" spans="1:11" x14ac:dyDescent="0.25">
      <c r="A44" s="29"/>
      <c r="B44" s="132"/>
      <c r="C44" s="39">
        <f t="shared" si="1"/>
        <v>1.3742373227221725E-3</v>
      </c>
      <c r="D44" s="39">
        <f t="shared" si="1"/>
        <v>1.8617045770839703E-3</v>
      </c>
      <c r="E44" s="39">
        <f t="shared" si="1"/>
        <v>1.2453056790123463E-3</v>
      </c>
      <c r="F44" s="56" t="s">
        <v>43</v>
      </c>
      <c r="H44" s="51"/>
      <c r="J44" s="39"/>
    </row>
    <row r="45" spans="1:11" x14ac:dyDescent="0.25">
      <c r="A45" s="29"/>
      <c r="B45" s="132"/>
      <c r="C45" s="39">
        <f t="shared" si="1"/>
        <v>2.5768356698296127E-4</v>
      </c>
      <c r="D45" s="39">
        <f t="shared" si="1"/>
        <v>3.3117118498112432E-3</v>
      </c>
      <c r="E45" s="39">
        <f t="shared" si="1"/>
        <v>5.6301526946230009E-3</v>
      </c>
      <c r="F45" s="11">
        <f>SQRT(SUM(C43:E45))</f>
        <v>0.13001083856774109</v>
      </c>
      <c r="H45" s="51"/>
      <c r="J45" s="39"/>
    </row>
    <row r="46" spans="1:11" x14ac:dyDescent="0.25">
      <c r="A46" s="29"/>
      <c r="C46" s="39"/>
      <c r="D46" s="39"/>
      <c r="E46" s="39"/>
      <c r="H46" s="51"/>
      <c r="J46" s="39"/>
    </row>
    <row r="47" spans="1:11" x14ac:dyDescent="0.25">
      <c r="A47" s="29"/>
      <c r="C47" s="39"/>
      <c r="D47" s="39"/>
      <c r="E47" s="39"/>
      <c r="H47" s="51"/>
      <c r="J47" s="39"/>
    </row>
    <row r="48" spans="1:11" ht="15.75" thickBot="1" x14ac:dyDescent="0.3">
      <c r="A48" s="29"/>
      <c r="C48" s="39"/>
      <c r="D48" s="39"/>
      <c r="E48" s="39"/>
      <c r="H48" s="51"/>
      <c r="J48" s="39"/>
    </row>
    <row r="49" spans="1:10" x14ac:dyDescent="0.25">
      <c r="A49" s="30" t="s">
        <v>16</v>
      </c>
      <c r="B49" s="8" t="s">
        <v>15</v>
      </c>
      <c r="C49" s="45" t="s">
        <v>0</v>
      </c>
      <c r="D49" s="45" t="s">
        <v>17</v>
      </c>
      <c r="E49" s="45" t="s">
        <v>1</v>
      </c>
      <c r="H49" s="71" t="s">
        <v>41</v>
      </c>
      <c r="J49" s="39"/>
    </row>
    <row r="50" spans="1:10" ht="15.75" x14ac:dyDescent="0.25">
      <c r="A50" s="133">
        <v>2</v>
      </c>
      <c r="B50">
        <v>0</v>
      </c>
      <c r="C50">
        <v>3345</v>
      </c>
      <c r="D50">
        <v>2117</v>
      </c>
      <c r="E50">
        <v>4272</v>
      </c>
      <c r="G50" s="36" t="s">
        <v>3</v>
      </c>
      <c r="H50" s="51" cm="1">
        <f t="array" ref="H50:H52">MMULT(F438:H440,F442:F444)</f>
        <v>30.469819815672025</v>
      </c>
      <c r="J50" s="39"/>
    </row>
    <row r="51" spans="1:10" ht="15.75" x14ac:dyDescent="0.25">
      <c r="A51" s="134"/>
      <c r="B51">
        <v>1</v>
      </c>
      <c r="C51">
        <v>5198</v>
      </c>
      <c r="D51">
        <v>2992</v>
      </c>
      <c r="E51">
        <v>5922</v>
      </c>
      <c r="G51" s="36" t="s">
        <v>4</v>
      </c>
      <c r="H51" s="51">
        <v>30.30887904754087</v>
      </c>
      <c r="J51" s="39"/>
    </row>
    <row r="52" spans="1:10" x14ac:dyDescent="0.25">
      <c r="A52" s="134"/>
      <c r="B52">
        <v>2</v>
      </c>
      <c r="C52">
        <v>6457</v>
      </c>
      <c r="D52">
        <v>2391</v>
      </c>
      <c r="E52">
        <v>7306</v>
      </c>
      <c r="F52" s="33" t="s">
        <v>5</v>
      </c>
      <c r="G52" s="13" t="s">
        <v>9</v>
      </c>
      <c r="H52" s="51">
        <v>42.731009494829806</v>
      </c>
      <c r="J52" s="39"/>
    </row>
    <row r="53" spans="1:10" x14ac:dyDescent="0.25">
      <c r="A53" s="29"/>
      <c r="C53" s="39"/>
      <c r="D53" s="39"/>
      <c r="E53" s="39"/>
      <c r="F53">
        <f>SUM(C50:E52)</f>
        <v>40000</v>
      </c>
      <c r="H53" s="51">
        <f>SUM(_xlfn.ANCHORARRAY(H50))</f>
        <v>103.5097083580427</v>
      </c>
    </row>
    <row r="54" spans="1:10" ht="15" customHeight="1" x14ac:dyDescent="0.25">
      <c r="A54" s="29"/>
      <c r="B54" s="132" t="s">
        <v>42</v>
      </c>
      <c r="C54" s="11">
        <f>C50/$F53</f>
        <v>8.3625000000000005E-2</v>
      </c>
      <c r="D54" s="11">
        <f>D50/$F53</f>
        <v>5.2925E-2</v>
      </c>
      <c r="E54" s="11">
        <f>E50/$F53</f>
        <v>0.10680000000000001</v>
      </c>
      <c r="H54" s="51"/>
    </row>
    <row r="55" spans="1:10" x14ac:dyDescent="0.25">
      <c r="A55" s="29"/>
      <c r="B55" s="132"/>
      <c r="C55" s="11">
        <f>C51/$F53</f>
        <v>0.12995000000000001</v>
      </c>
      <c r="D55" s="11">
        <f>D51/$F53</f>
        <v>7.4800000000000005E-2</v>
      </c>
      <c r="E55" s="11">
        <f>E51/$F53</f>
        <v>0.14804999999999999</v>
      </c>
      <c r="H55" s="51"/>
    </row>
    <row r="56" spans="1:10" x14ac:dyDescent="0.25">
      <c r="A56" s="29"/>
      <c r="B56" s="132"/>
      <c r="C56" s="11">
        <f>C52/$F53</f>
        <v>0.16142500000000001</v>
      </c>
      <c r="D56" s="11">
        <f>D52/$F53</f>
        <v>5.9775000000000002E-2</v>
      </c>
      <c r="E56" s="11">
        <f>E52/$F53</f>
        <v>0.18265000000000001</v>
      </c>
      <c r="H56" s="51"/>
    </row>
    <row r="57" spans="1:10" x14ac:dyDescent="0.25">
      <c r="A57" s="29"/>
      <c r="B57" s="10"/>
      <c r="C57" s="39"/>
      <c r="D57" s="39"/>
      <c r="E57" s="39"/>
      <c r="H57" s="51"/>
    </row>
    <row r="58" spans="1:10" x14ac:dyDescent="0.25">
      <c r="A58" s="29"/>
      <c r="B58" s="132" t="s">
        <v>25</v>
      </c>
      <c r="C58" s="11">
        <f t="shared" ref="C58:E60" si="2">(C54-$J$19)^2</f>
        <v>7.5548630401234512E-4</v>
      </c>
      <c r="D58" s="11">
        <f t="shared" si="2"/>
        <v>3.3856235262345671E-3</v>
      </c>
      <c r="E58" s="11">
        <f t="shared" si="2"/>
        <v>1.8585679012345573E-5</v>
      </c>
      <c r="F58" s="39"/>
      <c r="H58" s="51"/>
    </row>
    <row r="59" spans="1:10" x14ac:dyDescent="0.25">
      <c r="A59" s="29"/>
      <c r="B59" s="132"/>
      <c r="C59" s="11">
        <f t="shared" si="2"/>
        <v>3.5490373456790184E-4</v>
      </c>
      <c r="D59" s="11">
        <f t="shared" si="2"/>
        <v>1.318496790123456E-3</v>
      </c>
      <c r="E59" s="11">
        <f t="shared" si="2"/>
        <v>1.3644815123456785E-3</v>
      </c>
      <c r="F59" s="56" t="s">
        <v>43</v>
      </c>
      <c r="G59" s="5"/>
      <c r="H59" s="51"/>
    </row>
    <row r="60" spans="1:10" x14ac:dyDescent="0.25">
      <c r="A60" s="29"/>
      <c r="B60" s="132"/>
      <c r="C60" s="11">
        <f t="shared" si="2"/>
        <v>2.5314874151234588E-3</v>
      </c>
      <c r="D60" s="11">
        <f t="shared" si="2"/>
        <v>2.6353963040123447E-3</v>
      </c>
      <c r="E60" s="11">
        <f t="shared" si="2"/>
        <v>5.1178126234567916E-3</v>
      </c>
      <c r="F60" s="11">
        <f>SQRT(SUM(C58:E60))</f>
        <v>0.13222055017616924</v>
      </c>
      <c r="H60" s="51"/>
    </row>
    <row r="61" spans="1:10" x14ac:dyDescent="0.25">
      <c r="A61" s="29"/>
      <c r="C61" s="39"/>
      <c r="D61" s="39"/>
      <c r="E61" s="39"/>
      <c r="H61" s="51"/>
    </row>
    <row r="62" spans="1:10" x14ac:dyDescent="0.25">
      <c r="A62" s="29"/>
      <c r="C62" s="39"/>
      <c r="D62" s="39"/>
      <c r="E62" s="39"/>
      <c r="H62" s="51"/>
    </row>
    <row r="63" spans="1:10" x14ac:dyDescent="0.25">
      <c r="A63" s="29"/>
      <c r="C63" s="39"/>
      <c r="D63" s="39"/>
      <c r="E63" s="39"/>
      <c r="H63" s="51"/>
    </row>
    <row r="64" spans="1:10" ht="15.75" thickBot="1" x14ac:dyDescent="0.3">
      <c r="A64" s="29"/>
      <c r="C64" s="39"/>
      <c r="D64" s="39"/>
      <c r="E64" s="39"/>
      <c r="H64" s="51"/>
    </row>
    <row r="65" spans="1:8" x14ac:dyDescent="0.25">
      <c r="A65" s="30" t="s">
        <v>16</v>
      </c>
      <c r="B65" s="8" t="s">
        <v>15</v>
      </c>
      <c r="C65" s="45" t="s">
        <v>0</v>
      </c>
      <c r="D65" s="45" t="s">
        <v>17</v>
      </c>
      <c r="E65" s="45" t="s">
        <v>1</v>
      </c>
      <c r="H65" s="71" t="s">
        <v>41</v>
      </c>
    </row>
    <row r="66" spans="1:8" ht="15.75" x14ac:dyDescent="0.25">
      <c r="A66" s="133">
        <v>3</v>
      </c>
      <c r="B66">
        <v>0</v>
      </c>
      <c r="C66">
        <v>4261</v>
      </c>
      <c r="D66">
        <v>2575</v>
      </c>
      <c r="E66">
        <v>5189</v>
      </c>
      <c r="G66" s="36" t="s">
        <v>3</v>
      </c>
      <c r="H66" s="51" cm="1">
        <f t="array" ref="H66:H68">MMULT(F454:H456,F458:F460)</f>
        <v>33.485157317514343</v>
      </c>
    </row>
    <row r="67" spans="1:8" ht="15.75" x14ac:dyDescent="0.25">
      <c r="A67" s="134"/>
      <c r="B67">
        <v>1</v>
      </c>
      <c r="C67">
        <v>6321</v>
      </c>
      <c r="D67">
        <v>5039</v>
      </c>
      <c r="E67">
        <v>6272</v>
      </c>
      <c r="G67" s="36" t="s">
        <v>4</v>
      </c>
      <c r="H67" s="51">
        <v>24.121724995111222</v>
      </c>
    </row>
    <row r="68" spans="1:8" x14ac:dyDescent="0.25">
      <c r="A68" s="134"/>
      <c r="B68">
        <v>2</v>
      </c>
      <c r="C68">
        <v>9418</v>
      </c>
      <c r="D68">
        <v>2386</v>
      </c>
      <c r="E68">
        <v>11039</v>
      </c>
      <c r="F68" s="33" t="s">
        <v>5</v>
      </c>
      <c r="G68" s="13" t="s">
        <v>9</v>
      </c>
      <c r="H68" s="51">
        <v>65.859171389564608</v>
      </c>
    </row>
    <row r="69" spans="1:8" x14ac:dyDescent="0.25">
      <c r="A69" s="29"/>
      <c r="C69" s="39"/>
      <c r="D69" s="39"/>
      <c r="E69" s="39"/>
      <c r="F69">
        <f>SUM(C66:E68)</f>
        <v>52500</v>
      </c>
      <c r="H69" s="51">
        <f>SUM(_xlfn.ANCHORARRAY(H66))</f>
        <v>123.46605370219018</v>
      </c>
    </row>
    <row r="70" spans="1:8" ht="15" customHeight="1" x14ac:dyDescent="0.25">
      <c r="A70" s="29"/>
      <c r="B70" s="132" t="s">
        <v>42</v>
      </c>
      <c r="C70" s="11">
        <f>C66/$F69</f>
        <v>8.1161904761904768E-2</v>
      </c>
      <c r="D70" s="11">
        <f>D66/$F69</f>
        <v>4.9047619047619048E-2</v>
      </c>
      <c r="E70" s="11">
        <f>E66/$F69</f>
        <v>9.8838095238095239E-2</v>
      </c>
      <c r="H70" s="51"/>
    </row>
    <row r="71" spans="1:8" x14ac:dyDescent="0.25">
      <c r="A71" s="29"/>
      <c r="B71" s="132"/>
      <c r="C71" s="11">
        <f>C67/$F69</f>
        <v>0.12039999999999999</v>
      </c>
      <c r="D71" s="11">
        <f>D67/$F69</f>
        <v>9.5980952380952375E-2</v>
      </c>
      <c r="E71" s="11">
        <f>E67/$F69</f>
        <v>0.11946666666666667</v>
      </c>
      <c r="H71" s="51"/>
    </row>
    <row r="72" spans="1:8" x14ac:dyDescent="0.25">
      <c r="A72" s="29"/>
      <c r="B72" s="132"/>
      <c r="C72" s="11">
        <f>C68/$F69</f>
        <v>0.17939047619047618</v>
      </c>
      <c r="D72" s="11">
        <f>D68/$F69</f>
        <v>4.5447619047619049E-2</v>
      </c>
      <c r="E72" s="11">
        <f>E68/$F69</f>
        <v>0.21026666666666666</v>
      </c>
      <c r="H72" s="51"/>
    </row>
    <row r="73" spans="1:8" x14ac:dyDescent="0.25">
      <c r="A73" s="29"/>
      <c r="B73" s="10"/>
      <c r="C73" s="39"/>
      <c r="D73" s="39"/>
      <c r="E73" s="39"/>
      <c r="H73" s="51"/>
    </row>
    <row r="74" spans="1:8" x14ac:dyDescent="0.25">
      <c r="A74" s="29"/>
      <c r="B74" s="132" t="s">
        <v>25</v>
      </c>
      <c r="C74" s="11">
        <f t="shared" ref="C74:E74" si="3">(C70-$J$19)^2</f>
        <v>8.9695496094734117E-4</v>
      </c>
      <c r="D74" s="11">
        <f t="shared" si="3"/>
        <v>3.8518770471151417E-3</v>
      </c>
      <c r="E74" s="11">
        <f t="shared" si="3"/>
        <v>1.5062691861929939E-4</v>
      </c>
      <c r="F74" s="39"/>
      <c r="H74" s="51"/>
    </row>
    <row r="75" spans="1:8" x14ac:dyDescent="0.25">
      <c r="A75" s="29"/>
      <c r="B75" s="132"/>
      <c r="C75" s="11">
        <f t="shared" ref="C75:E75" si="4">(C71-$J$19)^2</f>
        <v>8.6283456790123441E-5</v>
      </c>
      <c r="D75" s="11">
        <f t="shared" si="4"/>
        <v>2.2892170319979843E-4</v>
      </c>
      <c r="E75" s="11">
        <f t="shared" si="4"/>
        <v>6.9815308641975389E-5</v>
      </c>
      <c r="F75" s="56" t="s">
        <v>43</v>
      </c>
      <c r="G75" s="5"/>
      <c r="H75" s="51"/>
    </row>
    <row r="76" spans="1:8" x14ac:dyDescent="0.25">
      <c r="A76" s="29"/>
      <c r="B76" s="132"/>
      <c r="C76" s="11">
        <f t="shared" ref="C76:E76" si="5">(C72-$J$19)^2</f>
        <v>4.6620716956412194E-3</v>
      </c>
      <c r="D76" s="11">
        <f t="shared" si="5"/>
        <v>4.3116941899722849E-3</v>
      </c>
      <c r="E76" s="11">
        <f t="shared" si="5"/>
        <v>9.8318241975308644E-3</v>
      </c>
      <c r="F76" s="11">
        <f>SQRT(SUM(C74:E76))</f>
        <v>0.15520975961085065</v>
      </c>
      <c r="H76" s="51"/>
    </row>
    <row r="77" spans="1:8" x14ac:dyDescent="0.25">
      <c r="A77" s="29"/>
      <c r="C77" s="39"/>
      <c r="D77" s="39"/>
      <c r="E77" s="39"/>
      <c r="H77" s="51"/>
    </row>
    <row r="78" spans="1:8" x14ac:dyDescent="0.25">
      <c r="A78" s="29"/>
      <c r="C78" s="39"/>
      <c r="D78" s="39"/>
      <c r="E78" s="39"/>
      <c r="H78" s="51"/>
    </row>
    <row r="79" spans="1:8" x14ac:dyDescent="0.25">
      <c r="A79" s="29"/>
      <c r="C79" s="39"/>
      <c r="D79" s="39"/>
      <c r="E79" s="39"/>
      <c r="H79" s="51"/>
    </row>
    <row r="80" spans="1:8" ht="15.75" thickBot="1" x14ac:dyDescent="0.3">
      <c r="A80" s="29"/>
      <c r="C80" s="39"/>
      <c r="D80" s="39"/>
      <c r="E80" s="39"/>
      <c r="H80" s="51"/>
    </row>
    <row r="81" spans="1:8" x14ac:dyDescent="0.25">
      <c r="A81" s="30" t="s">
        <v>16</v>
      </c>
      <c r="B81" s="8" t="s">
        <v>15</v>
      </c>
      <c r="C81" s="45" t="s">
        <v>0</v>
      </c>
      <c r="D81" s="45" t="s">
        <v>17</v>
      </c>
      <c r="E81" s="45" t="s">
        <v>1</v>
      </c>
      <c r="H81" s="71" t="s">
        <v>41</v>
      </c>
    </row>
    <row r="82" spans="1:8" ht="15.75" x14ac:dyDescent="0.25">
      <c r="A82" s="133">
        <v>4</v>
      </c>
      <c r="B82">
        <v>0</v>
      </c>
      <c r="C82">
        <v>5178</v>
      </c>
      <c r="D82">
        <v>3033</v>
      </c>
      <c r="E82">
        <v>11216</v>
      </c>
      <c r="G82" s="36" t="s">
        <v>3</v>
      </c>
      <c r="H82" s="51" cm="1">
        <f t="array" ref="H82:H84">MMULT(F470:H472,F474:F476)</f>
        <v>64.019808199351658</v>
      </c>
    </row>
    <row r="83" spans="1:8" ht="15.75" x14ac:dyDescent="0.25">
      <c r="A83" s="134"/>
      <c r="B83">
        <v>1</v>
      </c>
      <c r="C83">
        <v>5798</v>
      </c>
      <c r="D83">
        <v>2642</v>
      </c>
      <c r="E83">
        <v>8152</v>
      </c>
      <c r="G83" s="36" t="s">
        <v>4</v>
      </c>
      <c r="H83" s="51">
        <v>55.495755968953489</v>
      </c>
    </row>
    <row r="84" spans="1:8" x14ac:dyDescent="0.25">
      <c r="A84" s="134"/>
      <c r="B84">
        <v>2</v>
      </c>
      <c r="C84">
        <v>14024</v>
      </c>
      <c r="D84">
        <v>6825</v>
      </c>
      <c r="E84">
        <v>8132</v>
      </c>
      <c r="F84" s="33" t="s">
        <v>5</v>
      </c>
      <c r="G84" s="13" t="s">
        <v>9</v>
      </c>
      <c r="H84" s="51">
        <v>40.905818405580533</v>
      </c>
    </row>
    <row r="85" spans="1:8" x14ac:dyDescent="0.25">
      <c r="A85" s="29"/>
      <c r="C85" s="39"/>
      <c r="D85" s="39"/>
      <c r="E85" s="39"/>
      <c r="F85">
        <f>SUM(C82:E84)</f>
        <v>65000</v>
      </c>
      <c r="H85" s="51">
        <f>SUM(_xlfn.ANCHORARRAY(H82))</f>
        <v>160.42138257388569</v>
      </c>
    </row>
    <row r="86" spans="1:8" ht="15" customHeight="1" x14ac:dyDescent="0.25">
      <c r="A86" s="29"/>
      <c r="B86" s="132" t="s">
        <v>42</v>
      </c>
      <c r="C86" s="11">
        <f>C82/$F85</f>
        <v>7.9661538461538464E-2</v>
      </c>
      <c r="D86" s="11">
        <f>D82/$F85</f>
        <v>4.6661538461538463E-2</v>
      </c>
      <c r="E86" s="11">
        <f>E82/$F85</f>
        <v>0.17255384615384614</v>
      </c>
      <c r="H86" s="51"/>
    </row>
    <row r="87" spans="1:8" x14ac:dyDescent="0.25">
      <c r="A87" s="29"/>
      <c r="B87" s="132"/>
      <c r="C87" s="11">
        <f>C83/$F85</f>
        <v>8.9200000000000002E-2</v>
      </c>
      <c r="D87" s="11">
        <f>D83/$F85</f>
        <v>4.0646153846153846E-2</v>
      </c>
      <c r="E87" s="11">
        <f>E83/$F85</f>
        <v>0.12541538461538462</v>
      </c>
      <c r="H87" s="51"/>
    </row>
    <row r="88" spans="1:8" x14ac:dyDescent="0.25">
      <c r="A88" s="29"/>
      <c r="B88" s="132"/>
      <c r="C88" s="11">
        <f>C84/$F85</f>
        <v>0.21575384615384616</v>
      </c>
      <c r="D88" s="11">
        <f>D84/$F85</f>
        <v>0.105</v>
      </c>
      <c r="E88" s="11">
        <f>E84/$F85</f>
        <v>0.12510769230769231</v>
      </c>
      <c r="H88" s="51"/>
    </row>
    <row r="89" spans="1:8" x14ac:dyDescent="0.25">
      <c r="A89" s="29"/>
      <c r="H89" s="51"/>
    </row>
    <row r="90" spans="1:8" x14ac:dyDescent="0.25">
      <c r="A90" s="29"/>
      <c r="B90" s="10"/>
      <c r="C90" s="11">
        <f>(C86-$J$19)^2</f>
        <v>9.8907561984074759E-4</v>
      </c>
      <c r="D90" s="11">
        <f t="shared" ref="D90:E90" si="6">(D86-$J$19)^2</f>
        <v>4.1537474147125423E-3</v>
      </c>
      <c r="E90" s="11">
        <f t="shared" si="6"/>
        <v>3.7752096895317402E-3</v>
      </c>
      <c r="F90" s="39"/>
      <c r="H90" s="51"/>
    </row>
    <row r="91" spans="1:8" x14ac:dyDescent="0.25">
      <c r="A91" s="29"/>
      <c r="B91" s="62" t="s">
        <v>25</v>
      </c>
      <c r="C91" s="11">
        <f t="shared" ref="C91:E92" si="7">(C86-$J$19)^2</f>
        <v>9.8907561984074759E-4</v>
      </c>
      <c r="D91" s="11">
        <f t="shared" si="7"/>
        <v>4.1537474147125423E-3</v>
      </c>
      <c r="E91" s="11">
        <f t="shared" si="7"/>
        <v>3.7752096895317402E-3</v>
      </c>
      <c r="F91" s="56" t="s">
        <v>43</v>
      </c>
      <c r="G91" s="5"/>
      <c r="H91" s="51"/>
    </row>
    <row r="92" spans="1:8" x14ac:dyDescent="0.25">
      <c r="A92" s="29"/>
      <c r="B92" s="62"/>
      <c r="C92" s="11">
        <f t="shared" si="7"/>
        <v>4.8009679012345647E-4</v>
      </c>
      <c r="D92" s="11">
        <f t="shared" si="7"/>
        <v>4.9653102023522527E-3</v>
      </c>
      <c r="E92" s="11">
        <f t="shared" si="7"/>
        <v>2.046122404850614E-4</v>
      </c>
      <c r="F92" s="11">
        <f>SQRT(SUM(C90:E92))</f>
        <v>0.15325170368100588</v>
      </c>
      <c r="H92" s="51"/>
    </row>
    <row r="93" spans="1:8" x14ac:dyDescent="0.25">
      <c r="A93" s="29"/>
      <c r="B93" s="62"/>
      <c r="C93" s="39"/>
      <c r="D93" s="39"/>
      <c r="E93" s="39"/>
      <c r="F93" s="39"/>
      <c r="H93" s="51"/>
    </row>
    <row r="94" spans="1:8" x14ac:dyDescent="0.25">
      <c r="A94" s="29"/>
      <c r="C94" s="39"/>
      <c r="D94" s="39"/>
      <c r="E94" s="39"/>
      <c r="H94" s="51"/>
    </row>
    <row r="95" spans="1:8" x14ac:dyDescent="0.25">
      <c r="A95" s="29"/>
      <c r="C95" s="39"/>
      <c r="D95" s="39"/>
      <c r="E95" s="39"/>
      <c r="H95" s="51"/>
    </row>
    <row r="96" spans="1:8" ht="15.75" thickBot="1" x14ac:dyDescent="0.3">
      <c r="A96" s="29"/>
      <c r="C96" s="39"/>
      <c r="D96" s="39"/>
      <c r="E96" s="39"/>
      <c r="H96" s="51"/>
    </row>
    <row r="97" spans="1:8" x14ac:dyDescent="0.25">
      <c r="A97" s="30" t="s">
        <v>16</v>
      </c>
      <c r="B97" s="8" t="s">
        <v>15</v>
      </c>
      <c r="C97" s="45" t="s">
        <v>0</v>
      </c>
      <c r="D97" s="45" t="s">
        <v>17</v>
      </c>
      <c r="E97" s="45" t="s">
        <v>1</v>
      </c>
      <c r="H97" s="71" t="s">
        <v>41</v>
      </c>
    </row>
    <row r="98" spans="1:8" ht="15.75" x14ac:dyDescent="0.25">
      <c r="A98" s="133">
        <v>5</v>
      </c>
      <c r="B98">
        <v>0</v>
      </c>
      <c r="C98">
        <v>14287</v>
      </c>
      <c r="D98">
        <v>3814</v>
      </c>
      <c r="E98">
        <v>15662</v>
      </c>
      <c r="G98" s="36" t="s">
        <v>3</v>
      </c>
      <c r="H98" s="51" cm="1">
        <f t="array" ref="H98:H100">MMULT(F486:H488,F490:F492)</f>
        <v>71.053301163546692</v>
      </c>
    </row>
    <row r="99" spans="1:8" ht="15.75" x14ac:dyDescent="0.25">
      <c r="A99" s="134"/>
      <c r="B99">
        <v>1</v>
      </c>
      <c r="C99">
        <v>10496</v>
      </c>
      <c r="D99">
        <v>5361</v>
      </c>
      <c r="E99">
        <v>8162</v>
      </c>
      <c r="G99" s="36" t="s">
        <v>4</v>
      </c>
      <c r="H99" s="51">
        <v>38.379372203025355</v>
      </c>
    </row>
    <row r="100" spans="1:8" x14ac:dyDescent="0.25">
      <c r="A100" s="134"/>
      <c r="B100">
        <v>2</v>
      </c>
      <c r="C100">
        <v>5217</v>
      </c>
      <c r="D100">
        <v>5825</v>
      </c>
      <c r="E100">
        <v>8676</v>
      </c>
      <c r="F100" s="33" t="s">
        <v>5</v>
      </c>
      <c r="G100" s="13" t="s">
        <v>9</v>
      </c>
      <c r="H100" s="51">
        <v>35.161221993093427</v>
      </c>
    </row>
    <row r="101" spans="1:8" x14ac:dyDescent="0.25">
      <c r="A101" s="29"/>
      <c r="C101" s="39"/>
      <c r="D101" s="39"/>
      <c r="E101" s="39"/>
      <c r="F101">
        <f>SUM(C98:E100)</f>
        <v>77500</v>
      </c>
      <c r="H101" s="51">
        <f>SUM(_xlfn.ANCHORARRAY(H98))</f>
        <v>144.59389535966548</v>
      </c>
    </row>
    <row r="102" spans="1:8" ht="15" customHeight="1" x14ac:dyDescent="0.25">
      <c r="A102" s="29"/>
      <c r="B102" s="132" t="s">
        <v>42</v>
      </c>
      <c r="C102" s="11">
        <f>C98/$F101</f>
        <v>0.1843483870967742</v>
      </c>
      <c r="D102" s="11">
        <f>D98/$F101</f>
        <v>4.9212903225806452E-2</v>
      </c>
      <c r="E102" s="11">
        <f>E98/$F101</f>
        <v>0.20209032258064516</v>
      </c>
      <c r="H102" s="51"/>
    </row>
    <row r="103" spans="1:8" x14ac:dyDescent="0.25">
      <c r="A103" s="29"/>
      <c r="B103" s="132"/>
      <c r="C103" s="11">
        <f>C99/$F101</f>
        <v>0.13543225806451614</v>
      </c>
      <c r="D103" s="11">
        <f>D99/$F101</f>
        <v>6.9174193548387095E-2</v>
      </c>
      <c r="E103" s="11">
        <f>E99/$F101</f>
        <v>0.10531612903225807</v>
      </c>
      <c r="H103" s="51"/>
    </row>
    <row r="104" spans="1:8" x14ac:dyDescent="0.25">
      <c r="A104" s="29"/>
      <c r="B104" s="132"/>
      <c r="C104" s="11">
        <f>C100/$F101</f>
        <v>6.731612903225806E-2</v>
      </c>
      <c r="D104" s="11">
        <f>D100/$F101</f>
        <v>7.5161290322580648E-2</v>
      </c>
      <c r="E104" s="11">
        <f>E100/$F101</f>
        <v>0.1119483870967742</v>
      </c>
      <c r="H104" s="51"/>
    </row>
    <row r="105" spans="1:8" x14ac:dyDescent="0.25">
      <c r="A105" s="29"/>
      <c r="B105" s="10"/>
      <c r="C105" s="39"/>
      <c r="D105" s="39"/>
      <c r="E105" s="39"/>
      <c r="H105" s="51"/>
    </row>
    <row r="106" spans="1:8" x14ac:dyDescent="0.25">
      <c r="A106" s="29"/>
      <c r="B106" s="132" t="s">
        <v>25</v>
      </c>
      <c r="C106" s="11">
        <f t="shared" ref="C106:E108" si="8">(C102-$J$19)^2</f>
        <v>5.3636985938001844E-3</v>
      </c>
      <c r="D106" s="11">
        <f t="shared" si="8"/>
        <v>3.8313881394123912E-3</v>
      </c>
      <c r="E106" s="11">
        <f t="shared" si="8"/>
        <v>8.2772169196181963E-3</v>
      </c>
      <c r="F106" s="39"/>
      <c r="H106" s="51"/>
    </row>
    <row r="107" spans="1:8" x14ac:dyDescent="0.25">
      <c r="A107" s="29"/>
      <c r="B107" s="132"/>
      <c r="C107" s="11">
        <f t="shared" si="8"/>
        <v>5.9151818912912314E-4</v>
      </c>
      <c r="D107" s="11">
        <f t="shared" si="8"/>
        <v>1.7587050546627096E-3</v>
      </c>
      <c r="E107" s="11">
        <f t="shared" si="8"/>
        <v>3.3581817294227889E-5</v>
      </c>
      <c r="F107" s="56" t="s">
        <v>43</v>
      </c>
      <c r="G107" s="5"/>
      <c r="H107" s="51"/>
    </row>
    <row r="108" spans="1:8" x14ac:dyDescent="0.25">
      <c r="A108" s="29"/>
      <c r="B108" s="132"/>
      <c r="C108" s="11">
        <f t="shared" si="8"/>
        <v>1.9180004552870594E-3</v>
      </c>
      <c r="D108" s="11">
        <f t="shared" si="8"/>
        <v>1.2923896147274566E-3</v>
      </c>
      <c r="E108" s="11">
        <f t="shared" si="8"/>
        <v>7.01031076168101E-7</v>
      </c>
      <c r="F108" s="11">
        <f>SQRT(SUM(C106:E108))</f>
        <v>0.15187889851788997</v>
      </c>
      <c r="H108" s="51"/>
    </row>
    <row r="109" spans="1:8" x14ac:dyDescent="0.25">
      <c r="A109" s="29"/>
      <c r="C109" s="39"/>
      <c r="D109" s="39"/>
      <c r="E109" s="39"/>
      <c r="H109" s="51"/>
    </row>
    <row r="110" spans="1:8" x14ac:dyDescent="0.25">
      <c r="A110" s="29"/>
      <c r="C110" s="39"/>
      <c r="D110" s="39"/>
      <c r="E110" s="39"/>
      <c r="H110" s="51"/>
    </row>
    <row r="111" spans="1:8" x14ac:dyDescent="0.25">
      <c r="A111" s="29"/>
      <c r="C111" s="39"/>
      <c r="D111" s="39"/>
      <c r="E111" s="39"/>
      <c r="H111" s="51"/>
    </row>
    <row r="112" spans="1:8" ht="15.75" thickBot="1" x14ac:dyDescent="0.3">
      <c r="A112" s="29"/>
      <c r="C112" s="39"/>
      <c r="D112" s="39"/>
      <c r="E112" s="39"/>
      <c r="H112" s="51"/>
    </row>
    <row r="113" spans="1:8" x14ac:dyDescent="0.25">
      <c r="A113" s="30" t="s">
        <v>16</v>
      </c>
      <c r="B113" s="8" t="s">
        <v>15</v>
      </c>
      <c r="C113" s="45" t="s">
        <v>0</v>
      </c>
      <c r="D113" s="45" t="s">
        <v>17</v>
      </c>
      <c r="E113" s="45" t="s">
        <v>1</v>
      </c>
      <c r="H113" s="71" t="s">
        <v>41</v>
      </c>
    </row>
    <row r="114" spans="1:8" ht="15.75" x14ac:dyDescent="0.25">
      <c r="A114" s="133">
        <v>6</v>
      </c>
      <c r="B114">
        <v>0</v>
      </c>
      <c r="C114">
        <v>15203</v>
      </c>
      <c r="D114">
        <v>8046</v>
      </c>
      <c r="E114">
        <v>16131</v>
      </c>
      <c r="G114" s="36" t="s">
        <v>3</v>
      </c>
      <c r="H114" s="51" cm="1">
        <f t="array" ref="H114:H116">MMULT(F502:H504,F506:F508)</f>
        <v>30.029781120909192</v>
      </c>
    </row>
    <row r="115" spans="1:8" ht="15.75" x14ac:dyDescent="0.25">
      <c r="A115" s="134"/>
      <c r="B115">
        <v>1</v>
      </c>
      <c r="C115">
        <v>11619</v>
      </c>
      <c r="D115">
        <v>4884</v>
      </c>
      <c r="E115">
        <v>6223</v>
      </c>
      <c r="G115" s="36" t="s">
        <v>4</v>
      </c>
      <c r="H115" s="51">
        <v>33.722317125980858</v>
      </c>
    </row>
    <row r="116" spans="1:8" x14ac:dyDescent="0.25">
      <c r="A116" s="134"/>
      <c r="B116">
        <v>2</v>
      </c>
      <c r="C116">
        <v>8178</v>
      </c>
      <c r="D116">
        <v>4570</v>
      </c>
      <c r="E116">
        <v>15146</v>
      </c>
      <c r="F116" s="33" t="s">
        <v>5</v>
      </c>
      <c r="G116" s="13" t="s">
        <v>9</v>
      </c>
      <c r="H116" s="51">
        <v>42.407852079001486</v>
      </c>
    </row>
    <row r="117" spans="1:8" x14ac:dyDescent="0.25">
      <c r="A117" s="29"/>
      <c r="C117" s="39"/>
      <c r="D117" s="39"/>
      <c r="E117" s="39"/>
      <c r="F117">
        <f>SUM(C114:E116)</f>
        <v>90000</v>
      </c>
      <c r="H117" s="51">
        <f>SUM(_xlfn.ANCHORARRAY(H114))</f>
        <v>106.15995032589154</v>
      </c>
    </row>
    <row r="118" spans="1:8" ht="15" customHeight="1" x14ac:dyDescent="0.25">
      <c r="A118" s="29"/>
      <c r="B118" s="132" t="s">
        <v>42</v>
      </c>
      <c r="C118" s="11">
        <f>C114/$F117</f>
        <v>0.16892222222222222</v>
      </c>
      <c r="D118" s="11">
        <f>D114/$F117</f>
        <v>8.9399999999999993E-2</v>
      </c>
      <c r="E118" s="11">
        <f>E114/$F117</f>
        <v>0.17923333333333333</v>
      </c>
      <c r="H118" s="51"/>
    </row>
    <row r="119" spans="1:8" x14ac:dyDescent="0.25">
      <c r="A119" s="29"/>
      <c r="B119" s="132"/>
      <c r="C119" s="11">
        <f>C115/$F117</f>
        <v>0.12909999999999999</v>
      </c>
      <c r="D119" s="11">
        <f>D115/$F117</f>
        <v>5.4266666666666664E-2</v>
      </c>
      <c r="E119" s="11">
        <f>E115/$F117</f>
        <v>6.9144444444444439E-2</v>
      </c>
      <c r="H119" s="21"/>
    </row>
    <row r="120" spans="1:8" x14ac:dyDescent="0.25">
      <c r="A120" s="29"/>
      <c r="B120" s="132"/>
      <c r="C120" s="11">
        <f>C116/$F117</f>
        <v>9.0866666666666665E-2</v>
      </c>
      <c r="D120" s="11">
        <f>D116/$F117</f>
        <v>5.0777777777777776E-2</v>
      </c>
      <c r="E120" s="11">
        <f>E116/$F117</f>
        <v>0.16828888888888888</v>
      </c>
      <c r="H120" s="21"/>
    </row>
    <row r="121" spans="1:8" x14ac:dyDescent="0.25">
      <c r="A121" s="29"/>
      <c r="C121" s="39"/>
      <c r="D121" s="39"/>
      <c r="E121" s="39"/>
      <c r="H121" s="21"/>
    </row>
    <row r="122" spans="1:8" x14ac:dyDescent="0.25">
      <c r="A122" s="29"/>
      <c r="B122" s="132" t="s">
        <v>25</v>
      </c>
      <c r="C122" s="11">
        <f t="shared" ref="C122:E122" si="9">(C118-$J$19)^2</f>
        <v>3.3421245679012353E-3</v>
      </c>
      <c r="D122" s="11">
        <f t="shared" si="9"/>
        <v>4.7137234567901239E-4</v>
      </c>
      <c r="E122" s="11">
        <f t="shared" si="9"/>
        <v>4.640637160493827E-3</v>
      </c>
      <c r="F122" s="39"/>
      <c r="H122" s="21"/>
    </row>
    <row r="123" spans="1:8" x14ac:dyDescent="0.25">
      <c r="A123" s="29"/>
      <c r="B123" s="132"/>
      <c r="C123" s="11">
        <f t="shared" ref="C123:E123" si="10">(C119-$J$19)^2</f>
        <v>3.236001234567901E-4</v>
      </c>
      <c r="D123" s="11">
        <f t="shared" si="10"/>
        <v>3.2312908641975303E-3</v>
      </c>
      <c r="E123" s="11">
        <f t="shared" si="10"/>
        <v>1.761201111111111E-3</v>
      </c>
      <c r="F123" s="56" t="s">
        <v>43</v>
      </c>
      <c r="G123" s="5"/>
      <c r="H123" s="21"/>
    </row>
    <row r="124" spans="1:8" ht="15.75" thickBot="1" x14ac:dyDescent="0.3">
      <c r="A124" s="31"/>
      <c r="B124" s="135"/>
      <c r="C124" s="44">
        <f t="shared" ref="C124:E124" si="11">(C120-$J$19)^2</f>
        <v>4.0983753086419735E-4</v>
      </c>
      <c r="D124" s="44">
        <f t="shared" si="11"/>
        <v>3.6401111111111105E-3</v>
      </c>
      <c r="E124" s="44">
        <f t="shared" si="11"/>
        <v>3.2692982716049377E-3</v>
      </c>
      <c r="F124" s="44">
        <f>SQRT(SUM(C122:E124))</f>
        <v>0.14522215081185016</v>
      </c>
      <c r="G124" s="23"/>
      <c r="H124" s="25"/>
    </row>
    <row r="125" spans="1:8" x14ac:dyDescent="0.25">
      <c r="B125" s="62"/>
      <c r="C125" s="11"/>
      <c r="D125" s="11"/>
      <c r="E125" s="11"/>
      <c r="F125" s="11"/>
      <c r="H125" s="2"/>
    </row>
    <row r="126" spans="1:8" x14ac:dyDescent="0.25">
      <c r="B126" s="62"/>
      <c r="C126" s="11"/>
      <c r="D126" s="11"/>
      <c r="E126" s="11"/>
      <c r="F126" s="11"/>
      <c r="H126" s="2"/>
    </row>
    <row r="127" spans="1:8" ht="18.75" x14ac:dyDescent="0.3">
      <c r="A127" s="63" t="s">
        <v>47</v>
      </c>
    </row>
    <row r="128" spans="1:8" ht="15.75" thickBot="1" x14ac:dyDescent="0.3"/>
    <row r="129" spans="1:11" x14ac:dyDescent="0.25">
      <c r="A129" s="46" t="s">
        <v>40</v>
      </c>
      <c r="B129" s="47" t="s">
        <v>41</v>
      </c>
      <c r="C129" s="47"/>
      <c r="D129" s="49"/>
    </row>
    <row r="130" spans="1:11" x14ac:dyDescent="0.25">
      <c r="A130" s="50">
        <v>0.15528311062200001</v>
      </c>
      <c r="B130" s="11">
        <v>178.40791794130067</v>
      </c>
      <c r="C130" s="11"/>
      <c r="D130" s="51"/>
      <c r="E130" s="11"/>
      <c r="F130" s="11"/>
      <c r="G130" s="11"/>
      <c r="H130" s="11"/>
      <c r="I130" s="11"/>
      <c r="J130" s="11"/>
      <c r="K130" s="11"/>
    </row>
    <row r="131" spans="1:11" x14ac:dyDescent="0.25">
      <c r="A131" s="50">
        <v>0.13057016844933947</v>
      </c>
      <c r="B131" s="11">
        <v>107.1369932371932</v>
      </c>
      <c r="C131" s="11"/>
      <c r="D131" s="51"/>
      <c r="E131" s="11"/>
      <c r="F131" s="11"/>
      <c r="G131" s="11"/>
      <c r="H131" s="11"/>
      <c r="I131" s="11"/>
      <c r="J131" s="11"/>
      <c r="K131" s="11"/>
    </row>
    <row r="132" spans="1:11" x14ac:dyDescent="0.25">
      <c r="A132" s="50">
        <v>0.14727629693500882</v>
      </c>
      <c r="B132" s="11">
        <v>113.12755960141965</v>
      </c>
      <c r="C132" s="11"/>
      <c r="D132" s="51"/>
      <c r="E132" s="11"/>
      <c r="F132" s="11"/>
      <c r="G132" s="11"/>
      <c r="H132" s="11"/>
      <c r="I132" s="11"/>
      <c r="J132" s="11"/>
      <c r="K132" s="11"/>
    </row>
    <row r="133" spans="1:11" x14ac:dyDescent="0.25">
      <c r="A133" s="50">
        <v>0.1562110462645222</v>
      </c>
      <c r="B133" s="11">
        <v>120.71431792987647</v>
      </c>
      <c r="C133" s="11"/>
      <c r="D133" s="51"/>
      <c r="E133" s="11"/>
      <c r="F133" s="11"/>
      <c r="G133" s="11"/>
      <c r="H133" s="11"/>
      <c r="I133" s="11"/>
      <c r="J133" s="11"/>
      <c r="K133" s="11"/>
    </row>
    <row r="134" spans="1:11" x14ac:dyDescent="0.25">
      <c r="A134" s="50">
        <v>0.14912366462244467</v>
      </c>
      <c r="B134" s="11">
        <v>165.13630558026324</v>
      </c>
      <c r="C134" s="11"/>
      <c r="D134" s="51"/>
      <c r="E134" s="11"/>
      <c r="F134" s="11"/>
      <c r="G134" s="11"/>
      <c r="H134" s="11"/>
      <c r="I134" s="11"/>
      <c r="J134" s="11"/>
      <c r="K134" s="11"/>
    </row>
    <row r="135" spans="1:11" x14ac:dyDescent="0.25">
      <c r="A135" s="50">
        <v>0.11754503085672066</v>
      </c>
      <c r="B135" s="11">
        <v>100.03368223510181</v>
      </c>
      <c r="C135" s="11"/>
      <c r="D135" s="51"/>
      <c r="E135" s="11"/>
      <c r="F135" s="11"/>
      <c r="G135" s="11"/>
      <c r="H135" s="11"/>
      <c r="I135" s="11"/>
      <c r="J135" s="11"/>
      <c r="K135" s="11"/>
    </row>
    <row r="136" spans="1:11" ht="15" customHeight="1" x14ac:dyDescent="0.25">
      <c r="A136" s="50">
        <v>0.13802754242953036</v>
      </c>
      <c r="B136" s="11">
        <v>84.489660727993424</v>
      </c>
      <c r="C136" s="52" t="s">
        <v>45</v>
      </c>
      <c r="D136" s="64">
        <v>42</v>
      </c>
      <c r="E136" s="11"/>
      <c r="F136" s="57"/>
      <c r="G136" s="11"/>
      <c r="H136" s="11"/>
      <c r="I136" s="11"/>
      <c r="J136" s="11"/>
      <c r="K136" s="11"/>
    </row>
    <row r="137" spans="1:11" x14ac:dyDescent="0.25">
      <c r="A137" s="50"/>
      <c r="B137" s="11"/>
      <c r="C137" s="52" t="s">
        <v>12</v>
      </c>
      <c r="D137" s="51">
        <v>7</v>
      </c>
      <c r="E137" s="11"/>
      <c r="F137" s="57"/>
      <c r="G137" s="11"/>
      <c r="H137" s="11"/>
      <c r="I137" s="11"/>
      <c r="J137" s="11"/>
      <c r="K137" s="11"/>
    </row>
    <row r="138" spans="1:11" x14ac:dyDescent="0.25">
      <c r="A138" s="50"/>
      <c r="B138" s="11"/>
      <c r="C138" s="52" t="s">
        <v>38</v>
      </c>
      <c r="D138" s="51">
        <v>0.62809726387214981</v>
      </c>
      <c r="E138" s="11"/>
      <c r="G138" s="11"/>
      <c r="H138" s="11"/>
      <c r="I138" s="11"/>
      <c r="J138" s="11"/>
      <c r="K138" s="11"/>
    </row>
    <row r="139" spans="1:11" ht="15.75" thickBot="1" x14ac:dyDescent="0.3">
      <c r="A139" s="53"/>
      <c r="B139" s="44"/>
      <c r="C139" s="54" t="s">
        <v>39</v>
      </c>
      <c r="D139" s="55">
        <v>2.1356056519139068</v>
      </c>
      <c r="E139" s="11"/>
      <c r="G139" s="11"/>
      <c r="H139" s="11"/>
      <c r="I139" s="11"/>
      <c r="J139" s="11"/>
      <c r="K139" s="11"/>
    </row>
    <row r="140" spans="1:11" ht="15.75" thickBot="1" x14ac:dyDescent="0.3">
      <c r="C140" s="11"/>
      <c r="D140" s="11"/>
      <c r="E140" s="11"/>
      <c r="F140" s="11"/>
      <c r="G140" s="11"/>
      <c r="H140" s="11"/>
      <c r="I140" s="11"/>
      <c r="J140" s="11"/>
      <c r="K140" s="11"/>
    </row>
    <row r="141" spans="1:11" x14ac:dyDescent="0.25">
      <c r="A141" s="58" t="s">
        <v>16</v>
      </c>
      <c r="B141" s="59" t="s">
        <v>15</v>
      </c>
      <c r="C141" s="60" t="s">
        <v>0</v>
      </c>
      <c r="D141" s="60" t="s">
        <v>17</v>
      </c>
      <c r="E141" s="60" t="s">
        <v>1</v>
      </c>
      <c r="F141" s="61"/>
      <c r="G141" s="61"/>
      <c r="H141" s="71" t="s">
        <v>41</v>
      </c>
      <c r="I141" s="57"/>
      <c r="J141" s="5" t="s">
        <v>37</v>
      </c>
      <c r="K141" s="11"/>
    </row>
    <row r="142" spans="1:11" ht="15.75" x14ac:dyDescent="0.25">
      <c r="A142" s="133">
        <v>0</v>
      </c>
      <c r="B142" s="43">
        <v>0</v>
      </c>
      <c r="C142" s="11">
        <v>2042</v>
      </c>
      <c r="D142" s="11">
        <v>893</v>
      </c>
      <c r="E142" s="11">
        <v>2235</v>
      </c>
      <c r="F142" s="11"/>
      <c r="G142" s="36" t="s">
        <v>3</v>
      </c>
      <c r="H142" s="51">
        <v>45.940816459072124</v>
      </c>
      <c r="I142" s="11"/>
      <c r="J142" s="39">
        <f>1/9</f>
        <v>0.1111111111111111</v>
      </c>
      <c r="K142" s="11"/>
    </row>
    <row r="143" spans="1:11" ht="15.75" x14ac:dyDescent="0.25">
      <c r="A143" s="134"/>
      <c r="B143" s="43">
        <v>1</v>
      </c>
      <c r="C143" s="11">
        <v>2107</v>
      </c>
      <c r="D143" s="11">
        <v>547</v>
      </c>
      <c r="E143" s="11">
        <v>2542</v>
      </c>
      <c r="F143" s="11"/>
      <c r="G143" s="36" t="s">
        <v>4</v>
      </c>
      <c r="H143" s="51">
        <v>75.708695236702255</v>
      </c>
      <c r="J143" s="11"/>
      <c r="K143" s="11"/>
    </row>
    <row r="144" spans="1:11" x14ac:dyDescent="0.25">
      <c r="A144" s="134"/>
      <c r="B144" s="43">
        <v>2</v>
      </c>
      <c r="C144" s="11">
        <v>851</v>
      </c>
      <c r="D144" s="11">
        <v>1060</v>
      </c>
      <c r="E144" s="11">
        <v>2723</v>
      </c>
      <c r="F144" s="52" t="s">
        <v>5</v>
      </c>
      <c r="G144" s="13" t="s">
        <v>9</v>
      </c>
      <c r="H144" s="51">
        <v>56.758406245526288</v>
      </c>
      <c r="J144" s="11"/>
      <c r="K144" s="11"/>
    </row>
    <row r="145" spans="1:11" x14ac:dyDescent="0.25">
      <c r="A145" s="29"/>
      <c r="C145" s="11"/>
      <c r="D145" s="11"/>
      <c r="E145" s="11"/>
      <c r="F145" s="11">
        <v>15000</v>
      </c>
      <c r="G145" s="11"/>
      <c r="H145" s="51">
        <v>178.40791794130067</v>
      </c>
      <c r="J145" s="11"/>
      <c r="K145" s="11"/>
    </row>
    <row r="146" spans="1:11" x14ac:dyDescent="0.25">
      <c r="A146" s="29"/>
      <c r="B146" s="11"/>
      <c r="C146" s="11" t="s">
        <v>0</v>
      </c>
      <c r="D146" s="11" t="s">
        <v>17</v>
      </c>
      <c r="E146" s="11" t="s">
        <v>1</v>
      </c>
      <c r="H146" s="51"/>
      <c r="K146" s="11"/>
    </row>
    <row r="147" spans="1:11" x14ac:dyDescent="0.25">
      <c r="A147" s="29"/>
      <c r="B147" s="132" t="s">
        <v>42</v>
      </c>
      <c r="C147" s="11">
        <f>C142/$F145</f>
        <v>0.13613333333333333</v>
      </c>
      <c r="D147" s="11">
        <f t="shared" ref="D147:E147" si="12">D142/$F145</f>
        <v>5.9533333333333334E-2</v>
      </c>
      <c r="E147" s="11">
        <f t="shared" si="12"/>
        <v>0.14899999999999999</v>
      </c>
      <c r="H147" s="51"/>
      <c r="K147" s="11"/>
    </row>
    <row r="148" spans="1:11" x14ac:dyDescent="0.25">
      <c r="A148" s="29"/>
      <c r="B148" s="132"/>
      <c r="C148" s="11">
        <f>C143/$F145</f>
        <v>0.14046666666666666</v>
      </c>
      <c r="D148" s="11">
        <f t="shared" ref="D148:E148" si="13">D143/$F145</f>
        <v>3.6466666666666668E-2</v>
      </c>
      <c r="E148" s="11">
        <f t="shared" si="13"/>
        <v>0.16946666666666665</v>
      </c>
      <c r="H148" s="51"/>
      <c r="K148" s="11"/>
    </row>
    <row r="149" spans="1:11" x14ac:dyDescent="0.25">
      <c r="A149" s="29"/>
      <c r="B149" s="132"/>
      <c r="C149" s="11">
        <f>C144/$F145</f>
        <v>5.673333333333333E-2</v>
      </c>
      <c r="D149" s="11">
        <f t="shared" ref="D149:E149" si="14">D144/$F145</f>
        <v>7.0666666666666669E-2</v>
      </c>
      <c r="E149" s="11">
        <f t="shared" si="14"/>
        <v>0.18153333333333332</v>
      </c>
      <c r="H149" s="51"/>
      <c r="K149" s="11"/>
    </row>
    <row r="150" spans="1:11" x14ac:dyDescent="0.25">
      <c r="A150" s="29"/>
      <c r="B150" s="10"/>
      <c r="C150" s="11"/>
      <c r="D150" s="11"/>
      <c r="E150" s="11"/>
      <c r="F150" s="11"/>
      <c r="G150" s="11"/>
      <c r="H150" s="51"/>
      <c r="J150" s="11"/>
      <c r="K150" s="11"/>
    </row>
    <row r="151" spans="1:11" x14ac:dyDescent="0.25">
      <c r="A151" s="29"/>
      <c r="B151" s="132" t="s">
        <v>25</v>
      </c>
      <c r="C151" s="11">
        <f t="shared" ref="C151:E153" si="15">(C147-$J$142)^2</f>
        <v>6.2611160493827162E-4</v>
      </c>
      <c r="D151" s="11">
        <f t="shared" si="15"/>
        <v>2.6602671604938266E-3</v>
      </c>
      <c r="E151" s="11">
        <f t="shared" si="15"/>
        <v>1.4355679012345679E-3</v>
      </c>
      <c r="F151" s="11"/>
      <c r="G151" s="11"/>
      <c r="H151" s="51"/>
      <c r="J151" s="11"/>
      <c r="K151" s="11" t="s">
        <v>34</v>
      </c>
    </row>
    <row r="152" spans="1:11" x14ac:dyDescent="0.25">
      <c r="A152" s="29"/>
      <c r="B152" s="132"/>
      <c r="C152" s="11">
        <f t="shared" si="15"/>
        <v>8.6174864197530838E-4</v>
      </c>
      <c r="D152" s="11">
        <f t="shared" si="15"/>
        <v>5.5717930864197509E-3</v>
      </c>
      <c r="E152" s="11">
        <f t="shared" si="15"/>
        <v>3.40537086419753E-3</v>
      </c>
      <c r="F152" s="5" t="s">
        <v>23</v>
      </c>
      <c r="G152" s="11"/>
      <c r="H152" s="51"/>
      <c r="J152" s="11"/>
      <c r="K152" s="11" t="s">
        <v>35</v>
      </c>
    </row>
    <row r="153" spans="1:11" x14ac:dyDescent="0.25">
      <c r="A153" s="29"/>
      <c r="B153" s="132"/>
      <c r="C153" s="11">
        <f t="shared" si="15"/>
        <v>2.9569427160493823E-3</v>
      </c>
      <c r="D153" s="11">
        <f t="shared" si="15"/>
        <v>1.6357530864197524E-3</v>
      </c>
      <c r="E153" s="11">
        <f t="shared" si="15"/>
        <v>4.9592893827160494E-3</v>
      </c>
      <c r="F153" s="11">
        <f>SQRT(SUM(C151:E153))</f>
        <v>0.15528311062200048</v>
      </c>
      <c r="G153" s="11"/>
      <c r="H153" s="51"/>
      <c r="J153" s="11"/>
      <c r="K153" s="11" t="s">
        <v>36</v>
      </c>
    </row>
    <row r="154" spans="1:11" x14ac:dyDescent="0.25">
      <c r="A154" s="29"/>
      <c r="G154" s="11"/>
      <c r="H154" s="51"/>
      <c r="J154" s="11"/>
      <c r="K154" s="11"/>
    </row>
    <row r="155" spans="1:11" x14ac:dyDescent="0.25">
      <c r="A155" s="29"/>
      <c r="C155" s="11"/>
      <c r="D155" s="11"/>
      <c r="E155" s="11"/>
      <c r="F155" s="11"/>
      <c r="G155" s="11"/>
      <c r="H155" s="51"/>
      <c r="J155" s="11"/>
      <c r="K155" s="11"/>
    </row>
    <row r="156" spans="1:11" x14ac:dyDescent="0.25">
      <c r="A156" s="29"/>
      <c r="C156" s="11"/>
      <c r="D156" s="11"/>
      <c r="E156" s="11"/>
      <c r="F156" s="11"/>
      <c r="G156" s="11"/>
      <c r="H156" s="51"/>
      <c r="J156" s="11"/>
      <c r="K156" s="11"/>
    </row>
    <row r="157" spans="1:11" x14ac:dyDescent="0.25">
      <c r="A157" s="29"/>
      <c r="C157" s="11"/>
      <c r="D157" s="11"/>
      <c r="E157" s="11"/>
      <c r="F157" s="11"/>
      <c r="G157" s="11"/>
      <c r="H157" s="51"/>
      <c r="J157" s="11"/>
      <c r="K157" s="11"/>
    </row>
    <row r="158" spans="1:11" x14ac:dyDescent="0.25">
      <c r="A158" s="29"/>
      <c r="C158" s="11"/>
      <c r="D158" s="11"/>
      <c r="E158" s="11"/>
      <c r="F158" s="11"/>
      <c r="G158" s="11"/>
      <c r="H158" s="51"/>
      <c r="J158" s="11"/>
      <c r="K158" s="11"/>
    </row>
    <row r="159" spans="1:11" x14ac:dyDescent="0.25">
      <c r="A159" s="29"/>
      <c r="C159" s="11"/>
      <c r="D159" s="11"/>
      <c r="E159" s="11"/>
      <c r="F159" s="11"/>
      <c r="G159" s="11"/>
      <c r="H159" s="51"/>
      <c r="J159" s="11"/>
      <c r="K159" s="11"/>
    </row>
    <row r="160" spans="1:11" ht="15.75" thickBot="1" x14ac:dyDescent="0.3">
      <c r="A160" s="29"/>
      <c r="C160" s="11"/>
      <c r="D160" s="11"/>
      <c r="E160" s="11"/>
      <c r="F160" s="11"/>
      <c r="G160" s="11"/>
      <c r="H160" s="51"/>
      <c r="J160" s="11"/>
      <c r="K160" s="11"/>
    </row>
    <row r="161" spans="1:11" x14ac:dyDescent="0.25">
      <c r="A161" s="29"/>
      <c r="C161" s="11"/>
      <c r="D161" s="11"/>
      <c r="E161" s="11"/>
      <c r="F161" s="11"/>
      <c r="G161" s="11"/>
      <c r="H161" s="71" t="s">
        <v>41</v>
      </c>
      <c r="J161" s="11"/>
      <c r="K161" s="11"/>
    </row>
    <row r="162" spans="1:11" x14ac:dyDescent="0.25">
      <c r="A162" s="30" t="s">
        <v>16</v>
      </c>
      <c r="B162" s="8" t="s">
        <v>15</v>
      </c>
      <c r="C162" s="45" t="s">
        <v>0</v>
      </c>
      <c r="D162" s="45" t="s">
        <v>17</v>
      </c>
      <c r="E162" s="45" t="s">
        <v>1</v>
      </c>
      <c r="F162" s="11"/>
      <c r="G162" s="11"/>
      <c r="H162" s="51">
        <v>21.90260980460144</v>
      </c>
      <c r="J162" s="11"/>
      <c r="K162" s="11"/>
    </row>
    <row r="163" spans="1:11" ht="15.75" x14ac:dyDescent="0.25">
      <c r="A163" s="133">
        <v>1</v>
      </c>
      <c r="B163" s="43">
        <v>0</v>
      </c>
      <c r="C163" s="11">
        <v>2693</v>
      </c>
      <c r="D163" s="11">
        <v>2210</v>
      </c>
      <c r="E163" s="11">
        <v>3421</v>
      </c>
      <c r="F163" s="11"/>
      <c r="G163" s="36" t="s">
        <v>3</v>
      </c>
      <c r="H163" s="51">
        <v>28.818247372732547</v>
      </c>
      <c r="J163" s="11"/>
      <c r="K163" s="11"/>
    </row>
    <row r="164" spans="1:11" ht="15.75" x14ac:dyDescent="0.25">
      <c r="A164" s="134"/>
      <c r="B164" s="43">
        <v>1</v>
      </c>
      <c r="C164" s="11">
        <v>3104</v>
      </c>
      <c r="D164" s="11">
        <v>1811</v>
      </c>
      <c r="E164" s="11">
        <v>4134</v>
      </c>
      <c r="F164" s="11"/>
      <c r="G164" s="36" t="s">
        <v>4</v>
      </c>
      <c r="H164" s="51">
        <v>56.416136059859213</v>
      </c>
      <c r="J164" s="11"/>
      <c r="K164" s="11"/>
    </row>
    <row r="165" spans="1:11" x14ac:dyDescent="0.25">
      <c r="A165" s="134"/>
      <c r="B165" s="43">
        <v>2</v>
      </c>
      <c r="C165" s="11">
        <v>4203</v>
      </c>
      <c r="D165" s="11">
        <v>979</v>
      </c>
      <c r="E165" s="11">
        <v>4945</v>
      </c>
      <c r="F165" s="52" t="s">
        <v>5</v>
      </c>
      <c r="G165" s="13" t="s">
        <v>9</v>
      </c>
      <c r="H165" s="51">
        <v>107.1369932371932</v>
      </c>
      <c r="J165" s="11"/>
      <c r="K165" s="11"/>
    </row>
    <row r="166" spans="1:11" x14ac:dyDescent="0.25">
      <c r="A166" s="29"/>
      <c r="C166" s="11"/>
      <c r="D166" s="11"/>
      <c r="E166" s="11"/>
      <c r="F166" s="11">
        <v>27500</v>
      </c>
      <c r="H166" s="51"/>
      <c r="K166" s="11"/>
    </row>
    <row r="167" spans="1:11" x14ac:dyDescent="0.25">
      <c r="A167" s="29"/>
      <c r="B167" s="11"/>
      <c r="C167" s="11" t="s">
        <v>0</v>
      </c>
      <c r="D167" s="11" t="s">
        <v>17</v>
      </c>
      <c r="E167" s="11" t="s">
        <v>1</v>
      </c>
      <c r="H167" s="51"/>
      <c r="K167" s="11"/>
    </row>
    <row r="168" spans="1:11" x14ac:dyDescent="0.25">
      <c r="A168" s="29"/>
      <c r="B168" s="132" t="s">
        <v>42</v>
      </c>
      <c r="C168" s="11">
        <v>9.7927272727272724E-2</v>
      </c>
      <c r="D168" s="11">
        <v>8.0363636363636359E-2</v>
      </c>
      <c r="E168" s="11">
        <v>0.1244</v>
      </c>
      <c r="H168" s="51"/>
      <c r="K168" s="11"/>
    </row>
    <row r="169" spans="1:11" x14ac:dyDescent="0.25">
      <c r="A169" s="29"/>
      <c r="B169" s="132"/>
      <c r="C169" s="11">
        <v>0.11287272727272728</v>
      </c>
      <c r="D169" s="11">
        <v>6.5854545454545457E-2</v>
      </c>
      <c r="E169" s="11">
        <v>0.15032727272727273</v>
      </c>
      <c r="H169" s="51"/>
      <c r="K169" s="11"/>
    </row>
    <row r="170" spans="1:11" x14ac:dyDescent="0.25">
      <c r="A170" s="29"/>
      <c r="B170" s="132"/>
      <c r="C170" s="11">
        <v>0.15283636363636363</v>
      </c>
      <c r="D170" s="11">
        <v>3.56E-2</v>
      </c>
      <c r="E170" s="11">
        <v>0.17981818181818182</v>
      </c>
      <c r="G170" s="11"/>
      <c r="H170" s="51"/>
      <c r="J170" s="11"/>
      <c r="K170" s="11"/>
    </row>
    <row r="171" spans="1:11" x14ac:dyDescent="0.25">
      <c r="A171" s="29"/>
      <c r="B171" s="10"/>
      <c r="C171" s="11"/>
      <c r="D171" s="11"/>
      <c r="E171" s="11"/>
      <c r="F171" s="11"/>
      <c r="G171" s="11"/>
      <c r="H171" s="51"/>
      <c r="J171" s="11"/>
      <c r="K171" s="11" t="s">
        <v>34</v>
      </c>
    </row>
    <row r="172" spans="1:11" x14ac:dyDescent="0.25">
      <c r="A172" s="29"/>
      <c r="B172" s="132" t="s">
        <v>25</v>
      </c>
      <c r="C172" s="11">
        <f>(C168-$J$142)^2</f>
        <v>1.7381359453117021E-4</v>
      </c>
      <c r="D172" s="11">
        <f t="shared" ref="D172:E172" si="16">(D168-$J$142)^2</f>
        <v>9.4540720334659715E-4</v>
      </c>
      <c r="E172" s="11">
        <f t="shared" si="16"/>
        <v>1.7659456790123463E-4</v>
      </c>
      <c r="F172" s="11"/>
      <c r="G172" s="11"/>
      <c r="H172" s="51"/>
      <c r="J172" s="11"/>
      <c r="K172" s="11" t="s">
        <v>35</v>
      </c>
    </row>
    <row r="173" spans="1:11" x14ac:dyDescent="0.25">
      <c r="A173" s="29"/>
      <c r="B173" s="132"/>
      <c r="C173" s="11">
        <f t="shared" ref="C173:E173" si="17">(C169-$J$142)^2</f>
        <v>3.1032915008672966E-6</v>
      </c>
      <c r="D173" s="11">
        <f t="shared" si="17"/>
        <v>2.0481567350270373E-3</v>
      </c>
      <c r="E173" s="11">
        <f t="shared" si="17"/>
        <v>1.5379073319049081E-3</v>
      </c>
      <c r="F173" s="5" t="s">
        <v>23</v>
      </c>
      <c r="G173" s="11"/>
      <c r="H173" s="51"/>
      <c r="J173" s="11"/>
      <c r="K173" s="11" t="s">
        <v>36</v>
      </c>
    </row>
    <row r="174" spans="1:11" x14ac:dyDescent="0.25">
      <c r="A174" s="29"/>
      <c r="B174" s="132"/>
      <c r="C174" s="11">
        <f t="shared" ref="C174:E174" si="18">(C170-$J$142)^2</f>
        <v>1.7409966982960923E-3</v>
      </c>
      <c r="D174" s="11">
        <f t="shared" si="18"/>
        <v>5.7019279012345677E-3</v>
      </c>
      <c r="E174" s="11">
        <f t="shared" si="18"/>
        <v>4.720661565146415E-3</v>
      </c>
      <c r="F174" s="11">
        <f>SQRT(SUM(C172:E174))</f>
        <v>0.13057016844933947</v>
      </c>
      <c r="G174" s="11"/>
      <c r="H174" s="51"/>
      <c r="J174" s="11"/>
      <c r="K174" s="11"/>
    </row>
    <row r="175" spans="1:11" x14ac:dyDescent="0.25">
      <c r="A175" s="29"/>
      <c r="C175" s="11"/>
      <c r="D175" s="11"/>
      <c r="E175" s="11"/>
      <c r="F175" s="11"/>
      <c r="G175" s="11"/>
      <c r="H175" s="51"/>
      <c r="J175" s="11"/>
      <c r="K175" s="11"/>
    </row>
    <row r="176" spans="1:11" x14ac:dyDescent="0.25">
      <c r="A176" s="29"/>
      <c r="C176" s="11"/>
      <c r="D176" s="11"/>
      <c r="E176" s="11"/>
      <c r="F176" s="11"/>
      <c r="G176" s="11"/>
      <c r="H176" s="51"/>
      <c r="J176" s="11"/>
      <c r="K176" s="11"/>
    </row>
    <row r="177" spans="1:11" x14ac:dyDescent="0.25">
      <c r="A177" s="29"/>
      <c r="C177" s="11"/>
      <c r="D177" s="11"/>
      <c r="E177" s="11"/>
      <c r="F177" s="11"/>
      <c r="G177" s="11"/>
      <c r="H177" s="51"/>
      <c r="J177" s="11"/>
      <c r="K177" s="11"/>
    </row>
    <row r="178" spans="1:11" x14ac:dyDescent="0.25">
      <c r="A178" s="29"/>
      <c r="C178" s="11"/>
      <c r="D178" s="11"/>
      <c r="E178" s="11"/>
      <c r="F178" s="11"/>
      <c r="G178" s="11"/>
      <c r="H178" s="51"/>
      <c r="J178" s="11"/>
      <c r="K178" s="11"/>
    </row>
    <row r="179" spans="1:11" x14ac:dyDescent="0.25">
      <c r="A179" s="29"/>
      <c r="C179" s="11"/>
      <c r="D179" s="11"/>
      <c r="E179" s="11"/>
      <c r="F179" s="11"/>
      <c r="G179" s="11"/>
      <c r="H179" s="51"/>
      <c r="J179" s="11"/>
      <c r="K179" s="11"/>
    </row>
    <row r="180" spans="1:11" ht="15.75" thickBot="1" x14ac:dyDescent="0.3">
      <c r="A180" s="29"/>
      <c r="C180" s="11"/>
      <c r="D180" s="11"/>
      <c r="E180" s="11"/>
      <c r="F180" s="11"/>
      <c r="G180" s="11"/>
      <c r="H180" s="51"/>
      <c r="J180" s="11"/>
      <c r="K180" s="11"/>
    </row>
    <row r="181" spans="1:11" x14ac:dyDescent="0.25">
      <c r="A181" s="29"/>
      <c r="C181" s="11"/>
      <c r="D181" s="11"/>
      <c r="E181" s="11"/>
      <c r="F181" s="11"/>
      <c r="G181" s="11"/>
      <c r="H181" s="71" t="s">
        <v>41</v>
      </c>
      <c r="J181" s="11"/>
      <c r="K181" s="11"/>
    </row>
    <row r="182" spans="1:11" x14ac:dyDescent="0.25">
      <c r="A182" s="30" t="s">
        <v>16</v>
      </c>
      <c r="B182" s="8" t="s">
        <v>15</v>
      </c>
      <c r="C182" s="45" t="s">
        <v>0</v>
      </c>
      <c r="D182" s="45" t="s">
        <v>17</v>
      </c>
      <c r="E182" s="45" t="s">
        <v>1</v>
      </c>
      <c r="F182" s="11"/>
      <c r="G182" s="11"/>
      <c r="H182" s="51">
        <v>42.502573090305219</v>
      </c>
      <c r="J182" s="11"/>
      <c r="K182" s="11"/>
    </row>
    <row r="183" spans="1:11" ht="15.75" x14ac:dyDescent="0.25">
      <c r="A183" s="133">
        <v>2</v>
      </c>
      <c r="B183" s="43">
        <v>0</v>
      </c>
      <c r="C183" s="11">
        <v>3610</v>
      </c>
      <c r="D183" s="11">
        <v>2669</v>
      </c>
      <c r="E183" s="11">
        <v>8434</v>
      </c>
      <c r="F183" s="11"/>
      <c r="G183" s="36" t="s">
        <v>3</v>
      </c>
      <c r="H183" s="51">
        <v>33.967475530617115</v>
      </c>
      <c r="J183" s="11"/>
      <c r="K183" s="11"/>
    </row>
    <row r="184" spans="1:11" ht="15.75" x14ac:dyDescent="0.25">
      <c r="A184" s="134"/>
      <c r="B184" s="43">
        <v>1</v>
      </c>
      <c r="C184" s="11">
        <v>6904</v>
      </c>
      <c r="D184" s="11">
        <v>2966</v>
      </c>
      <c r="E184" s="11">
        <v>4662</v>
      </c>
      <c r="F184" s="11"/>
      <c r="G184" s="36" t="s">
        <v>4</v>
      </c>
      <c r="H184" s="51">
        <v>36.6575109804973</v>
      </c>
      <c r="J184" s="11"/>
      <c r="K184" s="11"/>
    </row>
    <row r="185" spans="1:11" x14ac:dyDescent="0.25">
      <c r="A185" s="134"/>
      <c r="B185" s="43">
        <v>2</v>
      </c>
      <c r="C185" s="11">
        <v>4486</v>
      </c>
      <c r="D185" s="11">
        <v>1865</v>
      </c>
      <c r="E185" s="11">
        <v>4404</v>
      </c>
      <c r="F185" s="52" t="s">
        <v>5</v>
      </c>
      <c r="G185" s="13" t="s">
        <v>9</v>
      </c>
      <c r="H185" s="51">
        <v>113.12755960141965</v>
      </c>
      <c r="J185" s="11"/>
      <c r="K185" s="11"/>
    </row>
    <row r="186" spans="1:11" x14ac:dyDescent="0.25">
      <c r="A186" s="50"/>
      <c r="C186" s="11"/>
      <c r="D186" s="11"/>
      <c r="E186" s="11"/>
      <c r="F186" s="11">
        <v>40000</v>
      </c>
      <c r="H186" s="51"/>
      <c r="K186" s="11"/>
    </row>
    <row r="187" spans="1:11" x14ac:dyDescent="0.25">
      <c r="A187" s="50"/>
      <c r="B187" s="11"/>
      <c r="C187" s="11" t="s">
        <v>0</v>
      </c>
      <c r="D187" s="11" t="s">
        <v>17</v>
      </c>
      <c r="E187" s="11" t="s">
        <v>1</v>
      </c>
      <c r="H187" s="51"/>
      <c r="K187" s="11"/>
    </row>
    <row r="188" spans="1:11" x14ac:dyDescent="0.25">
      <c r="A188" s="50"/>
      <c r="B188" s="132" t="s">
        <v>42</v>
      </c>
      <c r="C188" s="11">
        <v>9.0249999999999997E-2</v>
      </c>
      <c r="D188" s="11">
        <v>6.6725000000000007E-2</v>
      </c>
      <c r="E188" s="11">
        <v>0.21085000000000001</v>
      </c>
      <c r="H188" s="51"/>
      <c r="K188" s="11"/>
    </row>
    <row r="189" spans="1:11" x14ac:dyDescent="0.25">
      <c r="A189" s="50"/>
      <c r="B189" s="132"/>
      <c r="C189" s="11">
        <v>0.1726</v>
      </c>
      <c r="D189" s="11">
        <v>7.4149999999999994E-2</v>
      </c>
      <c r="E189" s="11">
        <v>0.11655</v>
      </c>
      <c r="H189" s="51"/>
      <c r="K189" s="11"/>
    </row>
    <row r="190" spans="1:11" x14ac:dyDescent="0.25">
      <c r="A190" s="50"/>
      <c r="B190" s="132"/>
      <c r="C190" s="11">
        <v>0.11215</v>
      </c>
      <c r="D190" s="11">
        <v>4.6625E-2</v>
      </c>
      <c r="E190" s="11">
        <v>0.1101</v>
      </c>
      <c r="G190" s="11"/>
      <c r="H190" s="51"/>
      <c r="J190" s="11"/>
      <c r="K190" s="11"/>
    </row>
    <row r="191" spans="1:11" x14ac:dyDescent="0.25">
      <c r="A191" s="50"/>
      <c r="B191" s="10"/>
      <c r="C191" s="11"/>
      <c r="D191" s="11"/>
      <c r="E191" s="11"/>
      <c r="F191" s="11"/>
      <c r="G191" s="11"/>
      <c r="H191" s="51"/>
      <c r="J191" s="11"/>
      <c r="K191" s="11" t="s">
        <v>34</v>
      </c>
    </row>
    <row r="192" spans="1:11" x14ac:dyDescent="0.25">
      <c r="A192" s="50"/>
      <c r="B192" s="132" t="s">
        <v>25</v>
      </c>
      <c r="C192" s="11">
        <f>(C188-$J$142)^2</f>
        <v>4.3518595679012335E-4</v>
      </c>
      <c r="D192" s="11">
        <f t="shared" ref="D192:E192" si="19">(D188-$J$142)^2</f>
        <v>1.9701268595678999E-3</v>
      </c>
      <c r="E192" s="11">
        <f t="shared" si="19"/>
        <v>9.9478459567901266E-3</v>
      </c>
      <c r="F192" s="11"/>
      <c r="G192" s="11"/>
      <c r="H192" s="51"/>
      <c r="J192" s="11"/>
      <c r="K192" s="11" t="s">
        <v>35</v>
      </c>
    </row>
    <row r="193" spans="1:11" x14ac:dyDescent="0.25">
      <c r="A193" s="50"/>
      <c r="B193" s="132"/>
      <c r="C193" s="11">
        <f t="shared" ref="C193:E193" si="20">(C189-$J$142)^2</f>
        <v>3.7808834567901245E-3</v>
      </c>
      <c r="D193" s="11">
        <f t="shared" si="20"/>
        <v>1.3661237345679012E-3</v>
      </c>
      <c r="E193" s="11">
        <f t="shared" si="20"/>
        <v>2.958151234567909E-5</v>
      </c>
      <c r="F193" s="5" t="s">
        <v>23</v>
      </c>
      <c r="G193" s="11"/>
      <c r="H193" s="51"/>
      <c r="J193" s="11"/>
      <c r="K193" s="11" t="s">
        <v>36</v>
      </c>
    </row>
    <row r="194" spans="1:11" x14ac:dyDescent="0.25">
      <c r="A194" s="50"/>
      <c r="B194" s="132"/>
      <c r="C194" s="11">
        <f t="shared" ref="C194:E194" si="21">(C190-$J$142)^2</f>
        <v>1.0792901234568024E-6</v>
      </c>
      <c r="D194" s="11">
        <f t="shared" si="21"/>
        <v>4.1584585262345675E-3</v>
      </c>
      <c r="E194" s="11">
        <f t="shared" si="21"/>
        <v>1.0223456790123264E-6</v>
      </c>
      <c r="F194" s="11">
        <f>SQRT(SUM(C192:E194))</f>
        <v>0.14727629693500882</v>
      </c>
      <c r="G194" s="11"/>
      <c r="H194" s="51"/>
      <c r="J194" s="11"/>
      <c r="K194" s="11"/>
    </row>
    <row r="195" spans="1:11" x14ac:dyDescent="0.25">
      <c r="A195" s="50"/>
      <c r="C195" s="11"/>
      <c r="D195" s="11"/>
      <c r="E195" s="11"/>
      <c r="F195" s="11"/>
      <c r="G195" s="11"/>
      <c r="H195" s="51"/>
      <c r="J195" s="11"/>
      <c r="K195" s="11"/>
    </row>
    <row r="196" spans="1:11" x14ac:dyDescent="0.25">
      <c r="A196" s="50"/>
      <c r="C196" s="11"/>
      <c r="D196" s="11"/>
      <c r="E196" s="11"/>
      <c r="F196" s="11"/>
      <c r="G196" s="11"/>
      <c r="H196" s="51"/>
      <c r="J196" s="11"/>
      <c r="K196" s="11"/>
    </row>
    <row r="197" spans="1:11" x14ac:dyDescent="0.25">
      <c r="A197" s="50"/>
      <c r="C197" s="11"/>
      <c r="D197" s="11"/>
      <c r="E197" s="11"/>
      <c r="F197" s="11"/>
      <c r="G197" s="11"/>
      <c r="H197" s="51"/>
      <c r="J197" s="11"/>
      <c r="K197" s="11"/>
    </row>
    <row r="198" spans="1:11" x14ac:dyDescent="0.25">
      <c r="A198" s="29"/>
      <c r="C198" s="11"/>
      <c r="D198" s="11"/>
      <c r="E198" s="11"/>
      <c r="F198" s="11"/>
      <c r="G198" s="11"/>
      <c r="H198" s="51"/>
      <c r="J198" s="11"/>
      <c r="K198" s="11"/>
    </row>
    <row r="199" spans="1:11" x14ac:dyDescent="0.25">
      <c r="A199" s="29"/>
      <c r="C199" s="11"/>
      <c r="D199" s="11"/>
      <c r="E199" s="11"/>
      <c r="F199" s="11"/>
      <c r="G199" s="11"/>
      <c r="H199" s="51"/>
      <c r="J199" s="11"/>
      <c r="K199" s="11"/>
    </row>
    <row r="200" spans="1:11" ht="15.75" thickBot="1" x14ac:dyDescent="0.3">
      <c r="A200" s="29"/>
      <c r="C200" s="11"/>
      <c r="D200" s="11"/>
      <c r="E200" s="11"/>
      <c r="F200" s="11"/>
      <c r="G200" s="11"/>
      <c r="H200" s="51"/>
      <c r="J200" s="11"/>
      <c r="K200" s="11"/>
    </row>
    <row r="201" spans="1:11" x14ac:dyDescent="0.25">
      <c r="A201" s="29"/>
      <c r="C201" s="11"/>
      <c r="D201" s="11"/>
      <c r="E201" s="11"/>
      <c r="F201" s="11"/>
      <c r="G201" s="11"/>
      <c r="H201" s="71" t="s">
        <v>41</v>
      </c>
      <c r="J201" s="11"/>
      <c r="K201" s="11"/>
    </row>
    <row r="202" spans="1:11" x14ac:dyDescent="0.25">
      <c r="A202" s="30" t="s">
        <v>16</v>
      </c>
      <c r="B202" s="8" t="s">
        <v>15</v>
      </c>
      <c r="C202" s="45" t="s">
        <v>0</v>
      </c>
      <c r="D202" s="45" t="s">
        <v>17</v>
      </c>
      <c r="E202" s="45" t="s">
        <v>1</v>
      </c>
      <c r="F202" s="11"/>
      <c r="G202" s="11"/>
      <c r="H202" s="51">
        <v>42.88634803200776</v>
      </c>
      <c r="J202" s="11"/>
      <c r="K202" s="11"/>
    </row>
    <row r="203" spans="1:11" ht="15.75" x14ac:dyDescent="0.25">
      <c r="A203" s="133">
        <v>3</v>
      </c>
      <c r="B203" s="43">
        <v>0</v>
      </c>
      <c r="C203" s="11">
        <v>4526</v>
      </c>
      <c r="D203" s="11">
        <v>3127</v>
      </c>
      <c r="E203" s="11">
        <v>9351</v>
      </c>
      <c r="F203" s="11"/>
      <c r="G203" s="36" t="s">
        <v>3</v>
      </c>
      <c r="H203" s="51">
        <v>32.090889846571351</v>
      </c>
      <c r="J203" s="11"/>
      <c r="K203" s="11"/>
    </row>
    <row r="204" spans="1:11" ht="15.75" x14ac:dyDescent="0.25">
      <c r="A204" s="134"/>
      <c r="B204" s="43">
        <v>1</v>
      </c>
      <c r="C204" s="11">
        <v>9446</v>
      </c>
      <c r="D204" s="11">
        <v>4982</v>
      </c>
      <c r="E204" s="11">
        <v>9349</v>
      </c>
      <c r="F204" s="11"/>
      <c r="G204" s="36" t="s">
        <v>4</v>
      </c>
      <c r="H204" s="51">
        <v>45.737080051297362</v>
      </c>
      <c r="J204" s="11"/>
      <c r="K204" s="11"/>
    </row>
    <row r="205" spans="1:11" x14ac:dyDescent="0.25">
      <c r="A205" s="134"/>
      <c r="B205" s="43">
        <v>2</v>
      </c>
      <c r="C205" s="11">
        <v>6028</v>
      </c>
      <c r="D205" s="11">
        <v>1891</v>
      </c>
      <c r="E205" s="11">
        <v>3800</v>
      </c>
      <c r="F205" s="52" t="s">
        <v>5</v>
      </c>
      <c r="G205" s="13" t="s">
        <v>9</v>
      </c>
      <c r="H205" s="51">
        <v>120.71431792987647</v>
      </c>
      <c r="J205" s="11"/>
      <c r="K205" s="11"/>
    </row>
    <row r="206" spans="1:11" x14ac:dyDescent="0.25">
      <c r="A206" s="50"/>
      <c r="C206" s="11"/>
      <c r="D206" s="11"/>
      <c r="E206" s="11"/>
      <c r="F206" s="11">
        <v>52500</v>
      </c>
      <c r="H206" s="51"/>
      <c r="K206" s="11"/>
    </row>
    <row r="207" spans="1:11" x14ac:dyDescent="0.25">
      <c r="A207" s="50"/>
      <c r="B207" s="11"/>
      <c r="C207" s="11" t="s">
        <v>0</v>
      </c>
      <c r="D207" s="11" t="s">
        <v>17</v>
      </c>
      <c r="E207" s="11" t="s">
        <v>1</v>
      </c>
      <c r="H207" s="51"/>
      <c r="K207" s="11"/>
    </row>
    <row r="208" spans="1:11" x14ac:dyDescent="0.25">
      <c r="A208" s="50"/>
      <c r="B208" s="132" t="s">
        <v>42</v>
      </c>
      <c r="C208" s="11">
        <v>8.6209523809523805E-2</v>
      </c>
      <c r="D208" s="11">
        <v>5.956190476190476E-2</v>
      </c>
      <c r="E208" s="11">
        <v>0.17811428571428572</v>
      </c>
      <c r="H208" s="51"/>
      <c r="K208" s="11"/>
    </row>
    <row r="209" spans="1:11" x14ac:dyDescent="0.25">
      <c r="A209" s="50"/>
      <c r="B209" s="132"/>
      <c r="C209" s="11">
        <v>0.17992380952380951</v>
      </c>
      <c r="D209" s="11">
        <v>9.4895238095238102E-2</v>
      </c>
      <c r="E209" s="11">
        <v>0.17807619047619047</v>
      </c>
      <c r="H209" s="51"/>
      <c r="K209" s="11"/>
    </row>
    <row r="210" spans="1:11" x14ac:dyDescent="0.25">
      <c r="A210" s="50"/>
      <c r="B210" s="132"/>
      <c r="C210" s="11">
        <v>0.11481904761904761</v>
      </c>
      <c r="D210" s="11">
        <v>3.6019047619047617E-2</v>
      </c>
      <c r="E210" s="11">
        <v>7.2380952380952379E-2</v>
      </c>
      <c r="G210" s="11"/>
      <c r="H210" s="51"/>
      <c r="J210" s="11"/>
      <c r="K210" s="11"/>
    </row>
    <row r="211" spans="1:11" x14ac:dyDescent="0.25">
      <c r="A211" s="50"/>
      <c r="B211" s="10"/>
      <c r="C211" s="11"/>
      <c r="D211" s="11"/>
      <c r="E211" s="11"/>
      <c r="F211" s="11"/>
      <c r="G211" s="11"/>
      <c r="H211" s="51"/>
      <c r="J211" s="11"/>
      <c r="K211" s="11" t="s">
        <v>34</v>
      </c>
    </row>
    <row r="212" spans="1:11" x14ac:dyDescent="0.25">
      <c r="A212" s="50"/>
      <c r="B212" s="132" t="s">
        <v>25</v>
      </c>
      <c r="C212" s="11">
        <f>(C208-$J$142)^2</f>
        <v>6.2008905013857384E-4</v>
      </c>
      <c r="D212" s="11">
        <f t="shared" ref="D212:E212" si="22">(D208-$J$142)^2</f>
        <v>2.6573206752330556E-3</v>
      </c>
      <c r="E212" s="11">
        <f t="shared" si="22"/>
        <v>4.4894254069035048E-3</v>
      </c>
      <c r="F212" s="11"/>
      <c r="G212" s="11"/>
      <c r="H212" s="51"/>
      <c r="J212" s="11"/>
      <c r="K212" s="11" t="s">
        <v>35</v>
      </c>
    </row>
    <row r="213" spans="1:11" x14ac:dyDescent="0.25">
      <c r="A213" s="50"/>
      <c r="B213" s="132"/>
      <c r="C213" s="11">
        <f t="shared" ref="C213:E213" si="23">(C209-$J$142)^2</f>
        <v>4.7351874628369858E-3</v>
      </c>
      <c r="D213" s="11">
        <f t="shared" si="23"/>
        <v>2.6295453766691818E-4</v>
      </c>
      <c r="E213" s="11">
        <f t="shared" si="23"/>
        <v>4.4843218543713786E-3</v>
      </c>
      <c r="F213" s="5" t="s">
        <v>23</v>
      </c>
      <c r="G213" s="11"/>
      <c r="H213" s="51"/>
      <c r="J213" s="11"/>
      <c r="K213" s="11" t="s">
        <v>36</v>
      </c>
    </row>
    <row r="214" spans="1:11" x14ac:dyDescent="0.25">
      <c r="A214" s="50"/>
      <c r="B214" s="132"/>
      <c r="C214" s="11">
        <f t="shared" ref="C214:E214" si="24">(C210-$J$142)^2</f>
        <v>1.374879314688838E-5</v>
      </c>
      <c r="D214" s="11">
        <f t="shared" si="24"/>
        <v>5.6388179994960944E-3</v>
      </c>
      <c r="E214" s="11">
        <f t="shared" si="24"/>
        <v>1.5000251952632902E-3</v>
      </c>
      <c r="F214" s="11">
        <f>SQRT(SUM(C212:E214))</f>
        <v>0.1562110462645222</v>
      </c>
      <c r="G214" s="11"/>
      <c r="H214" s="51"/>
      <c r="J214" s="11"/>
      <c r="K214" s="11"/>
    </row>
    <row r="215" spans="1:11" x14ac:dyDescent="0.25">
      <c r="A215" s="29"/>
      <c r="C215" s="11"/>
      <c r="D215" s="11"/>
      <c r="E215" s="11"/>
      <c r="F215" s="11"/>
      <c r="G215" s="11"/>
      <c r="H215" s="51"/>
      <c r="J215" s="11"/>
      <c r="K215" s="11"/>
    </row>
    <row r="216" spans="1:11" x14ac:dyDescent="0.25">
      <c r="A216" s="29"/>
      <c r="C216" s="11"/>
      <c r="D216" s="11"/>
      <c r="E216" s="11"/>
      <c r="F216" s="11"/>
      <c r="G216" s="11"/>
      <c r="H216" s="51"/>
      <c r="J216" s="11"/>
      <c r="K216" s="11"/>
    </row>
    <row r="217" spans="1:11" x14ac:dyDescent="0.25">
      <c r="A217" s="29"/>
      <c r="C217" s="11"/>
      <c r="D217" s="11"/>
      <c r="E217" s="11"/>
      <c r="F217" s="11"/>
      <c r="G217" s="11"/>
      <c r="H217" s="51"/>
      <c r="J217" s="11"/>
      <c r="K217" s="11"/>
    </row>
    <row r="218" spans="1:11" x14ac:dyDescent="0.25">
      <c r="A218" s="29"/>
      <c r="C218" s="11"/>
      <c r="D218" s="11"/>
      <c r="E218" s="11"/>
      <c r="F218" s="11"/>
      <c r="G218" s="11"/>
      <c r="H218" s="51"/>
      <c r="J218" s="11"/>
      <c r="K218" s="11"/>
    </row>
    <row r="219" spans="1:11" x14ac:dyDescent="0.25">
      <c r="A219" s="29"/>
      <c r="C219" s="11"/>
      <c r="D219" s="11"/>
      <c r="E219" s="11"/>
      <c r="F219" s="11"/>
      <c r="G219" s="11"/>
      <c r="H219" s="51"/>
      <c r="J219" s="11"/>
      <c r="K219" s="11"/>
    </row>
    <row r="220" spans="1:11" ht="15.75" thickBot="1" x14ac:dyDescent="0.3">
      <c r="A220" s="29"/>
      <c r="C220" s="11"/>
      <c r="D220" s="11"/>
      <c r="E220" s="11"/>
      <c r="F220" s="11"/>
      <c r="G220" s="11"/>
      <c r="H220" s="51"/>
      <c r="J220" s="11"/>
      <c r="K220" s="11"/>
    </row>
    <row r="221" spans="1:11" x14ac:dyDescent="0.25">
      <c r="A221" s="29"/>
      <c r="C221" s="11"/>
      <c r="D221" s="11"/>
      <c r="E221" s="11"/>
      <c r="F221" s="11"/>
      <c r="G221" s="11"/>
      <c r="H221" s="71" t="s">
        <v>41</v>
      </c>
      <c r="J221" s="11"/>
      <c r="K221" s="11"/>
    </row>
    <row r="222" spans="1:11" x14ac:dyDescent="0.25">
      <c r="A222" s="30" t="s">
        <v>16</v>
      </c>
      <c r="B222" s="8" t="s">
        <v>15</v>
      </c>
      <c r="C222" s="45" t="s">
        <v>0</v>
      </c>
      <c r="D222" s="45" t="s">
        <v>17</v>
      </c>
      <c r="E222" s="45" t="s">
        <v>1</v>
      </c>
      <c r="F222" s="11"/>
      <c r="G222" s="11"/>
      <c r="H222" s="51">
        <v>42.860925747530018</v>
      </c>
      <c r="J222" s="11"/>
      <c r="K222" s="11"/>
    </row>
    <row r="223" spans="1:11" ht="15.75" x14ac:dyDescent="0.25">
      <c r="A223" s="133">
        <v>4</v>
      </c>
      <c r="B223" s="43">
        <v>0</v>
      </c>
      <c r="C223" s="11">
        <v>11853</v>
      </c>
      <c r="D223" s="11">
        <v>5798</v>
      </c>
      <c r="E223" s="11">
        <v>5901</v>
      </c>
      <c r="F223" s="11"/>
      <c r="G223" s="36" t="s">
        <v>3</v>
      </c>
      <c r="H223" s="51">
        <v>66.5335218114474</v>
      </c>
      <c r="J223" s="11"/>
      <c r="K223" s="11"/>
    </row>
    <row r="224" spans="1:11" ht="15.75" x14ac:dyDescent="0.25">
      <c r="A224" s="134"/>
      <c r="B224" s="43">
        <v>1</v>
      </c>
      <c r="C224" s="11">
        <v>9005</v>
      </c>
      <c r="D224" s="11">
        <v>2973</v>
      </c>
      <c r="E224" s="11">
        <v>11130</v>
      </c>
      <c r="F224" s="11"/>
      <c r="G224" s="36" t="s">
        <v>4</v>
      </c>
      <c r="H224" s="51">
        <v>55.741858021285836</v>
      </c>
      <c r="J224" s="11"/>
      <c r="K224" s="11"/>
    </row>
    <row r="225" spans="1:11" x14ac:dyDescent="0.25">
      <c r="A225" s="134"/>
      <c r="B225" s="43">
        <v>2</v>
      </c>
      <c r="C225" s="11">
        <v>4142</v>
      </c>
      <c r="D225" s="11">
        <v>3729</v>
      </c>
      <c r="E225" s="11">
        <v>10469</v>
      </c>
      <c r="F225" s="52" t="s">
        <v>5</v>
      </c>
      <c r="G225" s="13" t="s">
        <v>9</v>
      </c>
      <c r="H225" s="51">
        <v>165.13630558026324</v>
      </c>
      <c r="J225" s="11"/>
      <c r="K225" s="11"/>
    </row>
    <row r="226" spans="1:11" x14ac:dyDescent="0.25">
      <c r="A226" s="29"/>
      <c r="C226" s="11"/>
      <c r="D226" s="11"/>
      <c r="E226" s="11"/>
      <c r="F226" s="11">
        <v>65000</v>
      </c>
      <c r="H226" s="51"/>
      <c r="K226" s="11"/>
    </row>
    <row r="227" spans="1:11" x14ac:dyDescent="0.25">
      <c r="A227" s="29"/>
      <c r="B227" s="11"/>
      <c r="C227" s="11" t="s">
        <v>0</v>
      </c>
      <c r="D227" s="11" t="s">
        <v>17</v>
      </c>
      <c r="E227" s="11" t="s">
        <v>1</v>
      </c>
      <c r="H227" s="51"/>
      <c r="K227" s="11"/>
    </row>
    <row r="228" spans="1:11" x14ac:dyDescent="0.25">
      <c r="A228" s="29"/>
      <c r="B228" s="132" t="s">
        <v>42</v>
      </c>
      <c r="C228" s="11">
        <v>0.18235384615384614</v>
      </c>
      <c r="D228" s="11">
        <v>8.9200000000000002E-2</v>
      </c>
      <c r="E228" s="11">
        <v>9.078461538461538E-2</v>
      </c>
      <c r="H228" s="51"/>
      <c r="K228" s="11"/>
    </row>
    <row r="229" spans="1:11" x14ac:dyDescent="0.25">
      <c r="A229" s="29"/>
      <c r="B229" s="132"/>
      <c r="C229" s="11">
        <v>0.13853846153846153</v>
      </c>
      <c r="D229" s="11">
        <v>4.573846153846154E-2</v>
      </c>
      <c r="E229" s="11">
        <v>0.17123076923076924</v>
      </c>
      <c r="H229" s="51"/>
      <c r="K229" s="11"/>
    </row>
    <row r="230" spans="1:11" x14ac:dyDescent="0.25">
      <c r="A230" s="29"/>
      <c r="B230" s="132"/>
      <c r="C230" s="11">
        <v>6.3723076923076924E-2</v>
      </c>
      <c r="D230" s="11">
        <v>5.736923076923077E-2</v>
      </c>
      <c r="E230" s="11">
        <v>0.16106153846153845</v>
      </c>
      <c r="G230" s="11"/>
      <c r="H230" s="51"/>
      <c r="J230" s="11"/>
      <c r="K230" s="11"/>
    </row>
    <row r="231" spans="1:11" x14ac:dyDescent="0.25">
      <c r="A231" s="29"/>
      <c r="B231" s="10"/>
      <c r="C231" s="11"/>
      <c r="D231" s="11"/>
      <c r="E231" s="11"/>
      <c r="F231" s="11"/>
      <c r="G231" s="11"/>
      <c r="H231" s="51"/>
      <c r="J231" s="11"/>
      <c r="K231" s="11" t="s">
        <v>34</v>
      </c>
    </row>
    <row r="232" spans="1:11" x14ac:dyDescent="0.25">
      <c r="A232" s="29"/>
      <c r="B232" s="132" t="s">
        <v>25</v>
      </c>
      <c r="C232" s="11">
        <f>(C228-$J$142)^2</f>
        <v>5.0755272963693473E-3</v>
      </c>
      <c r="D232" s="11">
        <f t="shared" ref="D232:E232" si="25">(D228-$J$142)^2</f>
        <v>4.8009679012345647E-4</v>
      </c>
      <c r="E232" s="11">
        <f t="shared" si="25"/>
        <v>4.1316642851924897E-4</v>
      </c>
      <c r="F232" s="11"/>
      <c r="G232" s="11"/>
      <c r="H232" s="51"/>
      <c r="J232" s="11"/>
      <c r="K232" s="11" t="s">
        <v>35</v>
      </c>
    </row>
    <row r="233" spans="1:11" x14ac:dyDescent="0.25">
      <c r="A233" s="29"/>
      <c r="B233" s="132"/>
      <c r="C233" s="11">
        <f t="shared" ref="C233:E233" si="26">(C229-$J$142)^2</f>
        <v>7.5225955146467939E-4</v>
      </c>
      <c r="D233" s="11">
        <f t="shared" si="26"/>
        <v>4.27358331214844E-3</v>
      </c>
      <c r="E233" s="11">
        <f t="shared" si="26"/>
        <v>3.6143732924245765E-3</v>
      </c>
      <c r="F233" s="5" t="s">
        <v>23</v>
      </c>
      <c r="G233" s="11"/>
      <c r="H233" s="51"/>
      <c r="J233" s="11"/>
      <c r="K233" s="11" t="s">
        <v>36</v>
      </c>
    </row>
    <row r="234" spans="1:11" x14ac:dyDescent="0.25">
      <c r="A234" s="29"/>
      <c r="B234" s="132"/>
      <c r="C234" s="11">
        <f t="shared" ref="C234:E234" si="27">(C230-$J$142)^2</f>
        <v>2.2456257842062965E-3</v>
      </c>
      <c r="D234" s="11">
        <f t="shared" si="27"/>
        <v>2.8881897026809839E-3</v>
      </c>
      <c r="E234" s="11">
        <f t="shared" si="27"/>
        <v>2.4950451924903201E-3</v>
      </c>
      <c r="F234" s="11">
        <f>SQRT(SUM(C232:E234))</f>
        <v>0.14912366462244467</v>
      </c>
      <c r="G234" s="11"/>
      <c r="H234" s="51"/>
      <c r="J234" s="11"/>
      <c r="K234" s="11"/>
    </row>
    <row r="235" spans="1:11" x14ac:dyDescent="0.25">
      <c r="A235" s="29"/>
      <c r="C235" s="11"/>
      <c r="D235" s="11"/>
      <c r="E235" s="11"/>
      <c r="F235" s="11"/>
      <c r="G235" s="11"/>
      <c r="H235" s="51"/>
      <c r="J235" s="11"/>
      <c r="K235" s="11"/>
    </row>
    <row r="236" spans="1:11" x14ac:dyDescent="0.25">
      <c r="A236" s="29"/>
      <c r="C236" s="11"/>
      <c r="D236" s="11"/>
      <c r="E236" s="11"/>
      <c r="F236" s="11"/>
      <c r="G236" s="11"/>
      <c r="H236" s="51"/>
      <c r="J236" s="11"/>
      <c r="K236" s="11"/>
    </row>
    <row r="237" spans="1:11" x14ac:dyDescent="0.25">
      <c r="A237" s="29"/>
      <c r="C237" s="11"/>
      <c r="D237" s="11"/>
      <c r="E237" s="11"/>
      <c r="F237" s="11"/>
      <c r="G237" s="11"/>
      <c r="H237" s="51"/>
      <c r="J237" s="11"/>
      <c r="K237" s="11"/>
    </row>
    <row r="238" spans="1:11" x14ac:dyDescent="0.25">
      <c r="A238" s="29"/>
      <c r="C238" s="11"/>
      <c r="D238" s="11"/>
      <c r="E238" s="11"/>
      <c r="F238" s="11"/>
      <c r="G238" s="11"/>
      <c r="H238" s="51"/>
      <c r="J238" s="11"/>
      <c r="K238" s="11"/>
    </row>
    <row r="239" spans="1:11" x14ac:dyDescent="0.25">
      <c r="A239" s="29"/>
      <c r="C239" s="11"/>
      <c r="D239" s="11"/>
      <c r="E239" s="11"/>
      <c r="F239" s="11"/>
      <c r="G239" s="11"/>
      <c r="H239" s="51"/>
      <c r="J239" s="11"/>
      <c r="K239" s="11"/>
    </row>
    <row r="240" spans="1:11" ht="15.75" thickBot="1" x14ac:dyDescent="0.3">
      <c r="A240" s="29"/>
      <c r="C240" s="11"/>
      <c r="D240" s="11"/>
      <c r="E240" s="11"/>
      <c r="F240" s="11"/>
      <c r="G240" s="11"/>
      <c r="H240" s="51"/>
      <c r="J240" s="11"/>
      <c r="K240" s="11"/>
    </row>
    <row r="241" spans="1:11" x14ac:dyDescent="0.25">
      <c r="A241" s="29"/>
      <c r="C241" s="11"/>
      <c r="D241" s="11"/>
      <c r="E241" s="11"/>
      <c r="F241" s="11"/>
      <c r="G241" s="11"/>
      <c r="H241" s="71" t="s">
        <v>41</v>
      </c>
      <c r="J241" s="11"/>
      <c r="K241" s="11"/>
    </row>
    <row r="242" spans="1:11" x14ac:dyDescent="0.25">
      <c r="A242" s="30" t="s">
        <v>16</v>
      </c>
      <c r="B242" s="8" t="s">
        <v>15</v>
      </c>
      <c r="C242" s="45" t="s">
        <v>0</v>
      </c>
      <c r="D242" s="45" t="s">
        <v>17</v>
      </c>
      <c r="E242" s="45" t="s">
        <v>1</v>
      </c>
      <c r="F242" s="11"/>
      <c r="G242" s="11"/>
      <c r="H242" s="51">
        <v>45.250731485291311</v>
      </c>
      <c r="J242" s="11"/>
      <c r="K242" s="11"/>
    </row>
    <row r="243" spans="1:11" ht="15.75" x14ac:dyDescent="0.25">
      <c r="A243" s="133">
        <v>5</v>
      </c>
      <c r="B243" s="43">
        <v>0</v>
      </c>
      <c r="C243" s="11">
        <v>12770</v>
      </c>
      <c r="D243" s="11">
        <v>3610</v>
      </c>
      <c r="E243" s="11">
        <v>11348</v>
      </c>
      <c r="F243" s="11"/>
      <c r="G243" s="36" t="s">
        <v>3</v>
      </c>
      <c r="H243" s="51">
        <v>25.03712744315531</v>
      </c>
      <c r="J243" s="11"/>
      <c r="K243" s="11"/>
    </row>
    <row r="244" spans="1:11" ht="15.75" x14ac:dyDescent="0.25">
      <c r="A244" s="134"/>
      <c r="B244" s="43">
        <v>1</v>
      </c>
      <c r="C244" s="11">
        <v>9964</v>
      </c>
      <c r="D244" s="11">
        <v>6904</v>
      </c>
      <c r="E244" s="11">
        <v>11550</v>
      </c>
      <c r="F244" s="11"/>
      <c r="G244" s="36" t="s">
        <v>4</v>
      </c>
      <c r="H244" s="51">
        <v>29.745823306655183</v>
      </c>
      <c r="J244" s="11"/>
      <c r="K244" s="11"/>
    </row>
    <row r="245" spans="1:11" x14ac:dyDescent="0.25">
      <c r="A245" s="134"/>
      <c r="B245" s="43">
        <v>2</v>
      </c>
      <c r="C245" s="11">
        <v>7266</v>
      </c>
      <c r="D245" s="11">
        <v>4486</v>
      </c>
      <c r="E245" s="11">
        <v>9602</v>
      </c>
      <c r="F245" s="52" t="s">
        <v>5</v>
      </c>
      <c r="G245" s="13" t="s">
        <v>9</v>
      </c>
      <c r="H245" s="51">
        <v>100.03368223510181</v>
      </c>
      <c r="J245" s="11"/>
      <c r="K245" s="11"/>
    </row>
    <row r="246" spans="1:11" x14ac:dyDescent="0.25">
      <c r="A246" s="29"/>
      <c r="C246" s="11"/>
      <c r="D246" s="11"/>
      <c r="E246" s="11"/>
      <c r="F246" s="11">
        <v>77500</v>
      </c>
      <c r="H246" s="51"/>
      <c r="K246" s="11"/>
    </row>
    <row r="247" spans="1:11" x14ac:dyDescent="0.25">
      <c r="A247" s="29"/>
      <c r="B247" s="11"/>
      <c r="C247" s="11" t="s">
        <v>0</v>
      </c>
      <c r="D247" s="11" t="s">
        <v>17</v>
      </c>
      <c r="E247" s="11" t="s">
        <v>1</v>
      </c>
      <c r="H247" s="51"/>
      <c r="K247" s="11"/>
    </row>
    <row r="248" spans="1:11" x14ac:dyDescent="0.25">
      <c r="A248" s="29"/>
      <c r="B248" s="132" t="s">
        <v>42</v>
      </c>
      <c r="C248" s="11">
        <v>0.1647741935483871</v>
      </c>
      <c r="D248" s="11">
        <v>4.6580645161290325E-2</v>
      </c>
      <c r="E248" s="11">
        <v>0.14642580645161291</v>
      </c>
      <c r="H248" s="51"/>
      <c r="K248" s="11"/>
    </row>
    <row r="249" spans="1:11" x14ac:dyDescent="0.25">
      <c r="A249" s="29"/>
      <c r="B249" s="132"/>
      <c r="C249" s="11">
        <v>0.12856774193548387</v>
      </c>
      <c r="D249" s="11">
        <v>8.9083870967741938E-2</v>
      </c>
      <c r="E249" s="11">
        <v>0.14903225806451612</v>
      </c>
      <c r="H249" s="51"/>
      <c r="K249" s="11"/>
    </row>
    <row r="250" spans="1:11" x14ac:dyDescent="0.25">
      <c r="A250" s="29"/>
      <c r="B250" s="132"/>
      <c r="C250" s="11">
        <v>9.3754838709677421E-2</v>
      </c>
      <c r="D250" s="11">
        <v>5.7883870967741932E-2</v>
      </c>
      <c r="E250" s="11">
        <v>0.12389677419354839</v>
      </c>
      <c r="G250" s="11"/>
      <c r="H250" s="51"/>
      <c r="J250" s="11"/>
      <c r="K250" s="11"/>
    </row>
    <row r="251" spans="1:11" x14ac:dyDescent="0.25">
      <c r="A251" s="29"/>
      <c r="B251" s="10"/>
      <c r="C251" s="11"/>
      <c r="D251" s="11"/>
      <c r="E251" s="11"/>
      <c r="F251" s="11"/>
      <c r="G251" s="11"/>
      <c r="H251" s="51"/>
      <c r="J251" s="11"/>
      <c r="K251" s="11" t="s">
        <v>34</v>
      </c>
    </row>
    <row r="252" spans="1:11" x14ac:dyDescent="0.25">
      <c r="A252" s="29"/>
      <c r="B252" s="132" t="s">
        <v>25</v>
      </c>
      <c r="C252" s="11">
        <f>(C248-$J$142)^2</f>
        <v>2.8797264166698791E-3</v>
      </c>
      <c r="D252" s="11">
        <f t="shared" ref="D252:E252" si="28">(D248-$J$142)^2</f>
        <v>4.1641810357009798E-3</v>
      </c>
      <c r="E252" s="11">
        <f t="shared" si="28"/>
        <v>1.2471277069924596E-3</v>
      </c>
      <c r="F252" s="11"/>
      <c r="G252" s="11"/>
      <c r="H252" s="51"/>
      <c r="J252" s="11"/>
      <c r="K252" s="11" t="s">
        <v>35</v>
      </c>
    </row>
    <row r="253" spans="1:11" x14ac:dyDescent="0.25">
      <c r="A253" s="29"/>
      <c r="B253" s="132"/>
      <c r="C253" s="11">
        <f t="shared" ref="C253:E253" si="29">(C249-$J$142)^2</f>
        <v>3.0473395973844135E-4</v>
      </c>
      <c r="D253" s="11">
        <f t="shared" si="29"/>
        <v>4.8519930833365414E-4</v>
      </c>
      <c r="E253" s="11">
        <f t="shared" si="29"/>
        <v>1.438013386261738E-3</v>
      </c>
      <c r="F253" s="5" t="s">
        <v>23</v>
      </c>
      <c r="G253" s="11"/>
      <c r="H253" s="51"/>
      <c r="J253" s="11"/>
      <c r="K253" s="11" t="s">
        <v>36</v>
      </c>
    </row>
    <row r="254" spans="1:11" x14ac:dyDescent="0.25">
      <c r="A254" s="29"/>
      <c r="B254" s="132"/>
      <c r="C254" s="11">
        <f t="shared" ref="C254:E254" si="30">(C250-$J$142)^2</f>
        <v>3.0124019167276857E-4</v>
      </c>
      <c r="D254" s="11">
        <f t="shared" si="30"/>
        <v>2.8331390932798909E-3</v>
      </c>
      <c r="E254" s="11">
        <f t="shared" si="30"/>
        <v>1.6347318045759963E-4</v>
      </c>
      <c r="F254" s="11">
        <f>SQRT(SUM(C252:E254))</f>
        <v>0.11754503085672066</v>
      </c>
      <c r="G254" s="11"/>
      <c r="H254" s="51"/>
      <c r="J254" s="11"/>
      <c r="K254" s="11"/>
    </row>
    <row r="255" spans="1:11" x14ac:dyDescent="0.25">
      <c r="A255" s="29"/>
      <c r="C255" s="11"/>
      <c r="D255" s="11"/>
      <c r="E255" s="11"/>
      <c r="F255" s="11"/>
      <c r="G255" s="11"/>
      <c r="H255" s="51"/>
      <c r="J255" s="11"/>
      <c r="K255" s="11"/>
    </row>
    <row r="256" spans="1:11" x14ac:dyDescent="0.25">
      <c r="A256" s="29"/>
      <c r="C256" s="11"/>
      <c r="D256" s="11"/>
      <c r="E256" s="11"/>
      <c r="F256" s="11"/>
      <c r="G256" s="11"/>
      <c r="H256" s="51"/>
      <c r="J256" s="11"/>
      <c r="K256" s="11"/>
    </row>
    <row r="257" spans="1:11" x14ac:dyDescent="0.25">
      <c r="A257" s="29"/>
      <c r="C257" s="11"/>
      <c r="D257" s="11"/>
      <c r="E257" s="11"/>
      <c r="F257" s="11"/>
      <c r="G257" s="11"/>
      <c r="H257" s="51"/>
      <c r="J257" s="11"/>
      <c r="K257" s="11"/>
    </row>
    <row r="258" spans="1:11" x14ac:dyDescent="0.25">
      <c r="A258" s="29"/>
      <c r="C258" s="11"/>
      <c r="D258" s="11"/>
      <c r="E258" s="11"/>
      <c r="F258" s="11"/>
      <c r="G258" s="11"/>
      <c r="H258" s="51"/>
      <c r="J258" s="11"/>
      <c r="K258" s="11"/>
    </row>
    <row r="259" spans="1:11" x14ac:dyDescent="0.25">
      <c r="A259" s="29"/>
      <c r="C259" s="11"/>
      <c r="D259" s="11"/>
      <c r="E259" s="11"/>
      <c r="F259" s="11"/>
      <c r="G259" s="11"/>
      <c r="H259" s="51"/>
      <c r="J259" s="11"/>
      <c r="K259" s="11"/>
    </row>
    <row r="260" spans="1:11" ht="15.75" thickBot="1" x14ac:dyDescent="0.3">
      <c r="A260" s="29"/>
      <c r="C260" s="11"/>
      <c r="D260" s="11"/>
      <c r="E260" s="11"/>
      <c r="F260" s="11"/>
      <c r="G260" s="11"/>
      <c r="H260" s="51"/>
      <c r="J260" s="11"/>
      <c r="K260" s="11"/>
    </row>
    <row r="261" spans="1:11" x14ac:dyDescent="0.25">
      <c r="A261" s="29"/>
      <c r="C261" s="11"/>
      <c r="D261" s="11"/>
      <c r="E261" s="11"/>
      <c r="F261" s="11"/>
      <c r="G261" s="11"/>
      <c r="H261" s="71" t="s">
        <v>41</v>
      </c>
      <c r="J261" s="11"/>
      <c r="K261" s="11"/>
    </row>
    <row r="262" spans="1:11" x14ac:dyDescent="0.25">
      <c r="A262" s="30" t="s">
        <v>16</v>
      </c>
      <c r="B262" s="8" t="s">
        <v>15</v>
      </c>
      <c r="C262" s="45" t="s">
        <v>0</v>
      </c>
      <c r="D262" s="45" t="s">
        <v>17</v>
      </c>
      <c r="E262" s="45" t="s">
        <v>1</v>
      </c>
      <c r="F262" s="11"/>
      <c r="G262" s="11"/>
      <c r="H262" s="51">
        <v>36.250994135451315</v>
      </c>
      <c r="J262" s="11"/>
      <c r="K262" s="11"/>
    </row>
    <row r="263" spans="1:11" ht="15.75" x14ac:dyDescent="0.25">
      <c r="A263" s="133">
        <v>6</v>
      </c>
      <c r="B263" s="43">
        <v>0</v>
      </c>
      <c r="C263" s="11">
        <v>13686</v>
      </c>
      <c r="D263" s="11">
        <v>4068</v>
      </c>
      <c r="E263" s="11">
        <v>12265</v>
      </c>
      <c r="F263" s="11"/>
      <c r="G263" s="36" t="s">
        <v>3</v>
      </c>
      <c r="H263" s="51">
        <v>26.987892836218677</v>
      </c>
      <c r="J263" s="11"/>
      <c r="K263" s="11"/>
    </row>
    <row r="264" spans="1:11" ht="15.75" x14ac:dyDescent="0.25">
      <c r="A264" s="134"/>
      <c r="B264" s="43">
        <v>1</v>
      </c>
      <c r="C264" s="11">
        <v>11052</v>
      </c>
      <c r="D264" s="11">
        <v>7465</v>
      </c>
      <c r="E264" s="11">
        <v>18223</v>
      </c>
      <c r="F264" s="11"/>
      <c r="G264" s="36" t="s">
        <v>4</v>
      </c>
      <c r="H264" s="51">
        <v>21.250773756323426</v>
      </c>
      <c r="J264" s="11"/>
      <c r="K264" s="11"/>
    </row>
    <row r="265" spans="1:11" x14ac:dyDescent="0.25">
      <c r="A265" s="134"/>
      <c r="B265" s="43">
        <v>2</v>
      </c>
      <c r="C265" s="11">
        <v>10262</v>
      </c>
      <c r="D265" s="11">
        <v>5967</v>
      </c>
      <c r="E265" s="11">
        <v>7012</v>
      </c>
      <c r="F265" s="52" t="s">
        <v>5</v>
      </c>
      <c r="G265" s="13" t="s">
        <v>9</v>
      </c>
      <c r="H265" s="51">
        <v>84.489660727993424</v>
      </c>
      <c r="J265" s="11"/>
      <c r="K265" s="11"/>
    </row>
    <row r="266" spans="1:11" x14ac:dyDescent="0.25">
      <c r="A266" s="29"/>
      <c r="C266" s="11"/>
      <c r="D266" s="11"/>
      <c r="E266" s="11"/>
      <c r="F266" s="11">
        <v>90000</v>
      </c>
      <c r="H266" s="51">
        <f>SUM(H263:H265)</f>
        <v>132.72832732053553</v>
      </c>
      <c r="K266" s="11"/>
    </row>
    <row r="267" spans="1:11" x14ac:dyDescent="0.25">
      <c r="A267" s="29"/>
      <c r="B267" s="11"/>
      <c r="C267" s="11" t="s">
        <v>0</v>
      </c>
      <c r="D267" s="11" t="s">
        <v>17</v>
      </c>
      <c r="E267" s="11" t="s">
        <v>1</v>
      </c>
      <c r="H267" s="28"/>
      <c r="K267" s="11"/>
    </row>
    <row r="268" spans="1:11" x14ac:dyDescent="0.25">
      <c r="A268" s="29"/>
      <c r="B268" s="132" t="s">
        <v>42</v>
      </c>
      <c r="C268" s="11">
        <v>0.15206666666666666</v>
      </c>
      <c r="D268" s="11">
        <v>4.5199999999999997E-2</v>
      </c>
      <c r="E268" s="11">
        <v>0.13627777777777778</v>
      </c>
      <c r="H268" s="28"/>
      <c r="K268" s="11"/>
    </row>
    <row r="269" spans="1:11" x14ac:dyDescent="0.25">
      <c r="A269" s="29"/>
      <c r="B269" s="132"/>
      <c r="C269" s="11">
        <v>0.12280000000000001</v>
      </c>
      <c r="D269" s="11">
        <v>8.2944444444444446E-2</v>
      </c>
      <c r="E269" s="11">
        <v>0.20247777777777778</v>
      </c>
      <c r="H269" s="28"/>
      <c r="K269" s="11"/>
    </row>
    <row r="270" spans="1:11" x14ac:dyDescent="0.25">
      <c r="A270" s="29"/>
      <c r="B270" s="132"/>
      <c r="C270" s="11">
        <v>0.11402222222222222</v>
      </c>
      <c r="D270" s="11">
        <v>6.6299999999999998E-2</v>
      </c>
      <c r="E270" s="11">
        <v>7.7911111111111112E-2</v>
      </c>
      <c r="G270" s="11"/>
      <c r="H270" s="51"/>
      <c r="I270" s="11"/>
      <c r="J270" s="11"/>
      <c r="K270" s="11"/>
    </row>
    <row r="271" spans="1:11" x14ac:dyDescent="0.25">
      <c r="A271" s="29"/>
      <c r="B271" s="10"/>
      <c r="C271" s="11"/>
      <c r="D271" s="11"/>
      <c r="E271" s="11"/>
      <c r="F271" s="11"/>
      <c r="G271" s="11"/>
      <c r="H271" s="51"/>
      <c r="I271" s="11"/>
      <c r="J271" s="11"/>
      <c r="K271" s="11" t="s">
        <v>34</v>
      </c>
    </row>
    <row r="272" spans="1:11" x14ac:dyDescent="0.25">
      <c r="A272" s="29"/>
      <c r="B272" s="132" t="s">
        <v>25</v>
      </c>
      <c r="C272" s="11">
        <f>(C268-$J$142)^2</f>
        <v>1.6773575308641972E-3</v>
      </c>
      <c r="D272" s="11">
        <f t="shared" ref="D272:E272" si="31">(D268-$J$142)^2</f>
        <v>4.3442745679012351E-3</v>
      </c>
      <c r="E272" s="11">
        <f t="shared" si="31"/>
        <v>6.3336111111111134E-4</v>
      </c>
      <c r="F272" s="11"/>
      <c r="G272" s="11"/>
      <c r="H272" s="51"/>
      <c r="I272" s="11"/>
      <c r="J272" s="11"/>
      <c r="K272" s="11" t="s">
        <v>35</v>
      </c>
    </row>
    <row r="273" spans="1:11" x14ac:dyDescent="0.25">
      <c r="A273" s="29"/>
      <c r="B273" s="132"/>
      <c r="C273" s="11">
        <f t="shared" ref="C273:E273" si="32">(C269-$J$142)^2</f>
        <v>1.3663012345679042E-4</v>
      </c>
      <c r="D273" s="11">
        <f t="shared" si="32"/>
        <v>7.9336111111111068E-4</v>
      </c>
      <c r="E273" s="11">
        <f t="shared" si="32"/>
        <v>8.3478677777777798E-3</v>
      </c>
      <c r="F273" s="5" t="s">
        <v>23</v>
      </c>
      <c r="G273" s="11"/>
      <c r="H273" s="51"/>
      <c r="I273" s="11"/>
      <c r="J273" s="11"/>
      <c r="K273" s="11" t="s">
        <v>36</v>
      </c>
    </row>
    <row r="274" spans="1:11" ht="15.75" thickBot="1" x14ac:dyDescent="0.3">
      <c r="A274" s="31"/>
      <c r="B274" s="135"/>
      <c r="C274" s="11">
        <f t="shared" ref="C274:E274" si="33">(C270-$J$142)^2</f>
        <v>8.4745679012345871E-6</v>
      </c>
      <c r="D274" s="11">
        <f t="shared" si="33"/>
        <v>2.0080356790123455E-3</v>
      </c>
      <c r="E274" s="11">
        <f t="shared" si="33"/>
        <v>1.1022399999999996E-3</v>
      </c>
      <c r="F274" s="44">
        <f>SQRT(SUM(C272:E274))</f>
        <v>0.13802754242953036</v>
      </c>
      <c r="G274" s="44"/>
      <c r="H274" s="55"/>
      <c r="I274" s="11"/>
      <c r="J274" s="11"/>
      <c r="K274" s="11"/>
    </row>
    <row r="277" spans="1:11" ht="18.75" x14ac:dyDescent="0.3">
      <c r="A277" s="63" t="s">
        <v>58</v>
      </c>
    </row>
    <row r="278" spans="1:11" ht="15.75" thickBot="1" x14ac:dyDescent="0.3"/>
    <row r="279" spans="1:11" x14ac:dyDescent="0.25">
      <c r="A279" s="46" t="s">
        <v>40</v>
      </c>
      <c r="B279" s="47" t="s">
        <v>41</v>
      </c>
      <c r="C279" s="47"/>
      <c r="D279" s="49"/>
    </row>
    <row r="280" spans="1:11" x14ac:dyDescent="0.25">
      <c r="A280" s="50">
        <v>0.15108037595928864</v>
      </c>
      <c r="B280" s="2">
        <v>127.92294152855123</v>
      </c>
      <c r="C280" s="11"/>
      <c r="D280" s="51"/>
      <c r="E280" s="11"/>
      <c r="F280" s="11"/>
      <c r="G280" s="11"/>
      <c r="H280" s="11"/>
    </row>
    <row r="281" spans="1:11" x14ac:dyDescent="0.25">
      <c r="A281" s="50">
        <v>0.14391552261385657</v>
      </c>
      <c r="B281" s="2">
        <v>157.75171624169263</v>
      </c>
      <c r="C281" s="11"/>
      <c r="D281" s="51"/>
      <c r="E281" s="11"/>
      <c r="F281" s="11"/>
      <c r="G281" s="11"/>
      <c r="H281" s="11"/>
    </row>
    <row r="282" spans="1:11" x14ac:dyDescent="0.25">
      <c r="A282" s="50">
        <v>0.11719738750880451</v>
      </c>
      <c r="B282" s="2">
        <v>74.129818185478825</v>
      </c>
      <c r="C282" s="11"/>
      <c r="D282" s="51"/>
      <c r="E282" s="11"/>
      <c r="F282" s="11"/>
      <c r="G282" s="11"/>
      <c r="H282" s="11"/>
    </row>
    <row r="283" spans="1:11" x14ac:dyDescent="0.25">
      <c r="A283" s="50">
        <v>0.12385846944603643</v>
      </c>
      <c r="B283" s="2">
        <v>83.320802983944077</v>
      </c>
      <c r="C283" s="11"/>
      <c r="D283" s="51"/>
      <c r="E283" s="11"/>
      <c r="F283" s="11"/>
      <c r="G283" s="11"/>
      <c r="H283" s="11"/>
    </row>
    <row r="284" spans="1:11" x14ac:dyDescent="0.25">
      <c r="A284" s="50">
        <v>0.14656225654217744</v>
      </c>
      <c r="B284" s="2">
        <v>157.69479284405639</v>
      </c>
      <c r="C284" s="11"/>
      <c r="D284" s="51"/>
      <c r="E284" s="11"/>
      <c r="F284" s="11"/>
      <c r="G284" s="11"/>
      <c r="H284" s="11"/>
    </row>
    <row r="285" spans="1:11" x14ac:dyDescent="0.25">
      <c r="A285" s="50">
        <v>0.1258932642667758</v>
      </c>
      <c r="B285" s="2">
        <v>107.19259296814904</v>
      </c>
      <c r="C285" s="11"/>
      <c r="D285" s="51"/>
      <c r="E285" s="11"/>
      <c r="F285" s="11"/>
      <c r="G285" s="11"/>
      <c r="H285" s="11"/>
    </row>
    <row r="286" spans="1:11" x14ac:dyDescent="0.25">
      <c r="A286" s="50">
        <v>0.11277901696089865</v>
      </c>
      <c r="B286" s="2">
        <v>92.505770900728635</v>
      </c>
      <c r="C286" s="52" t="s">
        <v>45</v>
      </c>
      <c r="D286" s="64">
        <v>2</v>
      </c>
      <c r="E286" s="11"/>
      <c r="F286" s="57"/>
      <c r="G286" s="11"/>
      <c r="H286" s="11"/>
    </row>
    <row r="287" spans="1:11" x14ac:dyDescent="0.25">
      <c r="A287" s="50"/>
      <c r="B287" s="11"/>
      <c r="C287" s="52" t="s">
        <v>12</v>
      </c>
      <c r="D287" s="51">
        <v>7</v>
      </c>
      <c r="E287" s="11"/>
      <c r="F287" s="57"/>
      <c r="G287" s="11"/>
      <c r="H287" s="11"/>
    </row>
    <row r="288" spans="1:11" x14ac:dyDescent="0.25">
      <c r="A288" s="50"/>
      <c r="B288" s="11"/>
      <c r="C288" s="52" t="s">
        <v>38</v>
      </c>
      <c r="D288" s="51">
        <f>CORREL(A280:A286,B280:B286)</f>
        <v>0.86227491568596459</v>
      </c>
      <c r="E288" s="11"/>
      <c r="G288" s="11"/>
      <c r="H288" s="11"/>
    </row>
    <row r="289" spans="1:8" ht="15.75" thickBot="1" x14ac:dyDescent="0.3">
      <c r="A289" s="53"/>
      <c r="B289" s="44"/>
      <c r="C289" s="54" t="s">
        <v>39</v>
      </c>
      <c r="D289" s="55">
        <f>D288*SQRT($D$287/(1-D288^2))</f>
        <v>4.5047049639816947</v>
      </c>
      <c r="E289" s="11"/>
      <c r="G289" s="11"/>
      <c r="H289" s="11"/>
    </row>
    <row r="290" spans="1:8" ht="15.75" thickBot="1" x14ac:dyDescent="0.3">
      <c r="C290" s="11"/>
      <c r="D290" s="11"/>
      <c r="E290" s="11"/>
      <c r="F290" s="11"/>
      <c r="G290" s="11"/>
      <c r="H290" s="11"/>
    </row>
    <row r="291" spans="1:8" x14ac:dyDescent="0.25">
      <c r="A291" s="26" t="s">
        <v>16</v>
      </c>
      <c r="B291" s="16" t="s">
        <v>15</v>
      </c>
      <c r="C291" s="27" t="s">
        <v>0</v>
      </c>
      <c r="D291" s="27" t="s">
        <v>17</v>
      </c>
      <c r="E291" s="27" t="s">
        <v>1</v>
      </c>
      <c r="F291" s="35"/>
      <c r="G291" s="34"/>
      <c r="H291" s="37" t="s">
        <v>41</v>
      </c>
    </row>
    <row r="292" spans="1:8" ht="15.75" x14ac:dyDescent="0.25">
      <c r="A292" s="133">
        <v>0</v>
      </c>
      <c r="B292">
        <v>0</v>
      </c>
      <c r="C292">
        <v>2108</v>
      </c>
      <c r="D292">
        <v>985</v>
      </c>
      <c r="E292">
        <v>2983</v>
      </c>
      <c r="F292" s="11"/>
      <c r="G292" s="36" t="s">
        <v>3</v>
      </c>
      <c r="H292" s="11">
        <v>41.984766626160386</v>
      </c>
    </row>
    <row r="293" spans="1:8" ht="15.75" x14ac:dyDescent="0.25">
      <c r="A293" s="134"/>
      <c r="B293">
        <v>1</v>
      </c>
      <c r="C293">
        <v>1094</v>
      </c>
      <c r="D293">
        <v>882</v>
      </c>
      <c r="E293">
        <v>2341</v>
      </c>
      <c r="F293" s="11"/>
      <c r="G293" s="36" t="s">
        <v>4</v>
      </c>
      <c r="H293" s="11">
        <v>37.881006264783323</v>
      </c>
    </row>
    <row r="294" spans="1:8" x14ac:dyDescent="0.25">
      <c r="A294" s="134"/>
      <c r="B294">
        <v>2</v>
      </c>
      <c r="C294">
        <v>1798</v>
      </c>
      <c r="D294">
        <v>633</v>
      </c>
      <c r="E294">
        <v>2176</v>
      </c>
      <c r="F294" s="52" t="s">
        <v>5</v>
      </c>
      <c r="G294" s="13" t="s">
        <v>9</v>
      </c>
      <c r="H294" s="11">
        <v>48.057168637607525</v>
      </c>
    </row>
    <row r="295" spans="1:8" x14ac:dyDescent="0.25">
      <c r="A295" s="29"/>
      <c r="F295">
        <f>SUM(C292:E294)</f>
        <v>15000</v>
      </c>
      <c r="H295" s="51">
        <v>127.92294152855123</v>
      </c>
    </row>
    <row r="296" spans="1:8" x14ac:dyDescent="0.25">
      <c r="A296" s="29"/>
      <c r="B296" s="132" t="s">
        <v>42</v>
      </c>
      <c r="C296" s="11">
        <f>C292/$F295</f>
        <v>0.14053333333333334</v>
      </c>
      <c r="D296" s="11">
        <f>D292/$F295</f>
        <v>6.5666666666666665E-2</v>
      </c>
      <c r="E296" s="11">
        <f>E292/$F295</f>
        <v>0.19886666666666666</v>
      </c>
      <c r="H296" s="51"/>
    </row>
    <row r="297" spans="1:8" ht="15" customHeight="1" x14ac:dyDescent="0.25">
      <c r="A297" s="29"/>
      <c r="B297" s="132"/>
      <c r="C297" s="11">
        <f>C293/$F295</f>
        <v>7.2933333333333336E-2</v>
      </c>
      <c r="D297" s="11">
        <f>D293/$F295</f>
        <v>5.8799999999999998E-2</v>
      </c>
      <c r="E297" s="11">
        <f>E293/$F295</f>
        <v>0.15606666666666666</v>
      </c>
      <c r="H297" s="51"/>
    </row>
    <row r="298" spans="1:8" x14ac:dyDescent="0.25">
      <c r="A298" s="29"/>
      <c r="B298" s="132"/>
      <c r="C298" s="11">
        <f>C294/$F295</f>
        <v>0.11986666666666666</v>
      </c>
      <c r="D298" s="11">
        <f>D294/$F295</f>
        <v>4.2200000000000001E-2</v>
      </c>
      <c r="E298" s="11">
        <f>E294/$F295</f>
        <v>0.14506666666666668</v>
      </c>
      <c r="H298" s="51"/>
    </row>
    <row r="299" spans="1:8" x14ac:dyDescent="0.25">
      <c r="A299" s="29"/>
      <c r="B299" s="10"/>
      <c r="C299" s="39"/>
      <c r="D299" s="39"/>
      <c r="E299" s="39"/>
      <c r="H299" s="51"/>
    </row>
    <row r="300" spans="1:8" x14ac:dyDescent="0.25">
      <c r="A300" s="29"/>
      <c r="B300" s="132" t="s">
        <v>25</v>
      </c>
      <c r="C300" s="11">
        <f t="shared" ref="C300:E300" si="34">(C296-$J$19)^2</f>
        <v>8.6566716049382817E-4</v>
      </c>
      <c r="D300" s="11">
        <f t="shared" si="34"/>
        <v>2.0651975308641972E-3</v>
      </c>
      <c r="E300" s="11">
        <f t="shared" si="34"/>
        <v>7.7010375308641981E-3</v>
      </c>
      <c r="H300" s="51"/>
    </row>
    <row r="301" spans="1:8" x14ac:dyDescent="0.25">
      <c r="A301" s="29"/>
      <c r="B301" s="132"/>
      <c r="C301" s="11">
        <f t="shared" ref="C301:E301" si="35">(C297-$J$19)^2</f>
        <v>1.4575427160493819E-3</v>
      </c>
      <c r="D301" s="11">
        <f t="shared" si="35"/>
        <v>2.7364523456790118E-3</v>
      </c>
      <c r="E301" s="11">
        <f t="shared" si="35"/>
        <v>2.0210019753086417E-3</v>
      </c>
      <c r="F301" s="56" t="s">
        <v>43</v>
      </c>
      <c r="G301" s="5"/>
      <c r="H301" s="51"/>
    </row>
    <row r="302" spans="1:8" x14ac:dyDescent="0.25">
      <c r="A302" s="29"/>
      <c r="B302" s="132"/>
      <c r="C302" s="11">
        <f t="shared" ref="C302:E302" si="36">(C298-$J$19)^2</f>
        <v>7.6659753086419802E-5</v>
      </c>
      <c r="D302" s="11">
        <f t="shared" si="36"/>
        <v>4.7487412345679006E-3</v>
      </c>
      <c r="E302" s="11">
        <f t="shared" si="36"/>
        <v>1.1529797530864209E-3</v>
      </c>
      <c r="F302" s="11">
        <f>SQRT(SUM(C300:E302))</f>
        <v>0.15108037595928864</v>
      </c>
      <c r="H302" s="51"/>
    </row>
    <row r="303" spans="1:8" x14ac:dyDescent="0.25">
      <c r="A303" s="29"/>
      <c r="H303" s="51"/>
    </row>
    <row r="304" spans="1:8" x14ac:dyDescent="0.25">
      <c r="A304" s="29"/>
      <c r="H304" s="51"/>
    </row>
    <row r="305" spans="1:8" x14ac:dyDescent="0.25">
      <c r="A305" s="29"/>
      <c r="H305" s="51"/>
    </row>
    <row r="306" spans="1:8" ht="15.75" thickBot="1" x14ac:dyDescent="0.3">
      <c r="A306" s="29"/>
      <c r="H306" s="51"/>
    </row>
    <row r="307" spans="1:8" x14ac:dyDescent="0.25">
      <c r="A307" s="30" t="s">
        <v>16</v>
      </c>
      <c r="B307" s="8" t="s">
        <v>15</v>
      </c>
      <c r="C307" s="1" t="s">
        <v>0</v>
      </c>
      <c r="D307" s="6" t="s">
        <v>17</v>
      </c>
      <c r="E307" s="1" t="s">
        <v>1</v>
      </c>
      <c r="H307" s="72" t="s">
        <v>41</v>
      </c>
    </row>
    <row r="308" spans="1:8" ht="15.75" x14ac:dyDescent="0.25">
      <c r="A308" s="133">
        <v>1</v>
      </c>
      <c r="B308">
        <v>0</v>
      </c>
      <c r="C308">
        <v>4408</v>
      </c>
      <c r="D308">
        <v>1409</v>
      </c>
      <c r="E308">
        <v>3899</v>
      </c>
      <c r="F308" s="11"/>
      <c r="G308" s="36" t="s">
        <v>3</v>
      </c>
      <c r="H308" s="11">
        <v>54.845914055387766</v>
      </c>
    </row>
    <row r="309" spans="1:8" ht="15.75" x14ac:dyDescent="0.25">
      <c r="A309" s="134"/>
      <c r="B309">
        <v>1</v>
      </c>
      <c r="C309">
        <v>3884</v>
      </c>
      <c r="D309">
        <v>1453</v>
      </c>
      <c r="E309">
        <v>3464</v>
      </c>
      <c r="F309" s="11"/>
      <c r="G309" s="36" t="s">
        <v>4</v>
      </c>
      <c r="H309" s="11">
        <v>48.355403371451466</v>
      </c>
    </row>
    <row r="310" spans="1:8" x14ac:dyDescent="0.25">
      <c r="A310" s="134"/>
      <c r="B310">
        <v>2</v>
      </c>
      <c r="C310">
        <v>1708</v>
      </c>
      <c r="D310">
        <v>2138</v>
      </c>
      <c r="E310">
        <v>5137</v>
      </c>
      <c r="F310" s="52" t="s">
        <v>5</v>
      </c>
      <c r="G310" s="13" t="s">
        <v>9</v>
      </c>
      <c r="H310" s="11">
        <v>54.550398814853395</v>
      </c>
    </row>
    <row r="311" spans="1:8" x14ac:dyDescent="0.25">
      <c r="A311" s="29"/>
      <c r="F311">
        <f>SUM(C308:E310)</f>
        <v>27500</v>
      </c>
      <c r="H311" s="51">
        <v>157.75171624169263</v>
      </c>
    </row>
    <row r="312" spans="1:8" x14ac:dyDescent="0.25">
      <c r="A312" s="29"/>
      <c r="B312" s="132" t="s">
        <v>42</v>
      </c>
      <c r="C312" s="11">
        <f>C308/$F311</f>
        <v>0.1602909090909091</v>
      </c>
      <c r="D312" s="11">
        <f>D308/$F311</f>
        <v>5.1236363636363635E-2</v>
      </c>
      <c r="E312" s="11">
        <f>E308/$F311</f>
        <v>0.14178181818181818</v>
      </c>
      <c r="H312" s="51"/>
    </row>
    <row r="313" spans="1:8" x14ac:dyDescent="0.25">
      <c r="A313" s="29"/>
      <c r="B313" s="132"/>
      <c r="C313" s="11">
        <f>C309/$F311</f>
        <v>0.14123636363636363</v>
      </c>
      <c r="D313" s="11">
        <f>D309/$F311</f>
        <v>5.283636363636364E-2</v>
      </c>
      <c r="E313" s="11">
        <f>E309/$F311</f>
        <v>0.12596363636363636</v>
      </c>
      <c r="H313" s="51"/>
    </row>
    <row r="314" spans="1:8" x14ac:dyDescent="0.25">
      <c r="A314" s="29"/>
      <c r="B314" s="132"/>
      <c r="C314" s="11">
        <f>C310/$F311</f>
        <v>6.2109090909090912E-2</v>
      </c>
      <c r="D314" s="11">
        <f>D310/$F311</f>
        <v>7.7745454545454548E-2</v>
      </c>
      <c r="E314" s="11">
        <f>E310/$F311</f>
        <v>0.18679999999999999</v>
      </c>
      <c r="H314" s="51"/>
    </row>
    <row r="315" spans="1:8" x14ac:dyDescent="0.25">
      <c r="A315" s="29"/>
      <c r="B315" s="10"/>
      <c r="C315" s="39"/>
      <c r="D315" s="39"/>
      <c r="E315" s="39"/>
      <c r="H315" s="51"/>
    </row>
    <row r="316" spans="1:8" x14ac:dyDescent="0.25">
      <c r="A316" s="29"/>
      <c r="B316" s="132" t="s">
        <v>25</v>
      </c>
      <c r="C316" s="39">
        <f t="shared" ref="C316:E316" si="37">(C312-$J$19)^2</f>
        <v>2.4186525293337425E-3</v>
      </c>
      <c r="D316" s="39">
        <f t="shared" si="37"/>
        <v>3.5849853851647783E-3</v>
      </c>
      <c r="E316" s="39">
        <f t="shared" si="37"/>
        <v>9.4069227221712072E-4</v>
      </c>
      <c r="F316" s="39"/>
      <c r="H316" s="51"/>
    </row>
    <row r="317" spans="1:8" x14ac:dyDescent="0.25">
      <c r="A317" s="29"/>
      <c r="B317" s="132"/>
      <c r="C317" s="39">
        <f t="shared" ref="C317:E317" si="38">(C313-$J$19)^2</f>
        <v>9.0753083971023378E-4</v>
      </c>
      <c r="D317" s="39">
        <f t="shared" si="38"/>
        <v>3.3959461932455861E-3</v>
      </c>
      <c r="E317" s="39">
        <f t="shared" si="38"/>
        <v>2.2059750637690043E-4</v>
      </c>
      <c r="F317" s="56" t="s">
        <v>43</v>
      </c>
      <c r="H317" s="51"/>
    </row>
    <row r="318" spans="1:8" ht="15" customHeight="1" x14ac:dyDescent="0.25">
      <c r="A318" s="29"/>
      <c r="B318" s="132"/>
      <c r="C318" s="39">
        <f t="shared" ref="C318:E318" si="39">(C314-$J$19)^2</f>
        <v>2.401197983879195E-3</v>
      </c>
      <c r="D318" s="39">
        <f t="shared" si="39"/>
        <v>1.1132670380573405E-3</v>
      </c>
      <c r="E318" s="39">
        <f t="shared" si="39"/>
        <v>5.7288079012345677E-3</v>
      </c>
      <c r="F318" s="11">
        <f>SQRT(SUM(C316:E318))</f>
        <v>0.14391552261385657</v>
      </c>
      <c r="H318" s="51"/>
    </row>
    <row r="319" spans="1:8" x14ac:dyDescent="0.25">
      <c r="A319" s="29"/>
      <c r="C319" s="39"/>
      <c r="D319" s="39"/>
      <c r="E319" s="39"/>
      <c r="H319" s="51"/>
    </row>
    <row r="320" spans="1:8" x14ac:dyDescent="0.25">
      <c r="A320" s="29"/>
      <c r="C320" s="39"/>
      <c r="D320" s="39"/>
      <c r="E320" s="39"/>
      <c r="H320" s="51"/>
    </row>
    <row r="321" spans="1:8" ht="15.75" thickBot="1" x14ac:dyDescent="0.3">
      <c r="A321" s="29"/>
      <c r="C321" s="39"/>
      <c r="D321" s="39"/>
      <c r="E321" s="39"/>
      <c r="H321" s="51"/>
    </row>
    <row r="322" spans="1:8" x14ac:dyDescent="0.25">
      <c r="A322" s="30" t="s">
        <v>16</v>
      </c>
      <c r="B322" s="8" t="s">
        <v>15</v>
      </c>
      <c r="C322" s="45" t="s">
        <v>0</v>
      </c>
      <c r="D322" s="45" t="s">
        <v>17</v>
      </c>
      <c r="E322" s="45" t="s">
        <v>1</v>
      </c>
      <c r="H322" s="72" t="s">
        <v>41</v>
      </c>
    </row>
    <row r="323" spans="1:8" ht="15.75" x14ac:dyDescent="0.25">
      <c r="A323" s="133">
        <v>2</v>
      </c>
      <c r="B323">
        <v>0</v>
      </c>
      <c r="C323">
        <v>5325</v>
      </c>
      <c r="D323">
        <v>2983</v>
      </c>
      <c r="E323">
        <v>6814</v>
      </c>
      <c r="F323" s="11"/>
      <c r="G323" s="36" t="s">
        <v>3</v>
      </c>
      <c r="H323" s="11">
        <v>23.959132264364477</v>
      </c>
    </row>
    <row r="324" spans="1:8" ht="15.75" x14ac:dyDescent="0.25">
      <c r="A324" s="134"/>
      <c r="B324">
        <v>1</v>
      </c>
      <c r="C324">
        <v>5174</v>
      </c>
      <c r="D324">
        <v>2341</v>
      </c>
      <c r="E324">
        <v>6273</v>
      </c>
      <c r="F324" s="11"/>
      <c r="G324" s="36" t="s">
        <v>4</v>
      </c>
      <c r="H324" s="11">
        <v>27.303553664432613</v>
      </c>
    </row>
    <row r="325" spans="1:8" x14ac:dyDescent="0.25">
      <c r="A325" s="134"/>
      <c r="B325">
        <v>2</v>
      </c>
      <c r="C325">
        <v>4501</v>
      </c>
      <c r="D325">
        <v>2176</v>
      </c>
      <c r="E325">
        <v>4413</v>
      </c>
      <c r="F325" s="52" t="s">
        <v>5</v>
      </c>
      <c r="G325" s="13" t="s">
        <v>9</v>
      </c>
      <c r="H325" s="11">
        <v>22.867132256681742</v>
      </c>
    </row>
    <row r="326" spans="1:8" x14ac:dyDescent="0.25">
      <c r="A326" s="29"/>
      <c r="C326" s="39"/>
      <c r="D326" s="39"/>
      <c r="E326" s="39"/>
      <c r="F326">
        <f>SUM(C323:E325)</f>
        <v>40000</v>
      </c>
      <c r="H326" s="51">
        <v>74.129818185478825</v>
      </c>
    </row>
    <row r="327" spans="1:8" x14ac:dyDescent="0.25">
      <c r="A327" s="29"/>
      <c r="B327" s="132" t="s">
        <v>42</v>
      </c>
      <c r="C327" s="11">
        <f>C323/$F326</f>
        <v>0.13312499999999999</v>
      </c>
      <c r="D327" s="11">
        <f>D323/$F326</f>
        <v>7.4575000000000002E-2</v>
      </c>
      <c r="E327" s="11">
        <f>E323/$F326</f>
        <v>0.17035</v>
      </c>
      <c r="H327" s="51"/>
    </row>
    <row r="328" spans="1:8" x14ac:dyDescent="0.25">
      <c r="A328" s="29"/>
      <c r="B328" s="132"/>
      <c r="C328" s="11">
        <f>C324/$F326</f>
        <v>0.12934999999999999</v>
      </c>
      <c r="D328" s="11">
        <f>D324/$F326</f>
        <v>5.8525000000000001E-2</v>
      </c>
      <c r="E328" s="11">
        <f>E324/$F326</f>
        <v>0.15682499999999999</v>
      </c>
      <c r="H328" s="51"/>
    </row>
    <row r="329" spans="1:8" x14ac:dyDescent="0.25">
      <c r="A329" s="29"/>
      <c r="B329" s="132"/>
      <c r="C329" s="11">
        <f>C325/$F326</f>
        <v>0.112525</v>
      </c>
      <c r="D329" s="11">
        <f>D325/$F326</f>
        <v>5.4399999999999997E-2</v>
      </c>
      <c r="E329" s="11">
        <f>E325/$F326</f>
        <v>0.11032500000000001</v>
      </c>
      <c r="H329" s="51"/>
    </row>
    <row r="330" spans="1:8" x14ac:dyDescent="0.25">
      <c r="A330" s="29"/>
      <c r="B330" s="10"/>
      <c r="C330" s="39"/>
      <c r="D330" s="39"/>
      <c r="E330" s="39"/>
      <c r="H330" s="51"/>
    </row>
    <row r="331" spans="1:8" x14ac:dyDescent="0.25">
      <c r="A331" s="29"/>
      <c r="B331" s="132" t="s">
        <v>25</v>
      </c>
      <c r="C331">
        <f t="shared" ref="C331:E331" si="40">(C327-$J$19)^2</f>
        <v>4.8461130401234565E-4</v>
      </c>
      <c r="D331">
        <f t="shared" si="40"/>
        <v>1.3348874151234561E-3</v>
      </c>
      <c r="E331">
        <f t="shared" si="40"/>
        <v>3.5092459567901244E-3</v>
      </c>
      <c r="F331" s="39"/>
      <c r="H331" s="51"/>
    </row>
    <row r="332" spans="1:8" x14ac:dyDescent="0.25">
      <c r="A332" s="29"/>
      <c r="B332" s="132"/>
      <c r="C332">
        <f t="shared" ref="C332:E332" si="41">(C328-$J$19)^2</f>
        <v>3.3265706790123453E-4</v>
      </c>
      <c r="D332">
        <f t="shared" si="41"/>
        <v>2.7652990817901226E-3</v>
      </c>
      <c r="E332">
        <f t="shared" si="41"/>
        <v>2.0897596373456789E-3</v>
      </c>
      <c r="F332" s="56" t="s">
        <v>43</v>
      </c>
      <c r="G332" s="5"/>
      <c r="H332" s="51"/>
    </row>
    <row r="333" spans="1:8" x14ac:dyDescent="0.25">
      <c r="A333" s="29"/>
      <c r="B333" s="132"/>
      <c r="C333">
        <f t="shared" ref="C333:E333" si="42">(C329-$J$19)^2</f>
        <v>1.9990817901234744E-6</v>
      </c>
      <c r="D333">
        <f t="shared" si="42"/>
        <v>3.2161501234567896E-3</v>
      </c>
      <c r="E333">
        <f t="shared" si="42"/>
        <v>6.1797067901232591E-7</v>
      </c>
      <c r="F333" s="11">
        <f>SQRT(SUM(C331:E333))</f>
        <v>0.11719738750880451</v>
      </c>
      <c r="H333" s="51"/>
    </row>
    <row r="334" spans="1:8" x14ac:dyDescent="0.25">
      <c r="A334" s="29"/>
      <c r="C334" s="39"/>
      <c r="D334" s="39"/>
      <c r="E334" s="39"/>
      <c r="H334" s="51"/>
    </row>
    <row r="335" spans="1:8" x14ac:dyDescent="0.25">
      <c r="A335" s="29"/>
      <c r="C335" s="39"/>
      <c r="D335" s="39"/>
      <c r="E335" s="39"/>
      <c r="H335" s="51"/>
    </row>
    <row r="336" spans="1:8" x14ac:dyDescent="0.25">
      <c r="A336" s="29"/>
      <c r="C336" s="39"/>
      <c r="D336" s="39"/>
      <c r="E336" s="39"/>
      <c r="H336" s="51"/>
    </row>
    <row r="337" spans="1:8" ht="15.75" thickBot="1" x14ac:dyDescent="0.3">
      <c r="A337" s="29"/>
      <c r="C337" s="39"/>
      <c r="D337" s="39"/>
      <c r="E337" s="39"/>
      <c r="H337" s="51"/>
    </row>
    <row r="338" spans="1:8" ht="15" customHeight="1" x14ac:dyDescent="0.25">
      <c r="A338" s="30" t="s">
        <v>16</v>
      </c>
      <c r="B338" s="8" t="s">
        <v>15</v>
      </c>
      <c r="C338" s="45" t="s">
        <v>0</v>
      </c>
      <c r="D338" s="45" t="s">
        <v>17</v>
      </c>
      <c r="E338" s="45" t="s">
        <v>1</v>
      </c>
      <c r="H338" s="72" t="s">
        <v>41</v>
      </c>
    </row>
    <row r="339" spans="1:8" ht="15.75" x14ac:dyDescent="0.25">
      <c r="A339" s="133">
        <v>3</v>
      </c>
      <c r="B339">
        <v>0</v>
      </c>
      <c r="C339">
        <v>6241</v>
      </c>
      <c r="D339">
        <v>4374</v>
      </c>
      <c r="E339">
        <v>9829</v>
      </c>
      <c r="F339" s="11"/>
      <c r="G339" s="36" t="s">
        <v>3</v>
      </c>
      <c r="H339" s="11">
        <v>23.563704675445386</v>
      </c>
    </row>
    <row r="340" spans="1:8" ht="15.75" x14ac:dyDescent="0.25">
      <c r="A340" s="134"/>
      <c r="B340">
        <v>1</v>
      </c>
      <c r="C340">
        <v>7389</v>
      </c>
      <c r="D340">
        <v>3894</v>
      </c>
      <c r="E340">
        <v>5998</v>
      </c>
      <c r="F340" s="11"/>
      <c r="G340" s="36" t="s">
        <v>4</v>
      </c>
      <c r="H340" s="11">
        <v>21.002480289117599</v>
      </c>
    </row>
    <row r="341" spans="1:8" x14ac:dyDescent="0.25">
      <c r="A341" s="134"/>
      <c r="B341">
        <v>2</v>
      </c>
      <c r="C341">
        <v>6370</v>
      </c>
      <c r="D341">
        <v>1732</v>
      </c>
      <c r="E341">
        <v>6673</v>
      </c>
      <c r="F341" s="52" t="s">
        <v>5</v>
      </c>
      <c r="G341" s="13" t="s">
        <v>9</v>
      </c>
      <c r="H341" s="11">
        <v>38.754618019381091</v>
      </c>
    </row>
    <row r="342" spans="1:8" x14ac:dyDescent="0.25">
      <c r="A342" s="29"/>
      <c r="C342" s="39"/>
      <c r="D342" s="39"/>
      <c r="E342" s="39"/>
      <c r="F342">
        <f>SUM(C339:E341)</f>
        <v>52500</v>
      </c>
      <c r="H342" s="51">
        <v>83.320802983944077</v>
      </c>
    </row>
    <row r="343" spans="1:8" x14ac:dyDescent="0.25">
      <c r="A343" s="29"/>
      <c r="B343" s="132" t="s">
        <v>42</v>
      </c>
      <c r="C343" s="11">
        <f>C339/$F342</f>
        <v>0.11887619047619048</v>
      </c>
      <c r="D343" s="11">
        <f>D339/$F342</f>
        <v>8.3314285714285716E-2</v>
      </c>
      <c r="E343" s="11">
        <f>E339/$F342</f>
        <v>0.18721904761904762</v>
      </c>
      <c r="H343" s="51"/>
    </row>
    <row r="344" spans="1:8" x14ac:dyDescent="0.25">
      <c r="A344" s="29"/>
      <c r="B344" s="132"/>
      <c r="C344" s="11">
        <f>C340/$F342</f>
        <v>0.14074285714285714</v>
      </c>
      <c r="D344" s="11">
        <f>D340/$F342</f>
        <v>7.4171428571428569E-2</v>
      </c>
      <c r="E344" s="11">
        <f>E340/$F342</f>
        <v>0.11424761904761904</v>
      </c>
      <c r="H344" s="51"/>
    </row>
    <row r="345" spans="1:8" x14ac:dyDescent="0.25">
      <c r="A345" s="29"/>
      <c r="B345" s="132"/>
      <c r="C345" s="11">
        <f>C341/$F342</f>
        <v>0.12133333333333333</v>
      </c>
      <c r="D345" s="11">
        <f>D341/$F342</f>
        <v>3.2990476190476188E-2</v>
      </c>
      <c r="E345" s="11">
        <f>E341/$F342</f>
        <v>0.12710476190476191</v>
      </c>
      <c r="H345" s="51"/>
    </row>
    <row r="346" spans="1:8" x14ac:dyDescent="0.25">
      <c r="A346" s="29"/>
      <c r="B346" s="10"/>
      <c r="C346" s="39"/>
      <c r="D346" s="39"/>
      <c r="E346" s="39"/>
      <c r="H346" s="51"/>
    </row>
    <row r="347" spans="1:8" x14ac:dyDescent="0.25">
      <c r="A347" s="29"/>
      <c r="B347" s="132" t="s">
        <v>25</v>
      </c>
      <c r="C347" s="11">
        <f t="shared" ref="C347:E347" si="43">(C343-$J$19)^2</f>
        <v>6.0296457545981551E-5</v>
      </c>
      <c r="D347" s="11">
        <f t="shared" si="43"/>
        <v>7.7266350214159701E-4</v>
      </c>
      <c r="E347" s="11">
        <f t="shared" si="43"/>
        <v>5.7924179994960955E-3</v>
      </c>
      <c r="F347" s="39"/>
      <c r="H347" s="51"/>
    </row>
    <row r="348" spans="1:8" x14ac:dyDescent="0.25">
      <c r="A348" s="29"/>
      <c r="B348" s="132"/>
      <c r="C348" s="11">
        <f t="shared" ref="C348:E348" si="44">(C344-$J$19)^2</f>
        <v>8.7804037288989698E-4</v>
      </c>
      <c r="D348" s="11">
        <f t="shared" si="44"/>
        <v>1.3645401461325269E-3</v>
      </c>
      <c r="E348" s="11">
        <f t="shared" si="44"/>
        <v>9.8376820357772789E-6</v>
      </c>
      <c r="F348" s="56" t="s">
        <v>43</v>
      </c>
      <c r="G348" s="5"/>
      <c r="H348" s="51"/>
    </row>
    <row r="349" spans="1:8" x14ac:dyDescent="0.25">
      <c r="A349" s="29"/>
      <c r="B349" s="132"/>
      <c r="C349" s="11">
        <f t="shared" ref="C349:E349" si="45">(C345-$J$19)^2</f>
        <v>1.0449382716049398E-4</v>
      </c>
      <c r="D349" s="11">
        <f t="shared" si="45"/>
        <v>6.102833600403125E-3</v>
      </c>
      <c r="E349" s="11">
        <f t="shared" si="45"/>
        <v>2.5579686570924716E-4</v>
      </c>
      <c r="F349" s="11">
        <f>SQRT(SUM(C347:E349))</f>
        <v>0.12385846944603643</v>
      </c>
      <c r="H349" s="51"/>
    </row>
    <row r="350" spans="1:8" x14ac:dyDescent="0.25">
      <c r="A350" s="29"/>
      <c r="C350" s="39"/>
      <c r="D350" s="39"/>
      <c r="E350" s="39"/>
      <c r="H350" s="51"/>
    </row>
    <row r="351" spans="1:8" x14ac:dyDescent="0.25">
      <c r="A351" s="29"/>
      <c r="C351" s="39"/>
      <c r="D351" s="39"/>
      <c r="E351" s="39"/>
      <c r="H351" s="51"/>
    </row>
    <row r="352" spans="1:8" x14ac:dyDescent="0.25">
      <c r="A352" s="29"/>
      <c r="C352" s="39"/>
      <c r="D352" s="39"/>
      <c r="E352" s="39"/>
      <c r="H352" s="51"/>
    </row>
    <row r="353" spans="1:8" ht="15.75" thickBot="1" x14ac:dyDescent="0.3">
      <c r="A353" s="29"/>
      <c r="C353" s="39"/>
      <c r="D353" s="39"/>
      <c r="E353" s="39"/>
      <c r="H353" s="51"/>
    </row>
    <row r="354" spans="1:8" x14ac:dyDescent="0.25">
      <c r="A354" s="30" t="s">
        <v>16</v>
      </c>
      <c r="B354" s="8" t="s">
        <v>15</v>
      </c>
      <c r="C354" s="45" t="s">
        <v>0</v>
      </c>
      <c r="D354" s="45" t="s">
        <v>17</v>
      </c>
      <c r="E354" s="45" t="s">
        <v>1</v>
      </c>
      <c r="H354" s="72" t="s">
        <v>41</v>
      </c>
    </row>
    <row r="355" spans="1:8" ht="15.75" x14ac:dyDescent="0.25">
      <c r="A355" s="133">
        <v>4</v>
      </c>
      <c r="B355">
        <v>0</v>
      </c>
      <c r="C355">
        <v>11919</v>
      </c>
      <c r="D355">
        <v>4866</v>
      </c>
      <c r="E355">
        <v>11678</v>
      </c>
      <c r="F355" s="11"/>
      <c r="G355" s="36" t="s">
        <v>3</v>
      </c>
      <c r="H355" s="11">
        <v>52.737354863654126</v>
      </c>
    </row>
    <row r="356" spans="1:8" ht="15.75" x14ac:dyDescent="0.25">
      <c r="A356" s="134"/>
      <c r="B356">
        <v>1</v>
      </c>
      <c r="C356">
        <v>9301</v>
      </c>
      <c r="D356">
        <v>4446</v>
      </c>
      <c r="E356">
        <v>6865</v>
      </c>
      <c r="F356" s="11"/>
      <c r="G356" s="36" t="s">
        <v>4</v>
      </c>
      <c r="H356" s="11">
        <v>45.165796555619252</v>
      </c>
    </row>
    <row r="357" spans="1:8" x14ac:dyDescent="0.25">
      <c r="A357" s="134"/>
      <c r="B357">
        <v>2</v>
      </c>
      <c r="C357">
        <v>3780</v>
      </c>
      <c r="D357">
        <v>3188</v>
      </c>
      <c r="E357">
        <v>8957</v>
      </c>
      <c r="F357" s="52" t="s">
        <v>5</v>
      </c>
      <c r="G357" s="13" t="s">
        <v>9</v>
      </c>
      <c r="H357" s="11">
        <v>59.791641424783037</v>
      </c>
    </row>
    <row r="358" spans="1:8" ht="15" customHeight="1" x14ac:dyDescent="0.25">
      <c r="A358" s="29"/>
      <c r="C358" s="39"/>
      <c r="D358" s="39"/>
      <c r="E358" s="39"/>
      <c r="F358">
        <f>SUM(C355:E357)</f>
        <v>65000</v>
      </c>
      <c r="H358" s="51">
        <v>157.69479284405639</v>
      </c>
    </row>
    <row r="359" spans="1:8" x14ac:dyDescent="0.25">
      <c r="A359" s="29"/>
      <c r="B359" s="132" t="s">
        <v>42</v>
      </c>
      <c r="C359" s="11">
        <f>C355/$F358</f>
        <v>0.18336923076923076</v>
      </c>
      <c r="D359" s="11">
        <f>D355/$F358</f>
        <v>7.4861538461538465E-2</v>
      </c>
      <c r="E359" s="11">
        <f>E355/$F358</f>
        <v>0.17966153846153846</v>
      </c>
      <c r="H359" s="51"/>
    </row>
    <row r="360" spans="1:8" x14ac:dyDescent="0.25">
      <c r="A360" s="29"/>
      <c r="B360" s="132"/>
      <c r="C360" s="11">
        <f>C356/$F358</f>
        <v>0.14309230769230769</v>
      </c>
      <c r="D360" s="11">
        <f>D356/$F358</f>
        <v>6.8400000000000002E-2</v>
      </c>
      <c r="E360" s="11">
        <f>E356/$F358</f>
        <v>0.10561538461538461</v>
      </c>
      <c r="H360" s="51"/>
    </row>
    <row r="361" spans="1:8" x14ac:dyDescent="0.25">
      <c r="A361" s="29"/>
      <c r="B361" s="132"/>
      <c r="C361" s="11">
        <f>C357/$F358</f>
        <v>5.8153846153846153E-2</v>
      </c>
      <c r="D361" s="11">
        <f>D357/$F358</f>
        <v>4.9046153846153843E-2</v>
      </c>
      <c r="E361" s="11">
        <f>E357/$F358</f>
        <v>0.13780000000000001</v>
      </c>
      <c r="H361" s="51"/>
    </row>
    <row r="362" spans="1:8" x14ac:dyDescent="0.25">
      <c r="A362" s="29"/>
      <c r="B362" s="10"/>
      <c r="C362" s="11">
        <f t="shared" ref="C362:E362" si="46">(C359-$J$19)^2</f>
        <v>5.2212358565271377E-3</v>
      </c>
      <c r="D362" s="11">
        <f t="shared" si="46"/>
        <v>1.3140315172766447E-3</v>
      </c>
      <c r="E362" s="11">
        <f t="shared" si="46"/>
        <v>4.6991610899262178E-3</v>
      </c>
      <c r="F362" s="39"/>
      <c r="H362" s="51"/>
    </row>
    <row r="363" spans="1:8" x14ac:dyDescent="0.25">
      <c r="A363" s="29"/>
      <c r="B363" s="132" t="s">
        <v>25</v>
      </c>
      <c r="C363" s="11">
        <f t="shared" ref="C363:E363" si="47">(C360-$J$19)^2</f>
        <v>1.0227969347651399E-3</v>
      </c>
      <c r="D363" s="11">
        <f t="shared" si="47"/>
        <v>1.8242390123456784E-3</v>
      </c>
      <c r="E363" s="11">
        <f t="shared" si="47"/>
        <v>3.020300971583021E-5</v>
      </c>
      <c r="F363" s="56" t="s">
        <v>43</v>
      </c>
      <c r="H363" s="51"/>
    </row>
    <row r="364" spans="1:8" x14ac:dyDescent="0.25">
      <c r="A364" s="29"/>
      <c r="B364" s="132"/>
      <c r="C364" s="11">
        <f t="shared" ref="C364:E364" si="48">(C361-$J$19)^2</f>
        <v>2.8044719117539625E-3</v>
      </c>
      <c r="D364" s="11">
        <f t="shared" si="48"/>
        <v>3.8520589203009711E-3</v>
      </c>
      <c r="E364" s="11">
        <f t="shared" si="48"/>
        <v>7.122967901234574E-4</v>
      </c>
      <c r="F364" s="11">
        <f>SQRT(SUM(C362:E364))</f>
        <v>0.14656225654217744</v>
      </c>
      <c r="G364" s="5"/>
      <c r="H364" s="51"/>
    </row>
    <row r="365" spans="1:8" x14ac:dyDescent="0.25">
      <c r="A365" s="29"/>
      <c r="B365" s="132"/>
      <c r="C365" s="39"/>
      <c r="D365" s="39"/>
      <c r="E365" s="39"/>
      <c r="F365" s="39"/>
      <c r="H365" s="51"/>
    </row>
    <row r="366" spans="1:8" x14ac:dyDescent="0.25">
      <c r="A366" s="29"/>
      <c r="C366" s="39"/>
      <c r="D366" s="39"/>
      <c r="E366" s="39"/>
      <c r="H366" s="51"/>
    </row>
    <row r="367" spans="1:8" x14ac:dyDescent="0.25">
      <c r="A367" s="29"/>
      <c r="C367" s="39"/>
      <c r="D367" s="39"/>
      <c r="E367" s="39"/>
      <c r="H367" s="51"/>
    </row>
    <row r="368" spans="1:8" x14ac:dyDescent="0.25">
      <c r="A368" s="29"/>
      <c r="C368" s="39"/>
      <c r="D368" s="39"/>
      <c r="E368" s="39"/>
      <c r="H368" s="51"/>
    </row>
    <row r="369" spans="1:8" ht="15.75" thickBot="1" x14ac:dyDescent="0.3">
      <c r="A369" s="29"/>
      <c r="C369" s="39"/>
      <c r="D369" s="39"/>
      <c r="E369" s="39"/>
      <c r="H369" s="51"/>
    </row>
    <row r="370" spans="1:8" x14ac:dyDescent="0.25">
      <c r="A370" s="30" t="s">
        <v>16</v>
      </c>
      <c r="B370" s="8" t="s">
        <v>15</v>
      </c>
      <c r="C370" s="45" t="s">
        <v>0</v>
      </c>
      <c r="D370" s="45" t="s">
        <v>17</v>
      </c>
      <c r="E370" s="45" t="s">
        <v>1</v>
      </c>
      <c r="H370" s="72" t="s">
        <v>41</v>
      </c>
    </row>
    <row r="371" spans="1:8" ht="15.75" x14ac:dyDescent="0.25">
      <c r="A371" s="133">
        <v>5</v>
      </c>
      <c r="B371">
        <v>0</v>
      </c>
      <c r="C371">
        <v>12836</v>
      </c>
      <c r="D371">
        <v>5325</v>
      </c>
      <c r="E371">
        <v>12595</v>
      </c>
      <c r="F371" s="11"/>
      <c r="G371" s="36" t="s">
        <v>3</v>
      </c>
      <c r="H371" s="11">
        <v>35.701497793072356</v>
      </c>
    </row>
    <row r="372" spans="1:8" ht="15.75" x14ac:dyDescent="0.25">
      <c r="A372" s="134"/>
      <c r="B372">
        <v>1</v>
      </c>
      <c r="C372">
        <v>10424</v>
      </c>
      <c r="D372">
        <v>6266</v>
      </c>
      <c r="E372">
        <v>7987</v>
      </c>
      <c r="F372" s="11"/>
      <c r="G372" s="36" t="s">
        <v>4</v>
      </c>
      <c r="H372" s="11">
        <v>26.374644254112624</v>
      </c>
    </row>
    <row r="373" spans="1:8" x14ac:dyDescent="0.25">
      <c r="A373" s="134"/>
      <c r="B373">
        <v>2</v>
      </c>
      <c r="C373">
        <v>6740</v>
      </c>
      <c r="D373">
        <v>3409</v>
      </c>
      <c r="E373">
        <v>11918</v>
      </c>
      <c r="F373" s="52" t="s">
        <v>5</v>
      </c>
      <c r="G373" s="13" t="s">
        <v>9</v>
      </c>
      <c r="H373" s="11">
        <v>45.116450920964063</v>
      </c>
    </row>
    <row r="374" spans="1:8" x14ac:dyDescent="0.25">
      <c r="A374" s="29"/>
      <c r="C374" s="39"/>
      <c r="D374" s="39"/>
      <c r="E374" s="39"/>
      <c r="F374">
        <f>SUM(C371:E373)</f>
        <v>77500</v>
      </c>
      <c r="H374" s="51">
        <v>107.19259296814904</v>
      </c>
    </row>
    <row r="375" spans="1:8" x14ac:dyDescent="0.25">
      <c r="A375" s="29"/>
      <c r="B375" s="132" t="s">
        <v>42</v>
      </c>
      <c r="C375" s="11">
        <f>C371/$F374</f>
        <v>0.1656258064516129</v>
      </c>
      <c r="D375" s="11">
        <f>D371/$F374</f>
        <v>6.8709677419354839E-2</v>
      </c>
      <c r="E375" s="11">
        <f>E371/$F374</f>
        <v>0.16251612903225807</v>
      </c>
      <c r="H375" s="51"/>
    </row>
    <row r="376" spans="1:8" x14ac:dyDescent="0.25">
      <c r="A376" s="29"/>
      <c r="B376" s="132"/>
      <c r="C376" s="11">
        <f>C372/$F374</f>
        <v>0.1345032258064516</v>
      </c>
      <c r="D376" s="11">
        <f>D372/$F374</f>
        <v>8.0851612903225803E-2</v>
      </c>
      <c r="E376" s="11">
        <f>E372/$F374</f>
        <v>0.10305806451612903</v>
      </c>
      <c r="H376" s="51"/>
    </row>
    <row r="377" spans="1:8" x14ac:dyDescent="0.25">
      <c r="A377" s="29"/>
      <c r="B377" s="132"/>
      <c r="C377" s="11">
        <f>C373/$F374</f>
        <v>8.6967741935483872E-2</v>
      </c>
      <c r="D377" s="11">
        <f>D373/$F374</f>
        <v>4.3987096774193546E-2</v>
      </c>
      <c r="E377" s="11">
        <f>E373/$F374</f>
        <v>0.15378064516129034</v>
      </c>
      <c r="H377" s="51"/>
    </row>
    <row r="378" spans="1:8" ht="15" customHeight="1" x14ac:dyDescent="0.25">
      <c r="A378" s="29"/>
      <c r="B378" s="10"/>
      <c r="C378" s="39"/>
      <c r="D378" s="39"/>
      <c r="E378" s="39"/>
      <c r="H378" s="51"/>
    </row>
    <row r="379" spans="1:8" x14ac:dyDescent="0.25">
      <c r="A379" s="29"/>
      <c r="B379" s="132" t="s">
        <v>25</v>
      </c>
      <c r="C379" s="11">
        <f t="shared" ref="C379:E379" si="49">(C375-$J$19)^2</f>
        <v>2.971852008067728E-3</v>
      </c>
      <c r="D379" s="11">
        <f t="shared" si="49"/>
        <v>1.7978815791164034E-3</v>
      </c>
      <c r="E379" s="11">
        <f t="shared" si="49"/>
        <v>2.6424758674734403E-3</v>
      </c>
      <c r="F379" s="39"/>
      <c r="H379" s="51"/>
    </row>
    <row r="380" spans="1:8" x14ac:dyDescent="0.25">
      <c r="A380" s="29"/>
      <c r="B380" s="132"/>
      <c r="C380" s="11">
        <f t="shared" ref="C380:E380" si="50">(C376-$J$19)^2</f>
        <v>5.4719102991996487E-4</v>
      </c>
      <c r="D380" s="11">
        <f t="shared" si="50"/>
        <v>9.1563723179301378E-4</v>
      </c>
      <c r="E380" s="11">
        <f t="shared" si="50"/>
        <v>6.4851559460952344E-5</v>
      </c>
      <c r="F380" s="56" t="s">
        <v>43</v>
      </c>
      <c r="G380" s="5"/>
      <c r="H380" s="51"/>
    </row>
    <row r="381" spans="1:8" x14ac:dyDescent="0.25">
      <c r="A381" s="29"/>
      <c r="B381" s="132"/>
      <c r="C381" s="11">
        <f t="shared" ref="C381:E381" si="51">(C377-$J$19)^2</f>
        <v>5.8290227515062716E-4</v>
      </c>
      <c r="D381" s="11">
        <f t="shared" si="51"/>
        <v>4.5056333007027138E-3</v>
      </c>
      <c r="E381" s="11">
        <f t="shared" si="51"/>
        <v>1.8206891360594047E-3</v>
      </c>
      <c r="F381" s="11">
        <f>SQRT(SUM(C379:E381))</f>
        <v>0.1258932642667758</v>
      </c>
      <c r="H381" s="51"/>
    </row>
    <row r="382" spans="1:8" x14ac:dyDescent="0.25">
      <c r="A382" s="29"/>
      <c r="C382" s="39"/>
      <c r="D382" s="39"/>
      <c r="E382" s="39"/>
      <c r="H382" s="51"/>
    </row>
    <row r="383" spans="1:8" x14ac:dyDescent="0.25">
      <c r="A383" s="29"/>
      <c r="C383" s="39"/>
      <c r="D383" s="39"/>
      <c r="E383" s="39"/>
      <c r="H383" s="51"/>
    </row>
    <row r="384" spans="1:8" x14ac:dyDescent="0.25">
      <c r="A384" s="29"/>
      <c r="C384" s="39"/>
      <c r="D384" s="39"/>
      <c r="E384" s="39"/>
      <c r="H384" s="51"/>
    </row>
    <row r="385" spans="1:8" ht="15.75" thickBot="1" x14ac:dyDescent="0.3">
      <c r="A385" s="29"/>
      <c r="C385" s="39"/>
      <c r="D385" s="39"/>
      <c r="E385" s="39"/>
      <c r="H385" s="51"/>
    </row>
    <row r="386" spans="1:8" x14ac:dyDescent="0.25">
      <c r="A386" s="30" t="s">
        <v>16</v>
      </c>
      <c r="B386" s="8" t="s">
        <v>15</v>
      </c>
      <c r="C386" s="45" t="s">
        <v>0</v>
      </c>
      <c r="D386" s="45" t="s">
        <v>17</v>
      </c>
      <c r="E386" s="45" t="s">
        <v>1</v>
      </c>
      <c r="H386" s="72" t="s">
        <v>41</v>
      </c>
    </row>
    <row r="387" spans="1:8" ht="15.75" x14ac:dyDescent="0.25">
      <c r="A387" s="133">
        <v>6</v>
      </c>
      <c r="B387">
        <v>0</v>
      </c>
      <c r="C387">
        <v>13752</v>
      </c>
      <c r="D387">
        <v>5783</v>
      </c>
      <c r="E387">
        <v>13512</v>
      </c>
      <c r="F387" s="11"/>
      <c r="G387" s="36" t="s">
        <v>3</v>
      </c>
      <c r="H387" s="11">
        <v>32.993268199179276</v>
      </c>
    </row>
    <row r="388" spans="1:8" ht="15.75" x14ac:dyDescent="0.25">
      <c r="A388" s="134"/>
      <c r="B388">
        <v>1</v>
      </c>
      <c r="C388">
        <v>8357</v>
      </c>
      <c r="D388">
        <v>4321</v>
      </c>
      <c r="E388">
        <v>11366</v>
      </c>
      <c r="F388" s="11"/>
      <c r="G388" s="36" t="s">
        <v>4</v>
      </c>
      <c r="H388" s="11">
        <v>33.899181002512719</v>
      </c>
    </row>
    <row r="389" spans="1:8" x14ac:dyDescent="0.25">
      <c r="A389" s="134"/>
      <c r="B389">
        <v>2</v>
      </c>
      <c r="C389">
        <v>12891</v>
      </c>
      <c r="D389">
        <v>7396</v>
      </c>
      <c r="E389">
        <v>12622</v>
      </c>
      <c r="F389" s="52" t="s">
        <v>5</v>
      </c>
      <c r="G389" s="13" t="s">
        <v>9</v>
      </c>
      <c r="H389" s="11">
        <v>25.613321699036639</v>
      </c>
    </row>
    <row r="390" spans="1:8" x14ac:dyDescent="0.25">
      <c r="A390" s="29"/>
      <c r="C390" s="39"/>
      <c r="D390" s="39"/>
      <c r="E390" s="39"/>
      <c r="F390">
        <f>SUM(C387:E389)</f>
        <v>90000</v>
      </c>
      <c r="H390" s="51">
        <v>92.505770900728635</v>
      </c>
    </row>
    <row r="391" spans="1:8" x14ac:dyDescent="0.25">
      <c r="A391" s="29"/>
      <c r="B391" s="132" t="s">
        <v>42</v>
      </c>
      <c r="C391" s="11">
        <f>C387/$F390</f>
        <v>0.15279999999999999</v>
      </c>
      <c r="D391" s="11">
        <f>D387/$F390</f>
        <v>6.4255555555555552E-2</v>
      </c>
      <c r="E391" s="11">
        <f>E387/$F390</f>
        <v>0.15013333333333334</v>
      </c>
      <c r="H391" s="21"/>
    </row>
    <row r="392" spans="1:8" x14ac:dyDescent="0.25">
      <c r="A392" s="29"/>
      <c r="B392" s="132"/>
      <c r="C392" s="11">
        <f>C388/$F390</f>
        <v>9.2855555555555552E-2</v>
      </c>
      <c r="D392" s="11">
        <f>D388/$F390</f>
        <v>4.8011111111111109E-2</v>
      </c>
      <c r="E392" s="11">
        <f>E388/$F390</f>
        <v>0.12628888888888889</v>
      </c>
      <c r="H392" s="21"/>
    </row>
    <row r="393" spans="1:8" x14ac:dyDescent="0.25">
      <c r="A393" s="29"/>
      <c r="B393" s="132"/>
      <c r="C393" s="11">
        <f>C389/$F390</f>
        <v>0.14323333333333332</v>
      </c>
      <c r="D393" s="11">
        <f>D389/$F390</f>
        <v>8.217777777777778E-2</v>
      </c>
      <c r="E393" s="11">
        <f>E389/$F390</f>
        <v>0.14024444444444445</v>
      </c>
      <c r="H393" s="21"/>
    </row>
    <row r="394" spans="1:8" x14ac:dyDescent="0.25">
      <c r="A394" s="29"/>
      <c r="C394" s="39"/>
      <c r="D394" s="39"/>
      <c r="E394" s="39"/>
      <c r="H394" s="21"/>
    </row>
    <row r="395" spans="1:8" x14ac:dyDescent="0.25">
      <c r="A395" s="29"/>
      <c r="B395" s="132" t="s">
        <v>25</v>
      </c>
      <c r="C395" s="11">
        <f t="shared" ref="C395:E395" si="52">(C391-$J$19)^2</f>
        <v>1.7379634567901232E-3</v>
      </c>
      <c r="D395" s="11">
        <f t="shared" si="52"/>
        <v>2.1954430864197529E-3</v>
      </c>
      <c r="E395" s="11">
        <f t="shared" si="52"/>
        <v>1.5227338271604949E-3</v>
      </c>
      <c r="F395" s="39"/>
      <c r="H395" s="21"/>
    </row>
    <row r="396" spans="1:8" x14ac:dyDescent="0.25">
      <c r="A396" s="29"/>
      <c r="B396" s="132"/>
      <c r="C396" s="11">
        <f t="shared" ref="C396:E396" si="53">(C392-$J$19)^2</f>
        <v>3.3326530864197522E-4</v>
      </c>
      <c r="D396" s="11">
        <f t="shared" si="53"/>
        <v>3.9816099999999983E-3</v>
      </c>
      <c r="E396" s="11">
        <f t="shared" si="53"/>
        <v>2.3036493827160531E-4</v>
      </c>
      <c r="F396" s="56" t="s">
        <v>43</v>
      </c>
      <c r="G396" s="5"/>
      <c r="H396" s="21"/>
    </row>
    <row r="397" spans="1:8" ht="15.75" thickBot="1" x14ac:dyDescent="0.3">
      <c r="A397" s="31"/>
      <c r="B397" s="135"/>
      <c r="C397" s="44">
        <f t="shared" ref="C397:E397" si="54">(C393-$J$19)^2</f>
        <v>1.0318371604938269E-3</v>
      </c>
      <c r="D397" s="44">
        <f t="shared" si="54"/>
        <v>8.3713777777777725E-4</v>
      </c>
      <c r="E397" s="44">
        <f t="shared" si="54"/>
        <v>8.4875111111111176E-4</v>
      </c>
      <c r="F397" s="44">
        <f>SQRT(SUM(C395:E397))</f>
        <v>0.11277901696089865</v>
      </c>
      <c r="G397" s="23"/>
      <c r="H397" s="25"/>
    </row>
    <row r="400" spans="1:8" ht="15.75" thickBot="1" x14ac:dyDescent="0.3"/>
    <row r="401" spans="1:9" x14ac:dyDescent="0.25">
      <c r="A401" s="46" t="s">
        <v>86</v>
      </c>
    </row>
    <row r="402" spans="1:9" x14ac:dyDescent="0.25">
      <c r="A402" t="s">
        <v>44</v>
      </c>
    </row>
    <row r="403" spans="1:9" ht="15.75" thickBot="1" x14ac:dyDescent="0.3"/>
    <row r="404" spans="1:9" x14ac:dyDescent="0.25">
      <c r="A404" s="46"/>
      <c r="B404" s="48"/>
      <c r="C404" s="48"/>
      <c r="D404" s="48"/>
      <c r="E404" s="48"/>
      <c r="F404" s="48"/>
      <c r="G404" s="48"/>
      <c r="H404" s="48"/>
      <c r="I404" s="49"/>
    </row>
    <row r="405" spans="1:9" ht="15.75" thickBot="1" x14ac:dyDescent="0.3">
      <c r="A405" s="29"/>
      <c r="I405" s="28"/>
    </row>
    <row r="406" spans="1:9" x14ac:dyDescent="0.25">
      <c r="A406" s="29"/>
      <c r="B406" s="115" t="s">
        <v>28</v>
      </c>
      <c r="C406" s="115" t="s">
        <v>29</v>
      </c>
      <c r="D406" s="115" t="s">
        <v>30</v>
      </c>
      <c r="F406" s="115" t="s">
        <v>31</v>
      </c>
      <c r="G406" s="115" t="s">
        <v>32</v>
      </c>
      <c r="H406" s="115" t="s">
        <v>33</v>
      </c>
      <c r="I406" s="71" t="s">
        <v>41</v>
      </c>
    </row>
    <row r="407" spans="1:9" x14ac:dyDescent="0.25">
      <c r="A407" s="29"/>
      <c r="B407" s="11">
        <f t="shared" ref="B407:C409" si="55">MAX(C23:D23)/MIN(C23:D23)</f>
        <v>1.2591666666666665</v>
      </c>
      <c r="C407" s="11">
        <f t="shared" si="55"/>
        <v>2.0324999999999998</v>
      </c>
      <c r="D407" s="11">
        <f>MAX(C23,E23)/MIN(C23,E23)</f>
        <v>1.614162806088683</v>
      </c>
      <c r="E407" s="43">
        <v>0</v>
      </c>
      <c r="F407" s="11">
        <f>SUM(B407,D407)</f>
        <v>2.8733294727553496</v>
      </c>
      <c r="G407" s="11">
        <f>SUM(B407:C407)</f>
        <v>3.2916666666666661</v>
      </c>
      <c r="H407" s="11">
        <f>SUM(C407:D407)</f>
        <v>3.646662806088683</v>
      </c>
      <c r="I407" s="28">
        <v>22.989678143566188</v>
      </c>
    </row>
    <row r="408" spans="1:9" x14ac:dyDescent="0.25">
      <c r="A408" s="29"/>
      <c r="B408" s="11">
        <f t="shared" si="55"/>
        <v>2.2591715976331361</v>
      </c>
      <c r="C408" s="11">
        <f t="shared" si="55"/>
        <v>4.1065088757396451</v>
      </c>
      <c r="D408" s="11">
        <f>MAX(C24,E24)/MIN(C24,E24)</f>
        <v>1.817705605028811</v>
      </c>
      <c r="E408" s="43">
        <v>1</v>
      </c>
      <c r="F408" s="11">
        <f t="shared" ref="F408:F409" si="56">SUM(B408,D408)</f>
        <v>4.0768772026619473</v>
      </c>
      <c r="G408" s="11">
        <f t="shared" ref="G408:G409" si="57">SUM(B408:C408)</f>
        <v>6.3656804733727812</v>
      </c>
      <c r="H408" s="11">
        <f t="shared" ref="H408:H409" si="58">SUM(C408:D408)</f>
        <v>5.9242144807684562</v>
      </c>
      <c r="I408" s="28">
        <v>38.499931430040704</v>
      </c>
    </row>
    <row r="409" spans="1:9" x14ac:dyDescent="0.25">
      <c r="A409" s="29"/>
      <c r="B409" s="11">
        <f t="shared" si="55"/>
        <v>3.4725274725274726</v>
      </c>
      <c r="C409" s="11">
        <f t="shared" si="55"/>
        <v>3.4967032967032967</v>
      </c>
      <c r="D409" s="11">
        <f>MAX(C25,E25)/MIN(C25,E25)</f>
        <v>1.0069620253164557</v>
      </c>
      <c r="E409" s="43">
        <v>2</v>
      </c>
      <c r="F409" s="11">
        <f t="shared" si="56"/>
        <v>4.4794894978439288</v>
      </c>
      <c r="G409" s="11">
        <f t="shared" si="57"/>
        <v>6.9692307692307693</v>
      </c>
      <c r="H409" s="11">
        <f t="shared" si="58"/>
        <v>4.5036653220197529</v>
      </c>
      <c r="I409" s="28">
        <v>37.719577125794714</v>
      </c>
    </row>
    <row r="410" spans="1:9" x14ac:dyDescent="0.25">
      <c r="A410" s="29"/>
      <c r="B410" s="11"/>
      <c r="C410" s="11"/>
      <c r="D410" s="11"/>
      <c r="E410" s="43"/>
      <c r="F410" s="11"/>
      <c r="G410" s="11"/>
      <c r="H410" s="11"/>
      <c r="I410" s="28">
        <v>99.209186699401613</v>
      </c>
    </row>
    <row r="411" spans="1:9" x14ac:dyDescent="0.25">
      <c r="A411" s="29" t="s">
        <v>34</v>
      </c>
      <c r="B411" s="11">
        <f t="shared" ref="B411:D412" si="59">MAX(C23:C24)/MIN(C23:C24)</f>
        <v>1.2634017207147585</v>
      </c>
      <c r="C411" s="11">
        <f t="shared" si="59"/>
        <v>1.4201183431952664</v>
      </c>
      <c r="D411" s="11">
        <f t="shared" si="59"/>
        <v>1.4227142271422715</v>
      </c>
      <c r="E411" s="43">
        <v>0</v>
      </c>
      <c r="F411" s="11">
        <f>SUM(B411,B413)</f>
        <v>2.3090668431502319</v>
      </c>
      <c r="G411" s="11"/>
      <c r="H411" s="11"/>
      <c r="I411" s="28"/>
    </row>
    <row r="412" spans="1:9" x14ac:dyDescent="0.25">
      <c r="A412" s="29" t="s">
        <v>35</v>
      </c>
      <c r="B412" s="11">
        <f t="shared" si="59"/>
        <v>1.2082278481012658</v>
      </c>
      <c r="C412" s="11">
        <f t="shared" si="59"/>
        <v>1.857142857142857</v>
      </c>
      <c r="D412" s="11">
        <f t="shared" si="59"/>
        <v>2.1810182275298553</v>
      </c>
      <c r="E412" s="43">
        <v>1</v>
      </c>
      <c r="F412" s="11">
        <f>SUM(B411:B412)</f>
        <v>2.4716295688160246</v>
      </c>
      <c r="G412" s="11"/>
      <c r="H412" s="11"/>
      <c r="I412" s="28"/>
    </row>
    <row r="413" spans="1:9" x14ac:dyDescent="0.25">
      <c r="A413" s="29" t="s">
        <v>36</v>
      </c>
      <c r="B413" s="11">
        <f>MAX(C23,C25)/MIN(C23,C25)</f>
        <v>1.0456651224354732</v>
      </c>
      <c r="C413" s="11">
        <f>MAX(D23,D25)/MIN(D23,D25)</f>
        <v>2.6373626373626373</v>
      </c>
      <c r="D413" s="11">
        <f>MAX(E23,E25)/MIN(E23,E25)</f>
        <v>1.5329981143934632</v>
      </c>
      <c r="E413" s="43">
        <v>2</v>
      </c>
      <c r="F413" s="11">
        <f>SUM(B412:B413)</f>
        <v>2.253892970536739</v>
      </c>
      <c r="G413" s="11"/>
      <c r="H413" s="11"/>
      <c r="I413" s="28"/>
    </row>
    <row r="414" spans="1:9" x14ac:dyDescent="0.25">
      <c r="A414" s="29"/>
      <c r="B414" s="11"/>
      <c r="C414" s="11"/>
      <c r="D414" s="11"/>
      <c r="F414" s="11"/>
      <c r="G414" s="11"/>
      <c r="H414" s="11"/>
      <c r="I414" s="28"/>
    </row>
    <row r="415" spans="1:9" x14ac:dyDescent="0.25">
      <c r="A415" s="116"/>
      <c r="B415" s="11"/>
      <c r="C415" s="11"/>
      <c r="D415" s="11"/>
      <c r="F415" s="11"/>
      <c r="G415" s="11"/>
      <c r="H415" s="11"/>
      <c r="I415" s="28"/>
    </row>
    <row r="416" spans="1:9" x14ac:dyDescent="0.25">
      <c r="A416" s="116"/>
      <c r="B416" s="11"/>
      <c r="C416" s="11"/>
      <c r="D416" s="11"/>
      <c r="F416" s="11"/>
      <c r="G416" s="11"/>
      <c r="H416" s="11"/>
      <c r="I416" s="28"/>
    </row>
    <row r="417" spans="1:9" x14ac:dyDescent="0.25">
      <c r="A417" s="116"/>
      <c r="B417" s="11"/>
      <c r="C417" s="11"/>
      <c r="D417" s="11"/>
      <c r="F417" s="11"/>
      <c r="G417" s="11"/>
      <c r="H417" s="11"/>
      <c r="I417" s="28"/>
    </row>
    <row r="418" spans="1:9" x14ac:dyDescent="0.25">
      <c r="A418" s="116"/>
      <c r="B418" s="11"/>
      <c r="C418" s="11"/>
      <c r="D418" s="11"/>
      <c r="F418" s="11"/>
      <c r="G418" s="11"/>
      <c r="H418" s="11"/>
      <c r="I418" s="28"/>
    </row>
    <row r="419" spans="1:9" x14ac:dyDescent="0.25">
      <c r="A419" s="116"/>
      <c r="B419" s="11"/>
      <c r="C419" s="11"/>
      <c r="D419" s="11"/>
      <c r="F419" s="11"/>
      <c r="G419" s="11"/>
      <c r="H419" s="11"/>
      <c r="I419" s="28"/>
    </row>
    <row r="420" spans="1:9" x14ac:dyDescent="0.25">
      <c r="A420" s="116"/>
      <c r="B420" s="11"/>
      <c r="C420" s="11"/>
      <c r="D420" s="11"/>
      <c r="F420" s="11"/>
      <c r="G420" s="11"/>
      <c r="H420" s="11"/>
      <c r="I420" s="28"/>
    </row>
    <row r="421" spans="1:9" ht="15.75" thickBot="1" x14ac:dyDescent="0.3">
      <c r="A421" s="116"/>
      <c r="B421" s="11"/>
      <c r="C421" s="11"/>
      <c r="D421" s="11"/>
      <c r="F421" s="11"/>
      <c r="G421" s="11"/>
      <c r="H421" s="11"/>
      <c r="I421" s="28"/>
    </row>
    <row r="422" spans="1:9" x14ac:dyDescent="0.25">
      <c r="A422" s="29"/>
      <c r="B422" s="117" t="s">
        <v>28</v>
      </c>
      <c r="C422" s="117" t="s">
        <v>29</v>
      </c>
      <c r="D422" s="117" t="s">
        <v>30</v>
      </c>
      <c r="F422" s="117" t="s">
        <v>31</v>
      </c>
      <c r="G422" s="117" t="s">
        <v>32</v>
      </c>
      <c r="H422" s="117" t="s">
        <v>33</v>
      </c>
      <c r="I422" s="71" t="s">
        <v>41</v>
      </c>
    </row>
    <row r="423" spans="1:9" x14ac:dyDescent="0.25">
      <c r="A423" s="29"/>
      <c r="B423" s="11">
        <f t="shared" ref="B423:C425" si="60">MAX(C39:D39)/MIN(C39:D39)</f>
        <v>1.4644149577804584</v>
      </c>
      <c r="C423" s="11">
        <f t="shared" si="60"/>
        <v>2.0235223160434259</v>
      </c>
      <c r="D423" s="11">
        <f>MAX(C39,E39)/MIN(C39,E39)</f>
        <v>1.3817957166392092</v>
      </c>
      <c r="E423">
        <v>0</v>
      </c>
      <c r="F423" s="11">
        <f>SUM(B423,D423)</f>
        <v>2.8462106744196678</v>
      </c>
      <c r="G423" s="11">
        <f>SUM(B423:C423)</f>
        <v>3.4879372738238841</v>
      </c>
      <c r="H423" s="11">
        <f>SUM(C423:D423)</f>
        <v>3.4053180326826351</v>
      </c>
      <c r="I423" s="28">
        <v>27.667384977212166</v>
      </c>
    </row>
    <row r="424" spans="1:9" x14ac:dyDescent="0.25">
      <c r="A424" s="29"/>
      <c r="B424" s="11">
        <f t="shared" si="60"/>
        <v>2.1803103263777421</v>
      </c>
      <c r="C424" s="11">
        <f t="shared" si="60"/>
        <v>2.1540930979133228</v>
      </c>
      <c r="D424" s="11">
        <f>MAX(C40,E40)/MIN(C40,E40)</f>
        <v>1.0121708892200696</v>
      </c>
      <c r="E424">
        <v>1</v>
      </c>
      <c r="F424" s="11">
        <f t="shared" ref="F424:F425" si="61">SUM(B424,D424)</f>
        <v>3.1924812155978115</v>
      </c>
      <c r="G424" s="11">
        <f t="shared" ref="G424:G425" si="62">SUM(B424:C424)</f>
        <v>4.3344034242910645</v>
      </c>
      <c r="H424" s="11">
        <f t="shared" ref="H424:H425" si="63">SUM(C424:D424)</f>
        <v>3.1662639871333926</v>
      </c>
      <c r="I424" s="28">
        <v>30.531427709980399</v>
      </c>
    </row>
    <row r="425" spans="1:9" x14ac:dyDescent="0.25">
      <c r="A425" s="29"/>
      <c r="B425" s="11">
        <f t="shared" si="60"/>
        <v>2.3740665308893418</v>
      </c>
      <c r="C425" s="11">
        <f t="shared" si="60"/>
        <v>3.4752206381534285</v>
      </c>
      <c r="D425" s="11">
        <f>MAX(C41,E41)/MIN(C41,E41)</f>
        <v>1.4638261366885903</v>
      </c>
      <c r="E425">
        <v>2</v>
      </c>
      <c r="F425" s="11">
        <f t="shared" si="61"/>
        <v>3.8378926675779321</v>
      </c>
      <c r="G425" s="11">
        <f t="shared" si="62"/>
        <v>5.8492871690427704</v>
      </c>
      <c r="H425" s="11">
        <f t="shared" si="63"/>
        <v>4.9390467748420193</v>
      </c>
      <c r="I425" s="28">
        <v>41.471072987755001</v>
      </c>
    </row>
    <row r="426" spans="1:9" x14ac:dyDescent="0.25">
      <c r="A426" s="29"/>
      <c r="B426" s="11"/>
      <c r="C426" s="11"/>
      <c r="D426" s="11"/>
      <c r="F426" s="11"/>
      <c r="G426" s="11"/>
      <c r="H426" s="11"/>
      <c r="I426" s="28">
        <v>99.669885674947565</v>
      </c>
    </row>
    <row r="427" spans="1:9" x14ac:dyDescent="0.25">
      <c r="A427" s="29" t="s">
        <v>34</v>
      </c>
      <c r="B427" s="11">
        <f t="shared" ref="B427:D428" si="64">MAX(C39:C40)/MIN(C39:C40)</f>
        <v>1.6783360790774302</v>
      </c>
      <c r="C427" s="11">
        <f t="shared" si="64"/>
        <v>1.1272617611580218</v>
      </c>
      <c r="D427" s="11">
        <f t="shared" si="64"/>
        <v>1.2</v>
      </c>
      <c r="E427">
        <v>0</v>
      </c>
      <c r="F427" s="11">
        <f>SUM(B427,B429)</f>
        <v>3.1186161449752889</v>
      </c>
      <c r="G427" s="11"/>
      <c r="H427" s="11"/>
      <c r="I427" s="28"/>
    </row>
    <row r="428" spans="1:9" x14ac:dyDescent="0.25">
      <c r="A428" s="29" t="s">
        <v>35</v>
      </c>
      <c r="B428" s="11">
        <f t="shared" si="64"/>
        <v>1.1652845295967973</v>
      </c>
      <c r="C428" s="11">
        <f t="shared" si="64"/>
        <v>1.2688391038696538</v>
      </c>
      <c r="D428" s="11">
        <f t="shared" si="64"/>
        <v>1.2714853452558372</v>
      </c>
      <c r="E428">
        <v>1</v>
      </c>
      <c r="F428" s="11">
        <f>SUM(B427:B428)</f>
        <v>2.8436206086742275</v>
      </c>
      <c r="G428" s="11"/>
      <c r="H428" s="11"/>
      <c r="I428" s="28"/>
    </row>
    <row r="429" spans="1:9" x14ac:dyDescent="0.25">
      <c r="A429" s="29" t="s">
        <v>36</v>
      </c>
      <c r="B429" s="11">
        <f>MAX(C39,C41)/MIN(C39,C41)</f>
        <v>1.4402800658978585</v>
      </c>
      <c r="C429" s="11">
        <f>MAX(D39,D41)/MIN(D39,D41)</f>
        <v>1.1255940257976917</v>
      </c>
      <c r="D429" s="11">
        <f>MAX(E39,E41)/MIN(E39,E41)</f>
        <v>1.5257824143070047</v>
      </c>
      <c r="E429">
        <v>2</v>
      </c>
      <c r="F429" s="11">
        <f>SUM(B428:B429)</f>
        <v>2.6055645954946556</v>
      </c>
      <c r="G429" s="11"/>
      <c r="H429" s="11"/>
      <c r="I429" s="28"/>
    </row>
    <row r="430" spans="1:9" x14ac:dyDescent="0.25">
      <c r="A430" s="29"/>
      <c r="B430" s="11"/>
      <c r="C430" s="11"/>
      <c r="D430" s="11"/>
      <c r="F430" s="11"/>
      <c r="G430" s="11"/>
      <c r="H430" s="11"/>
      <c r="I430" s="28"/>
    </row>
    <row r="431" spans="1:9" x14ac:dyDescent="0.25">
      <c r="A431" s="29"/>
      <c r="B431" s="11"/>
      <c r="C431" s="11"/>
      <c r="D431" s="11"/>
      <c r="F431" s="11"/>
      <c r="G431" s="11"/>
      <c r="H431" s="11"/>
      <c r="I431" s="28"/>
    </row>
    <row r="432" spans="1:9" x14ac:dyDescent="0.25">
      <c r="A432" s="29"/>
      <c r="B432" s="11"/>
      <c r="C432" s="11"/>
      <c r="D432" s="11"/>
      <c r="F432" s="11"/>
      <c r="G432" s="11"/>
      <c r="H432" s="11"/>
      <c r="I432" s="28"/>
    </row>
    <row r="433" spans="1:9" x14ac:dyDescent="0.25">
      <c r="A433" s="29"/>
      <c r="B433" s="11"/>
      <c r="C433" s="11"/>
      <c r="D433" s="11"/>
      <c r="F433" s="11"/>
      <c r="G433" s="11"/>
      <c r="H433" s="11"/>
      <c r="I433" s="28"/>
    </row>
    <row r="434" spans="1:9" x14ac:dyDescent="0.25">
      <c r="A434" s="29"/>
      <c r="B434" s="11"/>
      <c r="C434" s="11"/>
      <c r="D434" s="11"/>
      <c r="F434" s="11"/>
      <c r="G434" s="11"/>
      <c r="H434" s="11"/>
      <c r="I434" s="28"/>
    </row>
    <row r="435" spans="1:9" x14ac:dyDescent="0.25">
      <c r="A435" s="29"/>
      <c r="B435" s="11"/>
      <c r="C435" s="11"/>
      <c r="D435" s="11"/>
      <c r="F435" s="11"/>
      <c r="G435" s="11"/>
      <c r="H435" s="11"/>
      <c r="I435" s="28"/>
    </row>
    <row r="436" spans="1:9" ht="15.75" thickBot="1" x14ac:dyDescent="0.3">
      <c r="A436" s="29"/>
      <c r="B436" s="11"/>
      <c r="C436" s="11"/>
      <c r="D436" s="11"/>
      <c r="F436" s="11"/>
      <c r="G436" s="11"/>
      <c r="H436" s="11"/>
      <c r="I436" s="28"/>
    </row>
    <row r="437" spans="1:9" x14ac:dyDescent="0.25">
      <c r="A437" s="29"/>
      <c r="B437" s="117" t="s">
        <v>28</v>
      </c>
      <c r="C437" s="117" t="s">
        <v>29</v>
      </c>
      <c r="D437" s="117" t="s">
        <v>30</v>
      </c>
      <c r="F437" s="117" t="s">
        <v>31</v>
      </c>
      <c r="G437" s="117" t="s">
        <v>32</v>
      </c>
      <c r="H437" s="117" t="s">
        <v>33</v>
      </c>
      <c r="I437" s="71" t="s">
        <v>41</v>
      </c>
    </row>
    <row r="438" spans="1:9" x14ac:dyDescent="0.25">
      <c r="A438" s="29"/>
      <c r="B438" s="11">
        <f t="shared" ref="B438:C440" si="65">MAX(C54:D54)/MIN(C54:D54)</f>
        <v>1.5800661313179027</v>
      </c>
      <c r="C438" s="11">
        <f t="shared" si="65"/>
        <v>2.0179499291450167</v>
      </c>
      <c r="D438" s="11">
        <f>MAX(C54,E54)/MIN(C54,E54)</f>
        <v>1.2771300448430494</v>
      </c>
      <c r="E438">
        <v>0</v>
      </c>
      <c r="F438" s="11">
        <f>SUM(B438,D438)</f>
        <v>2.8571961761609521</v>
      </c>
      <c r="G438" s="11">
        <f>SUM(B438:C438)</f>
        <v>3.5980160604629194</v>
      </c>
      <c r="H438" s="11">
        <f>SUM(C438:D438)</f>
        <v>3.2950799739880661</v>
      </c>
      <c r="I438" s="28">
        <v>30.469819815672025</v>
      </c>
    </row>
    <row r="439" spans="1:9" x14ac:dyDescent="0.25">
      <c r="A439" s="29"/>
      <c r="B439" s="11">
        <f t="shared" si="65"/>
        <v>1.7372994652406417</v>
      </c>
      <c r="C439" s="11">
        <f t="shared" si="65"/>
        <v>1.9792780748663099</v>
      </c>
      <c r="D439" s="11">
        <f>MAX(C55,E55)/MIN(C55,E55)</f>
        <v>1.1392843401308193</v>
      </c>
      <c r="E439">
        <v>1</v>
      </c>
      <c r="F439" s="11">
        <f t="shared" ref="F439:F440" si="66">SUM(B439,D439)</f>
        <v>2.8765838053714612</v>
      </c>
      <c r="G439" s="11">
        <f t="shared" ref="G439:G440" si="67">SUM(B439:C439)</f>
        <v>3.7165775401069516</v>
      </c>
      <c r="H439" s="11">
        <f t="shared" ref="H439:H440" si="68">SUM(C439:D439)</f>
        <v>3.1185624149971289</v>
      </c>
      <c r="I439" s="28">
        <v>30.30887904754087</v>
      </c>
    </row>
    <row r="440" spans="1:9" x14ac:dyDescent="0.25">
      <c r="A440" s="29"/>
      <c r="B440" s="11">
        <f t="shared" si="65"/>
        <v>2.7005437055625263</v>
      </c>
      <c r="C440" s="11">
        <f t="shared" si="65"/>
        <v>3.055625261396905</v>
      </c>
      <c r="D440" s="11">
        <f>MAX(C56,E56)/MIN(C56,E56)</f>
        <v>1.1314852098497754</v>
      </c>
      <c r="E440">
        <v>2</v>
      </c>
      <c r="F440" s="11">
        <f t="shared" si="66"/>
        <v>3.8320289154123017</v>
      </c>
      <c r="G440" s="11">
        <f t="shared" si="67"/>
        <v>5.7561689669594314</v>
      </c>
      <c r="H440" s="11">
        <f t="shared" si="68"/>
        <v>4.1871104712466805</v>
      </c>
      <c r="I440" s="28">
        <v>42.731009494829806</v>
      </c>
    </row>
    <row r="441" spans="1:9" x14ac:dyDescent="0.25">
      <c r="A441" s="29"/>
      <c r="B441" s="11"/>
      <c r="C441" s="11"/>
      <c r="D441" s="11"/>
      <c r="F441" s="11"/>
      <c r="G441" s="11"/>
      <c r="H441" s="11"/>
      <c r="I441" s="28">
        <v>103.5097083580427</v>
      </c>
    </row>
    <row r="442" spans="1:9" x14ac:dyDescent="0.25">
      <c r="A442" s="29" t="s">
        <v>34</v>
      </c>
      <c r="B442" s="11">
        <f t="shared" ref="B442:D443" si="69">MAX(C54:C55)/MIN(C54:C55)</f>
        <v>1.5539611360239163</v>
      </c>
      <c r="C442" s="11">
        <f t="shared" si="69"/>
        <v>1.4133207368918281</v>
      </c>
      <c r="D442" s="11">
        <f t="shared" si="69"/>
        <v>1.3862359550561796</v>
      </c>
      <c r="E442">
        <v>0</v>
      </c>
      <c r="F442" s="11">
        <f>SUM(B442,B444)</f>
        <v>3.4843049327354261</v>
      </c>
      <c r="G442" s="11"/>
      <c r="H442" s="11"/>
      <c r="I442" s="28"/>
    </row>
    <row r="443" spans="1:9" x14ac:dyDescent="0.25">
      <c r="A443" s="29" t="s">
        <v>35</v>
      </c>
      <c r="B443" s="11">
        <f t="shared" si="69"/>
        <v>1.2422085417468256</v>
      </c>
      <c r="C443" s="11">
        <f t="shared" si="69"/>
        <v>1.2513592639063154</v>
      </c>
      <c r="D443" s="11">
        <f t="shared" si="69"/>
        <v>1.2337048294495105</v>
      </c>
      <c r="E443">
        <v>1</v>
      </c>
      <c r="F443" s="11">
        <f>SUM(B442:B443)</f>
        <v>2.7961696777707417</v>
      </c>
      <c r="G443" s="11"/>
      <c r="H443" s="11"/>
      <c r="I443" s="28"/>
    </row>
    <row r="444" spans="1:9" x14ac:dyDescent="0.25">
      <c r="A444" s="29" t="s">
        <v>36</v>
      </c>
      <c r="B444" s="11">
        <f>MAX(C54,C56)/MIN(C54,C56)</f>
        <v>1.9303437967115098</v>
      </c>
      <c r="C444" s="11">
        <f>MAX(D54,D56)/MIN(D54,D56)</f>
        <v>1.1294284364666982</v>
      </c>
      <c r="D444" s="11">
        <f>MAX(E54,E56)/MIN(E54,E56)</f>
        <v>1.7102059925093633</v>
      </c>
      <c r="E444">
        <v>2</v>
      </c>
      <c r="F444" s="11">
        <f>SUM(B443:B444)</f>
        <v>3.1725523384583356</v>
      </c>
      <c r="G444" s="11"/>
      <c r="H444" s="11"/>
      <c r="I444" s="28"/>
    </row>
    <row r="445" spans="1:9" x14ac:dyDescent="0.25">
      <c r="A445" s="29"/>
      <c r="B445" s="11"/>
      <c r="C445" s="11"/>
      <c r="D445" s="11"/>
      <c r="F445" s="11"/>
      <c r="G445" s="11"/>
      <c r="H445" s="11"/>
      <c r="I445" s="28"/>
    </row>
    <row r="446" spans="1:9" x14ac:dyDescent="0.25">
      <c r="A446" s="29"/>
      <c r="B446" s="11"/>
      <c r="C446" s="11"/>
      <c r="D446" s="11"/>
      <c r="F446" s="11"/>
      <c r="G446" s="11"/>
      <c r="H446" s="11"/>
      <c r="I446" s="28"/>
    </row>
    <row r="447" spans="1:9" x14ac:dyDescent="0.25">
      <c r="A447" s="29"/>
      <c r="B447" s="11"/>
      <c r="C447" s="11"/>
      <c r="D447" s="11"/>
      <c r="F447" s="11"/>
      <c r="G447" s="11"/>
      <c r="H447" s="11"/>
      <c r="I447" s="28"/>
    </row>
    <row r="448" spans="1:9" x14ac:dyDescent="0.25">
      <c r="A448" s="29"/>
      <c r="B448" s="11"/>
      <c r="C448" s="11"/>
      <c r="D448" s="11"/>
      <c r="F448" s="11"/>
      <c r="G448" s="11"/>
      <c r="H448" s="11"/>
      <c r="I448" s="28"/>
    </row>
    <row r="449" spans="1:9" x14ac:dyDescent="0.25">
      <c r="A449" s="29"/>
      <c r="B449" s="11"/>
      <c r="C449" s="11"/>
      <c r="D449" s="11"/>
      <c r="F449" s="11"/>
      <c r="G449" s="11"/>
      <c r="H449" s="11"/>
      <c r="I449" s="28"/>
    </row>
    <row r="450" spans="1:9" x14ac:dyDescent="0.25">
      <c r="A450" s="29"/>
      <c r="B450" s="11"/>
      <c r="C450" s="11"/>
      <c r="D450" s="11"/>
      <c r="F450" s="11"/>
      <c r="G450" s="11"/>
      <c r="H450" s="11"/>
      <c r="I450" s="28"/>
    </row>
    <row r="451" spans="1:9" x14ac:dyDescent="0.25">
      <c r="A451" s="29"/>
      <c r="B451" s="11"/>
      <c r="C451" s="11"/>
      <c r="D451" s="11"/>
      <c r="F451" s="11"/>
      <c r="G451" s="11"/>
      <c r="H451" s="11"/>
      <c r="I451" s="28"/>
    </row>
    <row r="452" spans="1:9" ht="15.75" thickBot="1" x14ac:dyDescent="0.3">
      <c r="A452" s="29"/>
      <c r="B452" s="11"/>
      <c r="C452" s="11"/>
      <c r="D452" s="11"/>
      <c r="F452" s="11"/>
      <c r="G452" s="11"/>
      <c r="H452" s="11"/>
      <c r="I452" s="28"/>
    </row>
    <row r="453" spans="1:9" x14ac:dyDescent="0.25">
      <c r="A453" s="29"/>
      <c r="B453" s="117" t="s">
        <v>28</v>
      </c>
      <c r="C453" s="117" t="s">
        <v>29</v>
      </c>
      <c r="D453" s="117" t="s">
        <v>30</v>
      </c>
      <c r="F453" s="117" t="s">
        <v>31</v>
      </c>
      <c r="G453" s="117" t="s">
        <v>32</v>
      </c>
      <c r="H453" s="117" t="s">
        <v>33</v>
      </c>
      <c r="I453" s="71" t="s">
        <v>41</v>
      </c>
    </row>
    <row r="454" spans="1:9" x14ac:dyDescent="0.25">
      <c r="A454" s="29"/>
      <c r="B454" s="11">
        <f t="shared" ref="B454:C456" si="70">MAX(C70:D70)/MIN(C70:D70)</f>
        <v>1.6547572815533982</v>
      </c>
      <c r="C454" s="11">
        <f t="shared" si="70"/>
        <v>2.015145631067961</v>
      </c>
      <c r="D454" s="11">
        <f>MAX(C70,E70)/MIN(C70,E70)</f>
        <v>1.2177892513494484</v>
      </c>
      <c r="E454">
        <v>0</v>
      </c>
      <c r="F454" s="11">
        <f>SUM(B454,D454)</f>
        <v>2.8725465329028466</v>
      </c>
      <c r="G454" s="11">
        <f>SUM(B454:C454)</f>
        <v>3.6699029126213594</v>
      </c>
      <c r="H454" s="11">
        <f>SUM(C454:D454)</f>
        <v>3.2329348824174096</v>
      </c>
      <c r="I454" s="28">
        <v>33.485157317514343</v>
      </c>
    </row>
    <row r="455" spans="1:9" x14ac:dyDescent="0.25">
      <c r="A455" s="29"/>
      <c r="B455" s="11">
        <f t="shared" si="70"/>
        <v>1.2544155586425878</v>
      </c>
      <c r="C455" s="11">
        <f t="shared" si="70"/>
        <v>1.2446914070252035</v>
      </c>
      <c r="D455" s="11">
        <f>MAX(C71,E71)/MIN(C71,E71)</f>
        <v>1.0078125</v>
      </c>
      <c r="E455">
        <v>1</v>
      </c>
      <c r="F455" s="11">
        <f t="shared" ref="F455:F456" si="71">SUM(B455,D455)</f>
        <v>2.262228058642588</v>
      </c>
      <c r="G455" s="11">
        <f t="shared" ref="G455:G456" si="72">SUM(B455:C455)</f>
        <v>2.4991069656677913</v>
      </c>
      <c r="H455" s="11">
        <f t="shared" ref="H455:H456" si="73">SUM(C455:D455)</f>
        <v>2.2525039070252033</v>
      </c>
      <c r="I455" s="28">
        <v>24.121724995111222</v>
      </c>
    </row>
    <row r="456" spans="1:9" x14ac:dyDescent="0.25">
      <c r="A456" s="29"/>
      <c r="B456" s="11">
        <f t="shared" si="70"/>
        <v>3.9471919530595136</v>
      </c>
      <c r="C456" s="11">
        <f t="shared" si="70"/>
        <v>4.626571668063705</v>
      </c>
      <c r="D456" s="11">
        <f>MAX(C72,E72)/MIN(C72,E72)</f>
        <v>1.1721172223401997</v>
      </c>
      <c r="E456">
        <v>2</v>
      </c>
      <c r="F456" s="11">
        <f t="shared" si="71"/>
        <v>5.1193091753997138</v>
      </c>
      <c r="G456" s="11">
        <f t="shared" si="72"/>
        <v>8.5737636211232182</v>
      </c>
      <c r="H456" s="11">
        <f t="shared" si="73"/>
        <v>5.7986888904039047</v>
      </c>
      <c r="I456" s="28">
        <v>65.859171389564608</v>
      </c>
    </row>
    <row r="457" spans="1:9" x14ac:dyDescent="0.25">
      <c r="A457" s="29"/>
      <c r="B457" s="11"/>
      <c r="C457" s="11"/>
      <c r="D457" s="11"/>
      <c r="F457" s="11"/>
      <c r="G457" s="11"/>
      <c r="H457" s="11"/>
      <c r="I457" s="28">
        <v>123.46605370219018</v>
      </c>
    </row>
    <row r="458" spans="1:9" x14ac:dyDescent="0.25">
      <c r="A458" s="29" t="s">
        <v>34</v>
      </c>
      <c r="B458" s="11">
        <f t="shared" ref="B458:D459" si="74">MAX(C70:C71)/MIN(C70:C71)</f>
        <v>1.4834545881248531</v>
      </c>
      <c r="C458" s="11">
        <f t="shared" si="74"/>
        <v>1.956893203883495</v>
      </c>
      <c r="D458" s="11">
        <f t="shared" si="74"/>
        <v>1.2087107342455194</v>
      </c>
      <c r="E458">
        <v>0</v>
      </c>
      <c r="F458" s="11">
        <f>SUM(B458,B460)</f>
        <v>3.6937338652898379</v>
      </c>
      <c r="G458" s="11"/>
      <c r="H458" s="11"/>
      <c r="I458" s="28"/>
    </row>
    <row r="459" spans="1:9" x14ac:dyDescent="0.25">
      <c r="A459" s="29" t="s">
        <v>35</v>
      </c>
      <c r="B459" s="11">
        <f t="shared" si="74"/>
        <v>1.4899541211833571</v>
      </c>
      <c r="C459" s="11">
        <f t="shared" si="74"/>
        <v>2.1119027661357919</v>
      </c>
      <c r="D459" s="11">
        <f t="shared" si="74"/>
        <v>1.7600446428571428</v>
      </c>
      <c r="E459">
        <v>1</v>
      </c>
      <c r="F459" s="11">
        <f>SUM(B458:B459)</f>
        <v>2.9734087093082104</v>
      </c>
      <c r="G459" s="11"/>
      <c r="H459" s="11"/>
      <c r="I459" s="28"/>
    </row>
    <row r="460" spans="1:9" x14ac:dyDescent="0.25">
      <c r="A460" s="29" t="s">
        <v>36</v>
      </c>
      <c r="B460" s="11">
        <f>MAX(C70,C72)/MIN(C70,C72)</f>
        <v>2.2102792771649846</v>
      </c>
      <c r="C460" s="11">
        <f>MAX(D70,D72)/MIN(D70,D72)</f>
        <v>1.0792120704107293</v>
      </c>
      <c r="D460" s="11">
        <f>MAX(E70,E72)/MIN(E70,E72)</f>
        <v>2.1273848525727499</v>
      </c>
      <c r="E460">
        <v>2</v>
      </c>
      <c r="F460" s="11">
        <f>SUM(B459:B460)</f>
        <v>3.7002333983483418</v>
      </c>
      <c r="G460" s="11"/>
      <c r="H460" s="11"/>
      <c r="I460" s="28"/>
    </row>
    <row r="461" spans="1:9" x14ac:dyDescent="0.25">
      <c r="A461" s="29"/>
      <c r="B461" s="11"/>
      <c r="C461" s="11"/>
      <c r="D461" s="11"/>
      <c r="F461" s="11"/>
      <c r="G461" s="11"/>
      <c r="H461" s="11"/>
      <c r="I461" s="28"/>
    </row>
    <row r="462" spans="1:9" x14ac:dyDescent="0.25">
      <c r="A462" s="29"/>
      <c r="B462" s="11"/>
      <c r="C462" s="11"/>
      <c r="D462" s="11"/>
      <c r="F462" s="11"/>
      <c r="G462" s="11"/>
      <c r="H462" s="11"/>
      <c r="I462" s="28"/>
    </row>
    <row r="463" spans="1:9" x14ac:dyDescent="0.25">
      <c r="A463" s="29"/>
      <c r="B463" s="11"/>
      <c r="C463" s="11"/>
      <c r="D463" s="11"/>
      <c r="F463" s="11"/>
      <c r="G463" s="11"/>
      <c r="H463" s="11"/>
      <c r="I463" s="28"/>
    </row>
    <row r="464" spans="1:9" x14ac:dyDescent="0.25">
      <c r="A464" s="29"/>
      <c r="B464" s="11"/>
      <c r="C464" s="11"/>
      <c r="D464" s="11"/>
      <c r="F464" s="11"/>
      <c r="G464" s="11"/>
      <c r="H464" s="11"/>
      <c r="I464" s="28"/>
    </row>
    <row r="465" spans="1:9" x14ac:dyDescent="0.25">
      <c r="A465" s="29"/>
      <c r="B465" s="11"/>
      <c r="C465" s="11"/>
      <c r="D465" s="11"/>
      <c r="F465" s="11"/>
      <c r="G465" s="11"/>
      <c r="H465" s="11"/>
      <c r="I465" s="28"/>
    </row>
    <row r="466" spans="1:9" x14ac:dyDescent="0.25">
      <c r="A466" s="29"/>
      <c r="B466" s="11"/>
      <c r="C466" s="11"/>
      <c r="D466" s="11"/>
      <c r="F466" s="11"/>
      <c r="G466" s="11"/>
      <c r="H466" s="11"/>
      <c r="I466" s="28"/>
    </row>
    <row r="467" spans="1:9" x14ac:dyDescent="0.25">
      <c r="A467" s="29"/>
      <c r="B467" s="11"/>
      <c r="C467" s="11"/>
      <c r="D467" s="11"/>
      <c r="F467" s="11"/>
      <c r="G467" s="11"/>
      <c r="H467" s="11"/>
      <c r="I467" s="28"/>
    </row>
    <row r="468" spans="1:9" ht="15.75" thickBot="1" x14ac:dyDescent="0.3">
      <c r="A468" s="29"/>
      <c r="B468" s="11"/>
      <c r="C468" s="11"/>
      <c r="D468" s="11"/>
      <c r="F468" s="11"/>
      <c r="G468" s="11"/>
      <c r="H468" s="11"/>
      <c r="I468" s="28"/>
    </row>
    <row r="469" spans="1:9" x14ac:dyDescent="0.25">
      <c r="A469" s="29"/>
      <c r="B469" s="117" t="s">
        <v>28</v>
      </c>
      <c r="C469" s="117" t="s">
        <v>29</v>
      </c>
      <c r="D469" s="117" t="s">
        <v>30</v>
      </c>
      <c r="F469" s="117" t="s">
        <v>31</v>
      </c>
      <c r="G469" s="117" t="s">
        <v>32</v>
      </c>
      <c r="H469" s="117" t="s">
        <v>33</v>
      </c>
      <c r="I469" s="71" t="s">
        <v>41</v>
      </c>
    </row>
    <row r="470" spans="1:9" x14ac:dyDescent="0.25">
      <c r="A470" s="29"/>
      <c r="B470" s="11">
        <f t="shared" ref="B470:C472" si="75">MAX(C86:D86)/MIN(C86:D86)</f>
        <v>1.7072205736894164</v>
      </c>
      <c r="C470" s="11">
        <f t="shared" si="75"/>
        <v>3.6979887899769204</v>
      </c>
      <c r="D470" s="11">
        <f>MAX(C86,E86)/MIN(C86,E86)</f>
        <v>2.1660872923908845</v>
      </c>
      <c r="E470">
        <v>0</v>
      </c>
      <c r="F470" s="11">
        <f>SUM(B470,D470)</f>
        <v>3.8733078660803009</v>
      </c>
      <c r="G470" s="11">
        <f>SUM(B470:C470)</f>
        <v>5.4052093636663372</v>
      </c>
      <c r="H470" s="11">
        <f>SUM(C470:D470)</f>
        <v>5.8640760823678049</v>
      </c>
      <c r="I470" s="28">
        <v>64.019808199351658</v>
      </c>
    </row>
    <row r="471" spans="1:9" x14ac:dyDescent="0.25">
      <c r="A471" s="29"/>
      <c r="B471" s="11">
        <f t="shared" si="75"/>
        <v>2.194549583648751</v>
      </c>
      <c r="C471" s="11">
        <f t="shared" si="75"/>
        <v>3.0855412566237699</v>
      </c>
      <c r="D471" s="11">
        <f>MAX(C87,E87)/MIN(C87,E87)</f>
        <v>1.4060020696791997</v>
      </c>
      <c r="E471">
        <v>1</v>
      </c>
      <c r="F471" s="11">
        <f t="shared" ref="F471:F472" si="76">SUM(B471,D471)</f>
        <v>3.6005516533279507</v>
      </c>
      <c r="G471" s="11">
        <f t="shared" ref="G471:G472" si="77">SUM(B471:C471)</f>
        <v>5.2800908402725213</v>
      </c>
      <c r="H471" s="11">
        <f t="shared" ref="H471:H472" si="78">SUM(C471:D471)</f>
        <v>4.4915433263029696</v>
      </c>
      <c r="I471" s="28">
        <v>55.495755968953489</v>
      </c>
    </row>
    <row r="472" spans="1:9" x14ac:dyDescent="0.25">
      <c r="A472" s="29"/>
      <c r="B472" s="11">
        <f t="shared" si="75"/>
        <v>2.0547985347985347</v>
      </c>
      <c r="C472" s="11">
        <f t="shared" si="75"/>
        <v>1.1915018315018315</v>
      </c>
      <c r="D472" s="11">
        <f>MAX(C88,E88)/MIN(C88,E88)</f>
        <v>1.7245450073782587</v>
      </c>
      <c r="E472">
        <v>2</v>
      </c>
      <c r="F472" s="11">
        <f t="shared" si="76"/>
        <v>3.7793435421767931</v>
      </c>
      <c r="G472" s="11">
        <f t="shared" si="77"/>
        <v>3.2463003663003662</v>
      </c>
      <c r="H472" s="11">
        <f t="shared" si="78"/>
        <v>2.9160468388800904</v>
      </c>
      <c r="I472" s="28">
        <v>40.905818405580533</v>
      </c>
    </row>
    <row r="473" spans="1:9" x14ac:dyDescent="0.25">
      <c r="A473" s="29"/>
      <c r="B473" s="11"/>
      <c r="C473" s="11"/>
      <c r="D473" s="11"/>
      <c r="F473" s="11"/>
      <c r="G473" s="11"/>
      <c r="H473" s="11"/>
      <c r="I473" s="28">
        <v>160.42138257388569</v>
      </c>
    </row>
    <row r="474" spans="1:9" x14ac:dyDescent="0.25">
      <c r="A474" s="29" t="s">
        <v>34</v>
      </c>
      <c r="B474" s="11">
        <f t="shared" ref="B474:D475" si="79">MAX(C86:C87)/MIN(C86:C87)</f>
        <v>1.1197373503283121</v>
      </c>
      <c r="C474" s="11">
        <f t="shared" si="79"/>
        <v>1.1479939439818321</v>
      </c>
      <c r="D474" s="11">
        <f t="shared" si="79"/>
        <v>1.3758586849852794</v>
      </c>
      <c r="E474">
        <v>0</v>
      </c>
      <c r="F474" s="11">
        <f>SUM(B474,B476)</f>
        <v>3.8281189648512939</v>
      </c>
      <c r="G474" s="11"/>
      <c r="H474" s="11"/>
      <c r="I474" s="28"/>
    </row>
    <row r="475" spans="1:9" x14ac:dyDescent="0.25">
      <c r="A475" s="29" t="s">
        <v>35</v>
      </c>
      <c r="B475" s="11">
        <f t="shared" si="79"/>
        <v>2.4187650914108314</v>
      </c>
      <c r="C475" s="11">
        <f t="shared" si="79"/>
        <v>2.5832702498107492</v>
      </c>
      <c r="D475" s="11">
        <f t="shared" si="79"/>
        <v>1.0024594195769798</v>
      </c>
      <c r="E475">
        <v>1</v>
      </c>
      <c r="F475" s="11">
        <f>SUM(B474:B475)</f>
        <v>3.5385024417391433</v>
      </c>
      <c r="G475" s="11"/>
      <c r="H475" s="11"/>
      <c r="I475" s="28"/>
    </row>
    <row r="476" spans="1:9" x14ac:dyDescent="0.25">
      <c r="A476" s="29" t="s">
        <v>36</v>
      </c>
      <c r="B476" s="11">
        <f>MAX(C86,C88)/MIN(C86,C88)</f>
        <v>2.708381614522982</v>
      </c>
      <c r="C476" s="11">
        <f>MAX(D86,D88)/MIN(D86,D88)</f>
        <v>2.2502472799208704</v>
      </c>
      <c r="D476" s="11">
        <f>MAX(E86,E88)/MIN(E86,E88)</f>
        <v>1.37924249877029</v>
      </c>
      <c r="E476">
        <v>2</v>
      </c>
      <c r="F476" s="11">
        <f>SUM(B475:B476)</f>
        <v>5.1271467059338134</v>
      </c>
      <c r="G476" s="11"/>
      <c r="H476" s="11"/>
      <c r="I476" s="28"/>
    </row>
    <row r="477" spans="1:9" x14ac:dyDescent="0.25">
      <c r="A477" s="29"/>
      <c r="B477" s="11"/>
      <c r="C477" s="11"/>
      <c r="D477" s="11"/>
      <c r="F477" s="11"/>
      <c r="G477" s="11"/>
      <c r="H477" s="11"/>
      <c r="I477" s="28"/>
    </row>
    <row r="478" spans="1:9" x14ac:dyDescent="0.25">
      <c r="A478" s="29"/>
      <c r="B478" s="11"/>
      <c r="C478" s="11"/>
      <c r="D478" s="11"/>
      <c r="F478" s="11"/>
      <c r="G478" s="11"/>
      <c r="H478" s="11"/>
      <c r="I478" s="28"/>
    </row>
    <row r="479" spans="1:9" x14ac:dyDescent="0.25">
      <c r="A479" s="29"/>
      <c r="B479" s="11"/>
      <c r="C479" s="11"/>
      <c r="D479" s="11"/>
      <c r="F479" s="11"/>
      <c r="G479" s="11"/>
      <c r="H479" s="11"/>
      <c r="I479" s="28"/>
    </row>
    <row r="480" spans="1:9" x14ac:dyDescent="0.25">
      <c r="A480" s="29"/>
      <c r="B480" s="11"/>
      <c r="C480" s="11"/>
      <c r="D480" s="11"/>
      <c r="F480" s="11"/>
      <c r="G480" s="11"/>
      <c r="H480" s="11"/>
      <c r="I480" s="28"/>
    </row>
    <row r="481" spans="1:9" x14ac:dyDescent="0.25">
      <c r="A481" s="29"/>
      <c r="B481" s="11"/>
      <c r="C481" s="11"/>
      <c r="D481" s="11"/>
      <c r="F481" s="11"/>
      <c r="G481" s="11"/>
      <c r="H481" s="11"/>
      <c r="I481" s="28"/>
    </row>
    <row r="482" spans="1:9" x14ac:dyDescent="0.25">
      <c r="A482" s="29"/>
      <c r="B482" s="11"/>
      <c r="C482" s="11"/>
      <c r="D482" s="11"/>
      <c r="F482" s="11"/>
      <c r="G482" s="11"/>
      <c r="H482" s="11"/>
      <c r="I482" s="28"/>
    </row>
    <row r="483" spans="1:9" x14ac:dyDescent="0.25">
      <c r="A483" s="29"/>
      <c r="B483" s="11"/>
      <c r="C483" s="11"/>
      <c r="D483" s="11"/>
      <c r="F483" s="11"/>
      <c r="G483" s="11"/>
      <c r="H483" s="11"/>
      <c r="I483" s="28"/>
    </row>
    <row r="484" spans="1:9" ht="15.75" thickBot="1" x14ac:dyDescent="0.3">
      <c r="A484" s="29"/>
      <c r="B484" s="11"/>
      <c r="C484" s="11"/>
      <c r="D484" s="11"/>
      <c r="F484" s="11"/>
      <c r="G484" s="11"/>
      <c r="H484" s="11"/>
      <c r="I484" s="28"/>
    </row>
    <row r="485" spans="1:9" x14ac:dyDescent="0.25">
      <c r="A485" s="29"/>
      <c r="B485" s="117" t="s">
        <v>28</v>
      </c>
      <c r="C485" s="117" t="s">
        <v>29</v>
      </c>
      <c r="D485" s="117" t="s">
        <v>30</v>
      </c>
      <c r="F485" s="117" t="s">
        <v>31</v>
      </c>
      <c r="G485" s="117" t="s">
        <v>32</v>
      </c>
      <c r="H485" s="117" t="s">
        <v>33</v>
      </c>
      <c r="I485" s="71" t="s">
        <v>41</v>
      </c>
    </row>
    <row r="486" spans="1:9" x14ac:dyDescent="0.25">
      <c r="A486" s="29"/>
      <c r="B486" s="11">
        <f t="shared" ref="B486:C488" si="80">MAX(C102:D102)/MIN(C102:D102)</f>
        <v>3.7459360251704248</v>
      </c>
      <c r="C486" s="11">
        <f t="shared" si="80"/>
        <v>4.1064499213424224</v>
      </c>
      <c r="D486" s="11">
        <f>MAX(C102,E102)/MIN(C102,E102)</f>
        <v>1.0962413382795548</v>
      </c>
      <c r="E486">
        <v>0</v>
      </c>
      <c r="F486" s="11">
        <f>SUM(B486,D486)</f>
        <v>4.8421773634499798</v>
      </c>
      <c r="G486" s="11">
        <f>SUM(B486:C486)</f>
        <v>7.8523859465128467</v>
      </c>
      <c r="H486" s="11">
        <f>SUM(C486:D486)</f>
        <v>5.202691259621977</v>
      </c>
      <c r="I486" s="28">
        <v>71.053301163546692</v>
      </c>
    </row>
    <row r="487" spans="1:9" x14ac:dyDescent="0.25">
      <c r="A487" s="29"/>
      <c r="B487" s="11">
        <f t="shared" si="80"/>
        <v>1.9578436858795003</v>
      </c>
      <c r="C487" s="11">
        <f t="shared" si="80"/>
        <v>1.5224771497854879</v>
      </c>
      <c r="D487" s="11">
        <f>MAX(C103,E103)/MIN(C103,E103)</f>
        <v>1.285959323695173</v>
      </c>
      <c r="E487">
        <v>1</v>
      </c>
      <c r="F487" s="11">
        <f t="shared" ref="F487:F488" si="81">SUM(B487,D487)</f>
        <v>3.2438030095746733</v>
      </c>
      <c r="G487" s="11">
        <f t="shared" ref="G487:G488" si="82">SUM(B487:C487)</f>
        <v>3.4803208356649882</v>
      </c>
      <c r="H487" s="11">
        <f t="shared" ref="H487:H488" si="83">SUM(C487:D487)</f>
        <v>2.8084364734806608</v>
      </c>
      <c r="I487" s="28">
        <v>38.379372203025355</v>
      </c>
    </row>
    <row r="488" spans="1:9" x14ac:dyDescent="0.25">
      <c r="A488" s="29"/>
      <c r="B488" s="11">
        <f t="shared" si="80"/>
        <v>1.1165420739888827</v>
      </c>
      <c r="C488" s="11">
        <f t="shared" si="80"/>
        <v>1.4894420600858369</v>
      </c>
      <c r="D488" s="11">
        <f>MAX(C104,E104)/MIN(C104,E104)</f>
        <v>1.6630247268545142</v>
      </c>
      <c r="E488">
        <v>2</v>
      </c>
      <c r="F488" s="11">
        <f t="shared" si="81"/>
        <v>2.7795668008433969</v>
      </c>
      <c r="G488" s="11">
        <f t="shared" si="82"/>
        <v>2.6059841340747196</v>
      </c>
      <c r="H488" s="11">
        <f t="shared" si="83"/>
        <v>3.1524667869403511</v>
      </c>
      <c r="I488" s="28">
        <v>35.161221993093427</v>
      </c>
    </row>
    <row r="489" spans="1:9" x14ac:dyDescent="0.25">
      <c r="A489" s="29"/>
      <c r="B489" s="11"/>
      <c r="C489" s="11"/>
      <c r="D489" s="11"/>
      <c r="F489" s="11"/>
      <c r="G489" s="11"/>
      <c r="H489" s="11"/>
      <c r="I489" s="28">
        <v>144.59389535966548</v>
      </c>
    </row>
    <row r="490" spans="1:9" x14ac:dyDescent="0.25">
      <c r="A490" s="29" t="s">
        <v>34</v>
      </c>
      <c r="B490" s="11">
        <f t="shared" ref="B490:D491" si="84">MAX(C102:C103)/MIN(C102:C103)</f>
        <v>1.3611852134146341</v>
      </c>
      <c r="C490" s="11">
        <f t="shared" si="84"/>
        <v>1.4056109071840586</v>
      </c>
      <c r="D490" s="11">
        <f t="shared" si="84"/>
        <v>1.9188924283263906</v>
      </c>
      <c r="E490">
        <v>0</v>
      </c>
      <c r="F490" s="11">
        <f>SUM(B490,B492)</f>
        <v>4.0997322711106285</v>
      </c>
      <c r="G490" s="11"/>
      <c r="H490" s="11"/>
      <c r="I490" s="28"/>
    </row>
    <row r="491" spans="1:9" x14ac:dyDescent="0.25">
      <c r="A491" s="29" t="s">
        <v>35</v>
      </c>
      <c r="B491" s="11">
        <f t="shared" si="84"/>
        <v>2.0118842246501822</v>
      </c>
      <c r="C491" s="11">
        <f t="shared" si="84"/>
        <v>1.0865510166013803</v>
      </c>
      <c r="D491" s="11">
        <f t="shared" si="84"/>
        <v>1.0629747610879687</v>
      </c>
      <c r="E491">
        <v>1</v>
      </c>
      <c r="F491" s="11">
        <f>SUM(B490:B491)</f>
        <v>3.3730694380648165</v>
      </c>
      <c r="G491" s="11"/>
      <c r="H491" s="11"/>
      <c r="I491" s="28"/>
    </row>
    <row r="492" spans="1:9" x14ac:dyDescent="0.25">
      <c r="A492" s="29" t="s">
        <v>36</v>
      </c>
      <c r="B492" s="11">
        <f>MAX(C102,C104)/MIN(C102,C104)</f>
        <v>2.7385470576959943</v>
      </c>
      <c r="C492" s="11">
        <f>MAX(D102,D104)/MIN(D102,D104)</f>
        <v>1.5272679601468275</v>
      </c>
      <c r="D492" s="11">
        <f>MAX(E102,E104)/MIN(E102,E104)</f>
        <v>1.8052097740894422</v>
      </c>
      <c r="E492">
        <v>2</v>
      </c>
      <c r="F492" s="11">
        <f>SUM(B491:B492)</f>
        <v>4.7504312823461765</v>
      </c>
      <c r="G492" s="11"/>
      <c r="H492" s="11"/>
      <c r="I492" s="28"/>
    </row>
    <row r="493" spans="1:9" x14ac:dyDescent="0.25">
      <c r="A493" s="29"/>
      <c r="B493" s="11"/>
      <c r="C493" s="11"/>
      <c r="D493" s="11"/>
      <c r="F493" s="11"/>
      <c r="G493" s="11"/>
      <c r="H493" s="11"/>
      <c r="I493" s="28"/>
    </row>
    <row r="494" spans="1:9" x14ac:dyDescent="0.25">
      <c r="A494" s="29"/>
      <c r="B494" s="11"/>
      <c r="C494" s="11"/>
      <c r="D494" s="11"/>
      <c r="F494" s="11"/>
      <c r="G494" s="11"/>
      <c r="H494" s="11"/>
      <c r="I494" s="28"/>
    </row>
    <row r="495" spans="1:9" x14ac:dyDescent="0.25">
      <c r="A495" s="29"/>
      <c r="B495" s="11"/>
      <c r="C495" s="11"/>
      <c r="D495" s="11"/>
      <c r="F495" s="11"/>
      <c r="G495" s="11"/>
      <c r="H495" s="11"/>
      <c r="I495" s="28"/>
    </row>
    <row r="496" spans="1:9" x14ac:dyDescent="0.25">
      <c r="A496" s="29"/>
      <c r="B496" s="11"/>
      <c r="C496" s="11"/>
      <c r="D496" s="11"/>
      <c r="F496" s="11"/>
      <c r="G496" s="11"/>
      <c r="H496" s="11"/>
      <c r="I496" s="28"/>
    </row>
    <row r="497" spans="1:9" x14ac:dyDescent="0.25">
      <c r="A497" s="29"/>
      <c r="B497" s="11"/>
      <c r="C497" s="11"/>
      <c r="D497" s="11"/>
      <c r="F497" s="11"/>
      <c r="G497" s="11"/>
      <c r="H497" s="11"/>
      <c r="I497" s="28"/>
    </row>
    <row r="498" spans="1:9" x14ac:dyDescent="0.25">
      <c r="A498" s="29"/>
      <c r="B498" s="11"/>
      <c r="C498" s="11"/>
      <c r="D498" s="11"/>
      <c r="F498" s="11"/>
      <c r="G498" s="11"/>
      <c r="H498" s="11"/>
      <c r="I498" s="28"/>
    </row>
    <row r="499" spans="1:9" x14ac:dyDescent="0.25">
      <c r="A499" s="29"/>
      <c r="B499" s="11"/>
      <c r="C499" s="11"/>
      <c r="D499" s="11"/>
      <c r="F499" s="11"/>
      <c r="G499" s="11"/>
      <c r="H499" s="11"/>
      <c r="I499" s="28"/>
    </row>
    <row r="500" spans="1:9" ht="15.75" thickBot="1" x14ac:dyDescent="0.3">
      <c r="A500" s="29"/>
      <c r="B500" s="11"/>
      <c r="C500" s="11"/>
      <c r="D500" s="11"/>
      <c r="F500" s="11"/>
      <c r="G500" s="11"/>
      <c r="H500" s="11"/>
      <c r="I500" s="28"/>
    </row>
    <row r="501" spans="1:9" x14ac:dyDescent="0.25">
      <c r="A501" s="29"/>
      <c r="B501" s="117" t="s">
        <v>28</v>
      </c>
      <c r="C501" s="117" t="s">
        <v>29</v>
      </c>
      <c r="D501" s="117" t="s">
        <v>30</v>
      </c>
      <c r="F501" s="117" t="s">
        <v>31</v>
      </c>
      <c r="G501" s="117" t="s">
        <v>32</v>
      </c>
      <c r="H501" s="117" t="s">
        <v>33</v>
      </c>
      <c r="I501" s="71" t="s">
        <v>41</v>
      </c>
    </row>
    <row r="502" spans="1:9" x14ac:dyDescent="0.25">
      <c r="A502" s="29"/>
      <c r="B502" s="11">
        <f t="shared" ref="B502:C504" si="85">MAX(C118:D118)/MIN(C118:D118)</f>
        <v>1.8895103156848125</v>
      </c>
      <c r="C502" s="11">
        <f t="shared" si="85"/>
        <v>2.0048471290082031</v>
      </c>
      <c r="D502" s="11">
        <f>MAX(C118,E118)/MIN(C118,E118)</f>
        <v>1.0610405840952444</v>
      </c>
      <c r="E502">
        <v>0</v>
      </c>
      <c r="F502" s="11">
        <f>SUM(B502,D502)</f>
        <v>2.9505508997800569</v>
      </c>
      <c r="G502" s="11">
        <f>SUM(B502:C502)</f>
        <v>3.8943574446930156</v>
      </c>
      <c r="H502" s="11">
        <f>SUM(C502:D502)</f>
        <v>3.0658877131034474</v>
      </c>
      <c r="I502" s="28">
        <v>30.029781120909192</v>
      </c>
    </row>
    <row r="503" spans="1:9" x14ac:dyDescent="0.25">
      <c r="A503" s="29"/>
      <c r="B503" s="11">
        <f t="shared" si="85"/>
        <v>2.3789926289926289</v>
      </c>
      <c r="C503" s="11">
        <f t="shared" si="85"/>
        <v>1.2741605241605241</v>
      </c>
      <c r="D503" s="11">
        <f>MAX(C119,E119)/MIN(C119,E119)</f>
        <v>1.8671058974771011</v>
      </c>
      <c r="E503">
        <v>1</v>
      </c>
      <c r="F503" s="11">
        <f t="shared" ref="F503:F504" si="86">SUM(B503,D503)</f>
        <v>4.24609852646973</v>
      </c>
      <c r="G503" s="11">
        <f t="shared" ref="G503:G504" si="87">SUM(B503:C503)</f>
        <v>3.6531531531531529</v>
      </c>
      <c r="H503" s="11">
        <f t="shared" ref="H503:H504" si="88">SUM(C503:D503)</f>
        <v>3.1412664216376252</v>
      </c>
      <c r="I503" s="28">
        <v>33.722317125980858</v>
      </c>
    </row>
    <row r="504" spans="1:9" x14ac:dyDescent="0.25">
      <c r="A504" s="29"/>
      <c r="B504" s="11">
        <f t="shared" si="85"/>
        <v>1.7894967177242889</v>
      </c>
      <c r="C504" s="11">
        <f t="shared" si="85"/>
        <v>3.3142231947483589</v>
      </c>
      <c r="D504" s="11">
        <f>MAX(C120,E120)/MIN(C120,E120)</f>
        <v>1.8520420640743458</v>
      </c>
      <c r="E504">
        <v>2</v>
      </c>
      <c r="F504" s="11">
        <f t="shared" si="86"/>
        <v>3.6415387817986344</v>
      </c>
      <c r="G504" s="11">
        <f t="shared" si="87"/>
        <v>5.1037199124726476</v>
      </c>
      <c r="H504" s="11">
        <f t="shared" si="88"/>
        <v>5.1662652588227047</v>
      </c>
      <c r="I504" s="28">
        <v>42.407852079001486</v>
      </c>
    </row>
    <row r="505" spans="1:9" x14ac:dyDescent="0.25">
      <c r="A505" s="29"/>
      <c r="B505" s="11"/>
      <c r="C505" s="11"/>
      <c r="D505" s="11"/>
      <c r="F505" s="11"/>
      <c r="G505" s="11"/>
      <c r="H505" s="11"/>
      <c r="I505" s="28">
        <v>106.15995032589154</v>
      </c>
    </row>
    <row r="506" spans="1:9" x14ac:dyDescent="0.25">
      <c r="A506" s="29" t="s">
        <v>34</v>
      </c>
      <c r="B506" s="11">
        <f t="shared" ref="B506:D507" si="89">MAX(C118:C119)/MIN(C118:C119)</f>
        <v>1.3084602805749204</v>
      </c>
      <c r="C506" s="11">
        <f t="shared" si="89"/>
        <v>1.6474201474201473</v>
      </c>
      <c r="D506" s="11">
        <f t="shared" si="89"/>
        <v>2.5921581230917563</v>
      </c>
      <c r="E506">
        <v>0</v>
      </c>
      <c r="F506" s="11">
        <f>SUM(B506,B508)</f>
        <v>3.1674722639449375</v>
      </c>
      <c r="G506" s="11"/>
      <c r="H506" s="11"/>
      <c r="I506" s="28"/>
    </row>
    <row r="507" spans="1:9" x14ac:dyDescent="0.25">
      <c r="A507" s="29" t="s">
        <v>35</v>
      </c>
      <c r="B507" s="11">
        <f t="shared" si="89"/>
        <v>1.4207630227439472</v>
      </c>
      <c r="C507" s="11">
        <f t="shared" si="89"/>
        <v>1.0687089715536104</v>
      </c>
      <c r="D507" s="11">
        <f t="shared" si="89"/>
        <v>2.4338743371364293</v>
      </c>
      <c r="E507">
        <v>1</v>
      </c>
      <c r="F507" s="11">
        <f>SUM(B506:B507)</f>
        <v>2.7292233033188675</v>
      </c>
      <c r="G507" s="11"/>
      <c r="H507" s="11"/>
      <c r="I507" s="51"/>
    </row>
    <row r="508" spans="1:9" ht="15.75" thickBot="1" x14ac:dyDescent="0.3">
      <c r="A508" s="31" t="s">
        <v>36</v>
      </c>
      <c r="B508" s="44">
        <f>MAX(C118,C120)/MIN(C118,C120)</f>
        <v>1.8590119833700172</v>
      </c>
      <c r="C508" s="44">
        <f>MAX(D118,D120)/MIN(D118,D120)</f>
        <v>1.7606126914660831</v>
      </c>
      <c r="D508" s="44">
        <f>MAX(E118,E120)/MIN(E118,E120)</f>
        <v>1.0650336722567015</v>
      </c>
      <c r="E508" s="23">
        <v>2</v>
      </c>
      <c r="F508" s="44">
        <f>SUM(B507:B508)</f>
        <v>3.2797750061139643</v>
      </c>
      <c r="G508" s="44"/>
      <c r="H508" s="44"/>
      <c r="I508" s="55"/>
    </row>
    <row r="509" spans="1:9" x14ac:dyDescent="0.25">
      <c r="F509" s="39"/>
      <c r="G509" s="39"/>
      <c r="H509" s="39"/>
      <c r="I509" s="39"/>
    </row>
    <row r="515" spans="1:9" x14ac:dyDescent="0.25">
      <c r="A515" s="11"/>
      <c r="B515" s="11"/>
      <c r="C515" s="11"/>
      <c r="D515" s="11"/>
      <c r="E515" s="11"/>
      <c r="F515" s="11"/>
      <c r="G515" s="11"/>
    </row>
    <row r="516" spans="1:9" x14ac:dyDescent="0.25">
      <c r="A516" s="11"/>
      <c r="B516" s="11"/>
      <c r="C516" s="11"/>
      <c r="D516" s="11"/>
      <c r="E516" s="11"/>
      <c r="F516" s="11"/>
      <c r="G516" s="11"/>
    </row>
    <row r="517" spans="1:9" x14ac:dyDescent="0.25">
      <c r="A517" s="11"/>
      <c r="B517" s="11"/>
      <c r="C517" s="11"/>
      <c r="D517" s="11"/>
      <c r="E517" s="11"/>
      <c r="F517" s="11"/>
      <c r="G517" s="11"/>
      <c r="H517" s="11"/>
      <c r="I517" s="11"/>
    </row>
    <row r="518" spans="1:9" x14ac:dyDescent="0.25">
      <c r="A518" s="11"/>
      <c r="B518" s="11"/>
      <c r="C518" s="11"/>
      <c r="D518" s="11"/>
      <c r="E518" s="11"/>
      <c r="F518" s="11"/>
      <c r="G518" s="11"/>
      <c r="H518" s="11"/>
      <c r="I518" s="11"/>
    </row>
    <row r="519" spans="1:9" x14ac:dyDescent="0.25">
      <c r="A519" s="11"/>
      <c r="B519" s="11"/>
      <c r="C519" s="11"/>
      <c r="D519" s="11"/>
      <c r="E519" s="11"/>
      <c r="F519" s="11"/>
      <c r="G519" s="11"/>
      <c r="H519" s="11"/>
      <c r="I519" s="11"/>
    </row>
    <row r="520" spans="1:9" x14ac:dyDescent="0.25">
      <c r="A520" s="11" t="s">
        <v>47</v>
      </c>
      <c r="B520" s="11"/>
      <c r="C520" s="11"/>
      <c r="D520" s="11"/>
      <c r="E520" s="11"/>
      <c r="F520" s="11"/>
      <c r="G520" s="11"/>
      <c r="H520" s="11"/>
      <c r="I520" s="11"/>
    </row>
    <row r="521" spans="1:9" x14ac:dyDescent="0.25">
      <c r="A521" s="11"/>
      <c r="B521" s="11"/>
      <c r="C521" s="11"/>
      <c r="D521" s="11"/>
      <c r="E521" s="11"/>
      <c r="F521" s="11"/>
      <c r="G521" s="11"/>
      <c r="H521" s="11"/>
      <c r="I521" s="11"/>
    </row>
    <row r="522" spans="1:9" ht="15.75" thickBot="1" x14ac:dyDescent="0.3">
      <c r="A522" s="11"/>
      <c r="B522" s="11"/>
      <c r="C522" s="11"/>
      <c r="D522" s="11"/>
      <c r="E522" s="11"/>
      <c r="F522" s="11"/>
      <c r="G522" s="11"/>
      <c r="H522" s="11"/>
      <c r="I522" s="11"/>
    </row>
    <row r="523" spans="1:9" x14ac:dyDescent="0.25">
      <c r="A523" s="118" t="s">
        <v>28</v>
      </c>
      <c r="B523" s="119" t="s">
        <v>29</v>
      </c>
      <c r="C523" s="119" t="s">
        <v>30</v>
      </c>
      <c r="D523" s="119"/>
      <c r="E523" s="119" t="s">
        <v>31</v>
      </c>
      <c r="F523" s="119" t="s">
        <v>32</v>
      </c>
      <c r="G523" s="119" t="s">
        <v>33</v>
      </c>
      <c r="H523" s="61"/>
      <c r="I523" s="71" t="s">
        <v>41</v>
      </c>
    </row>
    <row r="524" spans="1:9" x14ac:dyDescent="0.25">
      <c r="A524" s="50">
        <v>2.2866741321388577</v>
      </c>
      <c r="B524" s="11">
        <v>2.5027995520716684</v>
      </c>
      <c r="C524" s="11">
        <v>1.094515181194907</v>
      </c>
      <c r="D524" s="43">
        <v>0</v>
      </c>
      <c r="E524" s="11">
        <v>3.3811893133337647</v>
      </c>
      <c r="F524" s="11">
        <v>4.7894736842105257</v>
      </c>
      <c r="G524" s="11">
        <v>3.5973147332665754</v>
      </c>
      <c r="H524" s="11"/>
      <c r="I524" s="51">
        <v>45.940816459072124</v>
      </c>
    </row>
    <row r="525" spans="1:9" x14ac:dyDescent="0.25">
      <c r="A525" s="50">
        <v>3.8519195612431441</v>
      </c>
      <c r="B525" s="11">
        <v>4.6471663619744055</v>
      </c>
      <c r="C525" s="11">
        <v>1.206454674893213</v>
      </c>
      <c r="D525" s="43">
        <v>1</v>
      </c>
      <c r="E525" s="11">
        <v>5.0583742361363573</v>
      </c>
      <c r="F525" s="11">
        <v>8.4990859232175495</v>
      </c>
      <c r="G525" s="11">
        <v>5.8536210368676187</v>
      </c>
      <c r="H525" s="11"/>
      <c r="I525" s="51">
        <v>75.708695236702255</v>
      </c>
    </row>
    <row r="526" spans="1:9" x14ac:dyDescent="0.25">
      <c r="A526" s="50">
        <v>1.2455934195064631</v>
      </c>
      <c r="B526" s="11">
        <v>2.5688679245283015</v>
      </c>
      <c r="C526" s="11">
        <v>3.199764982373678</v>
      </c>
      <c r="D526" s="43">
        <v>2</v>
      </c>
      <c r="E526" s="11">
        <v>4.4453584018801413</v>
      </c>
      <c r="F526" s="11">
        <v>3.8144613440347648</v>
      </c>
      <c r="G526" s="11">
        <v>5.7686329069019795</v>
      </c>
      <c r="H526" s="11"/>
      <c r="I526" s="51">
        <v>56.758406245526288</v>
      </c>
    </row>
    <row r="527" spans="1:9" x14ac:dyDescent="0.25">
      <c r="A527" s="50"/>
      <c r="B527" s="11"/>
      <c r="C527" s="11"/>
      <c r="D527" s="43"/>
      <c r="E527" s="11"/>
      <c r="F527" s="11"/>
      <c r="G527" s="11"/>
      <c r="H527" s="11"/>
      <c r="I527" s="51">
        <v>178.40791794130067</v>
      </c>
    </row>
    <row r="528" spans="1:9" x14ac:dyDescent="0.25">
      <c r="A528" s="50">
        <v>1.0318315377081293</v>
      </c>
      <c r="B528" s="11">
        <v>1.6325411334552102</v>
      </c>
      <c r="C528" s="11">
        <v>1.1373601789709171</v>
      </c>
      <c r="D528" s="43">
        <v>0</v>
      </c>
      <c r="E528" s="11">
        <v>3.4313615024554851</v>
      </c>
      <c r="F528" s="11"/>
      <c r="G528" s="11"/>
      <c r="H528" s="11"/>
      <c r="I528" s="51"/>
    </row>
    <row r="529" spans="1:9" x14ac:dyDescent="0.25">
      <c r="A529" s="50">
        <v>2.4759106933019974</v>
      </c>
      <c r="B529" s="11">
        <v>1.9378427787934187</v>
      </c>
      <c r="C529" s="11">
        <v>1.0712037765538946</v>
      </c>
      <c r="D529" s="43">
        <v>1</v>
      </c>
      <c r="E529" s="11">
        <v>3.5077422310101269</v>
      </c>
      <c r="F529" s="11"/>
      <c r="G529" s="11"/>
      <c r="H529" s="11"/>
      <c r="I529" s="51"/>
    </row>
    <row r="530" spans="1:9" x14ac:dyDescent="0.25">
      <c r="A530" s="50">
        <v>2.399529964747356</v>
      </c>
      <c r="B530" s="11">
        <v>1.187010078387458</v>
      </c>
      <c r="C530" s="11">
        <v>1.2183445190156599</v>
      </c>
      <c r="D530" s="43">
        <v>2</v>
      </c>
      <c r="E530" s="11">
        <v>4.875440658049353</v>
      </c>
      <c r="F530" s="11"/>
      <c r="G530" s="11"/>
      <c r="H530" s="11"/>
      <c r="I530" s="51"/>
    </row>
    <row r="531" spans="1:9" x14ac:dyDescent="0.25">
      <c r="A531" s="50"/>
      <c r="B531" s="11"/>
      <c r="C531" s="11"/>
      <c r="D531" s="43"/>
      <c r="E531" s="11"/>
      <c r="F531" s="11"/>
      <c r="G531" s="11"/>
      <c r="H531" s="11"/>
      <c r="I531" s="51"/>
    </row>
    <row r="532" spans="1:9" x14ac:dyDescent="0.25">
      <c r="A532" s="50"/>
      <c r="B532" s="11"/>
      <c r="C532" s="11"/>
      <c r="D532" s="43"/>
      <c r="E532" s="11"/>
      <c r="F532" s="11"/>
      <c r="G532" s="11"/>
      <c r="H532" s="11"/>
      <c r="I532" s="51"/>
    </row>
    <row r="533" spans="1:9" x14ac:dyDescent="0.25">
      <c r="A533" s="50"/>
      <c r="B533" s="11"/>
      <c r="C533" s="11"/>
      <c r="D533" s="43"/>
      <c r="E533" s="11"/>
      <c r="F533" s="11"/>
      <c r="G533" s="11"/>
      <c r="H533" s="11"/>
      <c r="I533" s="51"/>
    </row>
    <row r="534" spans="1:9" x14ac:dyDescent="0.25">
      <c r="A534" s="50"/>
      <c r="B534" s="11"/>
      <c r="C534" s="11"/>
      <c r="D534" s="43"/>
      <c r="E534" s="11"/>
      <c r="F534" s="11"/>
      <c r="G534" s="11"/>
      <c r="H534" s="11"/>
      <c r="I534" s="51"/>
    </row>
    <row r="535" spans="1:9" x14ac:dyDescent="0.25">
      <c r="A535" s="50"/>
      <c r="B535" s="11"/>
      <c r="C535" s="11"/>
      <c r="D535" s="43"/>
      <c r="E535" s="11"/>
      <c r="F535" s="11"/>
      <c r="G535" s="11"/>
      <c r="H535" s="11"/>
      <c r="I535" s="51"/>
    </row>
    <row r="536" spans="1:9" x14ac:dyDescent="0.25">
      <c r="A536" s="50"/>
      <c r="B536" s="11"/>
      <c r="C536" s="11"/>
      <c r="D536" s="43"/>
      <c r="E536" s="11"/>
      <c r="F536" s="11"/>
      <c r="G536" s="11"/>
      <c r="H536" s="11"/>
      <c r="I536" s="51"/>
    </row>
    <row r="537" spans="1:9" x14ac:dyDescent="0.25">
      <c r="A537" s="50"/>
      <c r="B537" s="11"/>
      <c r="C537" s="11"/>
      <c r="D537" s="43"/>
      <c r="E537" s="11"/>
      <c r="F537" s="11"/>
      <c r="G537" s="11"/>
      <c r="H537" s="11"/>
      <c r="I537" s="51"/>
    </row>
    <row r="538" spans="1:9" x14ac:dyDescent="0.25">
      <c r="A538" s="50"/>
      <c r="B538" s="11"/>
      <c r="C538" s="11"/>
      <c r="D538" s="43"/>
      <c r="E538" s="11"/>
      <c r="F538" s="11"/>
      <c r="G538" s="11"/>
      <c r="H538" s="11"/>
      <c r="I538" s="51"/>
    </row>
    <row r="539" spans="1:9" x14ac:dyDescent="0.25">
      <c r="A539" s="50"/>
      <c r="B539" s="11"/>
      <c r="C539" s="11"/>
      <c r="D539" s="43"/>
      <c r="E539" s="11"/>
      <c r="F539" s="11"/>
      <c r="G539" s="11"/>
      <c r="H539" s="11"/>
      <c r="I539" s="51"/>
    </row>
    <row r="540" spans="1:9" x14ac:dyDescent="0.25">
      <c r="A540" s="50"/>
      <c r="B540" s="11"/>
      <c r="C540" s="11"/>
      <c r="D540" s="43"/>
      <c r="E540" s="11"/>
      <c r="F540" s="11"/>
      <c r="G540" s="11"/>
      <c r="H540" s="11"/>
      <c r="I540" s="51"/>
    </row>
    <row r="541" spans="1:9" x14ac:dyDescent="0.25">
      <c r="A541" s="50"/>
      <c r="B541" s="11"/>
      <c r="C541" s="11"/>
      <c r="D541" s="43"/>
      <c r="E541" s="11"/>
      <c r="F541" s="11"/>
      <c r="G541" s="11"/>
      <c r="H541" s="11"/>
      <c r="I541" s="51"/>
    </row>
    <row r="542" spans="1:9" ht="15.75" thickBot="1" x14ac:dyDescent="0.3">
      <c r="A542" s="50"/>
      <c r="B542" s="11"/>
      <c r="C542" s="11"/>
      <c r="D542" s="43"/>
      <c r="E542" s="11"/>
      <c r="F542" s="11"/>
      <c r="G542" s="11"/>
      <c r="H542" s="11"/>
      <c r="I542" s="51"/>
    </row>
    <row r="543" spans="1:9" x14ac:dyDescent="0.25">
      <c r="A543" s="78" t="s">
        <v>28</v>
      </c>
      <c r="B543" s="52" t="s">
        <v>29</v>
      </c>
      <c r="C543" s="52" t="s">
        <v>30</v>
      </c>
      <c r="D543" s="120"/>
      <c r="E543" s="52" t="s">
        <v>31</v>
      </c>
      <c r="F543" s="52" t="s">
        <v>32</v>
      </c>
      <c r="G543" s="52" t="s">
        <v>33</v>
      </c>
      <c r="H543" s="11"/>
      <c r="I543" s="71" t="s">
        <v>41</v>
      </c>
    </row>
    <row r="544" spans="1:9" x14ac:dyDescent="0.25">
      <c r="A544" s="50">
        <v>1.2185520361990951</v>
      </c>
      <c r="B544" s="11">
        <v>1.5479638009049774</v>
      </c>
      <c r="C544" s="11">
        <v>1.2703304864463423</v>
      </c>
      <c r="D544" s="43">
        <v>0</v>
      </c>
      <c r="E544" s="11">
        <v>2.4888825226454374</v>
      </c>
      <c r="F544" s="11">
        <v>2.7665158371040723</v>
      </c>
      <c r="G544" s="11">
        <v>2.8182942873513195</v>
      </c>
      <c r="H544" s="11"/>
      <c r="I544" s="51">
        <v>21.90260980460144</v>
      </c>
    </row>
    <row r="545" spans="1:9" x14ac:dyDescent="0.25">
      <c r="A545" s="50">
        <v>1.7139701822197682</v>
      </c>
      <c r="B545" s="11">
        <v>2.2827167310877967</v>
      </c>
      <c r="C545" s="11">
        <v>1.3318298969072164</v>
      </c>
      <c r="D545" s="43">
        <v>1</v>
      </c>
      <c r="E545" s="11">
        <v>3.0458000791269848</v>
      </c>
      <c r="F545" s="11">
        <v>3.9966869133075651</v>
      </c>
      <c r="G545" s="11">
        <v>3.6145466279950131</v>
      </c>
      <c r="H545" s="11"/>
      <c r="I545" s="51">
        <v>28.818247372732547</v>
      </c>
    </row>
    <row r="546" spans="1:9" x14ac:dyDescent="0.25">
      <c r="A546" s="50">
        <v>4.2931562819203268</v>
      </c>
      <c r="B546" s="11">
        <v>5.0510725229826354</v>
      </c>
      <c r="C546" s="11">
        <v>1.1765405662621937</v>
      </c>
      <c r="D546" s="43">
        <v>2</v>
      </c>
      <c r="E546" s="11">
        <v>5.4696968481825206</v>
      </c>
      <c r="F546" s="11">
        <v>9.3442288049029614</v>
      </c>
      <c r="G546" s="11">
        <v>6.2276130892448291</v>
      </c>
      <c r="H546" s="11"/>
      <c r="I546" s="51">
        <v>56.416136059859213</v>
      </c>
    </row>
    <row r="547" spans="1:9" x14ac:dyDescent="0.25">
      <c r="A547" s="50"/>
      <c r="B547" s="11"/>
      <c r="C547" s="11"/>
      <c r="D547" s="43"/>
      <c r="E547" s="11"/>
      <c r="F547" s="11"/>
      <c r="G547" s="11"/>
      <c r="H547" s="11"/>
      <c r="I547" s="51">
        <v>107.1369932371932</v>
      </c>
    </row>
    <row r="548" spans="1:9" x14ac:dyDescent="0.25">
      <c r="A548" s="50">
        <v>1.1526178982547346</v>
      </c>
      <c r="B548" s="11">
        <v>1.2203202650469354</v>
      </c>
      <c r="C548" s="11">
        <v>1.208418591055247</v>
      </c>
      <c r="D548" s="43">
        <v>0</v>
      </c>
      <c r="E548" s="11">
        <v>2.713330857779428</v>
      </c>
      <c r="F548" s="11"/>
      <c r="G548" s="11"/>
      <c r="H548" s="11"/>
      <c r="I548" s="51"/>
    </row>
    <row r="549" spans="1:9" x14ac:dyDescent="0.25">
      <c r="A549" s="50">
        <v>1.3540592783505154</v>
      </c>
      <c r="B549" s="11">
        <v>1.8498467824310523</v>
      </c>
      <c r="C549" s="11">
        <v>1.1961780358006773</v>
      </c>
      <c r="D549" s="43">
        <v>1</v>
      </c>
      <c r="E549" s="11">
        <v>2.5066771766052502</v>
      </c>
      <c r="F549" s="11"/>
      <c r="G549" s="11"/>
      <c r="H549" s="11"/>
      <c r="I549" s="51"/>
    </row>
    <row r="550" spans="1:9" x14ac:dyDescent="0.25">
      <c r="A550" s="50">
        <v>1.5607129595246936</v>
      </c>
      <c r="B550" s="11">
        <v>2.2574055158324819</v>
      </c>
      <c r="C550" s="11">
        <v>1.4454837766734874</v>
      </c>
      <c r="D550" s="43">
        <v>2</v>
      </c>
      <c r="E550" s="11">
        <v>2.914772237875209</v>
      </c>
      <c r="F550" s="11"/>
      <c r="G550" s="11"/>
      <c r="H550" s="11"/>
      <c r="I550" s="51"/>
    </row>
    <row r="551" spans="1:9" x14ac:dyDescent="0.25">
      <c r="A551" s="50"/>
      <c r="B551" s="11"/>
      <c r="C551" s="11"/>
      <c r="D551" s="43"/>
      <c r="E551" s="11"/>
      <c r="F551" s="11"/>
      <c r="G551" s="11"/>
      <c r="H551" s="11"/>
      <c r="I551" s="51"/>
    </row>
    <row r="552" spans="1:9" x14ac:dyDescent="0.25">
      <c r="A552" s="50"/>
      <c r="B552" s="11"/>
      <c r="C552" s="11"/>
      <c r="D552" s="43"/>
      <c r="E552" s="11"/>
      <c r="F552" s="11"/>
      <c r="G552" s="11"/>
      <c r="H552" s="11"/>
      <c r="I552" s="51"/>
    </row>
    <row r="553" spans="1:9" x14ac:dyDescent="0.25">
      <c r="A553" s="50"/>
      <c r="B553" s="11"/>
      <c r="C553" s="11"/>
      <c r="D553" s="43"/>
      <c r="E553" s="11"/>
      <c r="F553" s="11"/>
      <c r="G553" s="11"/>
      <c r="H553" s="11"/>
      <c r="I553" s="51"/>
    </row>
    <row r="554" spans="1:9" x14ac:dyDescent="0.25">
      <c r="A554" s="50"/>
      <c r="B554" s="11"/>
      <c r="C554" s="11"/>
      <c r="D554" s="43"/>
      <c r="E554" s="11"/>
      <c r="F554" s="11"/>
      <c r="G554" s="11"/>
      <c r="H554" s="11"/>
      <c r="I554" s="51"/>
    </row>
    <row r="555" spans="1:9" x14ac:dyDescent="0.25">
      <c r="A555" s="50"/>
      <c r="B555" s="11"/>
      <c r="C555" s="11"/>
      <c r="D555" s="43"/>
      <c r="E555" s="11"/>
      <c r="F555" s="11"/>
      <c r="G555" s="11"/>
      <c r="H555" s="11"/>
      <c r="I555" s="51"/>
    </row>
    <row r="556" spans="1:9" x14ac:dyDescent="0.25">
      <c r="A556" s="50"/>
      <c r="B556" s="11"/>
      <c r="C556" s="11"/>
      <c r="D556" s="43"/>
      <c r="E556" s="11"/>
      <c r="F556" s="11"/>
      <c r="G556" s="11"/>
      <c r="H556" s="11"/>
      <c r="I556" s="51"/>
    </row>
    <row r="557" spans="1:9" x14ac:dyDescent="0.25">
      <c r="A557" s="50"/>
      <c r="B557" s="11"/>
      <c r="C557" s="11"/>
      <c r="D557" s="43"/>
      <c r="E557" s="11"/>
      <c r="F557" s="11"/>
      <c r="G557" s="11"/>
      <c r="H557" s="11"/>
      <c r="I557" s="51"/>
    </row>
    <row r="558" spans="1:9" x14ac:dyDescent="0.25">
      <c r="A558" s="50"/>
      <c r="B558" s="11"/>
      <c r="C558" s="11"/>
      <c r="D558" s="43"/>
      <c r="E558" s="11"/>
      <c r="F558" s="11"/>
      <c r="G558" s="11"/>
      <c r="H558" s="11"/>
      <c r="I558" s="51"/>
    </row>
    <row r="559" spans="1:9" x14ac:dyDescent="0.25">
      <c r="A559" s="50"/>
      <c r="B559" s="11"/>
      <c r="C559" s="11"/>
      <c r="D559" s="43"/>
      <c r="E559" s="11"/>
      <c r="F559" s="11"/>
      <c r="G559" s="11"/>
      <c r="H559" s="11"/>
      <c r="I559" s="51"/>
    </row>
    <row r="560" spans="1:9" x14ac:dyDescent="0.25">
      <c r="A560" s="50"/>
      <c r="B560" s="11"/>
      <c r="C560" s="11"/>
      <c r="D560" s="43"/>
      <c r="E560" s="11"/>
      <c r="F560" s="11"/>
      <c r="G560" s="11"/>
      <c r="H560" s="11"/>
      <c r="I560" s="51"/>
    </row>
    <row r="561" spans="1:9" x14ac:dyDescent="0.25">
      <c r="A561" s="50"/>
      <c r="B561" s="11"/>
      <c r="C561" s="11"/>
      <c r="D561" s="43"/>
      <c r="E561" s="11"/>
      <c r="F561" s="11"/>
      <c r="G561" s="11"/>
      <c r="H561" s="11"/>
      <c r="I561" s="51"/>
    </row>
    <row r="562" spans="1:9" ht="15.75" thickBot="1" x14ac:dyDescent="0.3">
      <c r="A562" s="50"/>
      <c r="B562" s="11"/>
      <c r="C562" s="11"/>
      <c r="D562" s="43"/>
      <c r="E562" s="11"/>
      <c r="F562" s="11"/>
      <c r="G562" s="11"/>
      <c r="H562" s="11"/>
      <c r="I562" s="51"/>
    </row>
    <row r="563" spans="1:9" x14ac:dyDescent="0.25">
      <c r="A563" s="78" t="s">
        <v>28</v>
      </c>
      <c r="B563" s="52" t="s">
        <v>29</v>
      </c>
      <c r="C563" s="52" t="s">
        <v>30</v>
      </c>
      <c r="D563" s="120"/>
      <c r="E563" s="52" t="s">
        <v>31</v>
      </c>
      <c r="F563" s="52" t="s">
        <v>32</v>
      </c>
      <c r="G563" s="52" t="s">
        <v>33</v>
      </c>
      <c r="H563" s="11"/>
      <c r="I563" s="71" t="s">
        <v>41</v>
      </c>
    </row>
    <row r="564" spans="1:9" x14ac:dyDescent="0.25">
      <c r="A564" s="50">
        <v>1.3525665043087296</v>
      </c>
      <c r="B564" s="11">
        <v>3.1599850131135256</v>
      </c>
      <c r="C564" s="11">
        <v>2.3362880886426596</v>
      </c>
      <c r="D564" s="43">
        <v>0</v>
      </c>
      <c r="E564" s="11">
        <v>3.6888545929513894</v>
      </c>
      <c r="F564" s="11">
        <v>4.5125515174222555</v>
      </c>
      <c r="G564" s="11">
        <v>5.4962731017561852</v>
      </c>
      <c r="H564" s="11"/>
      <c r="I564" s="51">
        <v>42.502573090305219</v>
      </c>
    </row>
    <row r="565" spans="1:9" x14ac:dyDescent="0.25">
      <c r="A565" s="50">
        <v>2.3277140930546194</v>
      </c>
      <c r="B565" s="11">
        <v>1.5718138907619692</v>
      </c>
      <c r="C565" s="11">
        <v>1.4809094809094809</v>
      </c>
      <c r="D565" s="43">
        <v>1</v>
      </c>
      <c r="E565" s="11">
        <v>3.8086235739641001</v>
      </c>
      <c r="F565" s="11">
        <v>3.8995279838165886</v>
      </c>
      <c r="G565" s="11">
        <v>3.0527233716714504</v>
      </c>
      <c r="H565" s="11"/>
      <c r="I565" s="51">
        <v>33.967475530617115</v>
      </c>
    </row>
    <row r="566" spans="1:9" x14ac:dyDescent="0.25">
      <c r="A566" s="50">
        <v>2.4053619302949061</v>
      </c>
      <c r="B566" s="11">
        <v>2.3613941018766758</v>
      </c>
      <c r="C566" s="11">
        <v>1.0186194368755677</v>
      </c>
      <c r="D566" s="43">
        <v>2</v>
      </c>
      <c r="E566" s="11">
        <v>3.423981367170474</v>
      </c>
      <c r="F566" s="11">
        <v>4.7667560321715818</v>
      </c>
      <c r="G566" s="11">
        <v>3.3800135387522436</v>
      </c>
      <c r="H566" s="11"/>
      <c r="I566" s="51">
        <v>36.6575109804973</v>
      </c>
    </row>
    <row r="567" spans="1:9" x14ac:dyDescent="0.25">
      <c r="A567" s="50"/>
      <c r="B567" s="11"/>
      <c r="C567" s="11"/>
      <c r="D567" s="43"/>
      <c r="E567" s="11"/>
      <c r="F567" s="11"/>
      <c r="G567" s="11"/>
      <c r="H567" s="11"/>
      <c r="I567" s="51">
        <v>113.12755960141965</v>
      </c>
    </row>
    <row r="568" spans="1:9" x14ac:dyDescent="0.25">
      <c r="A568" s="50">
        <v>1.912465373961219</v>
      </c>
      <c r="B568" s="11">
        <v>1.1112776320719369</v>
      </c>
      <c r="C568" s="11">
        <v>1.8090948090948091</v>
      </c>
      <c r="D568" s="43">
        <v>0</v>
      </c>
      <c r="E568" s="11">
        <v>3.1551246537396125</v>
      </c>
      <c r="F568" s="11"/>
      <c r="G568" s="11"/>
      <c r="H568" s="11"/>
      <c r="I568" s="51"/>
    </row>
    <row r="569" spans="1:9" x14ac:dyDescent="0.25">
      <c r="A569" s="50">
        <v>1.5390102541239412</v>
      </c>
      <c r="B569" s="11">
        <v>1.5903485254691687</v>
      </c>
      <c r="C569" s="11">
        <v>1.0585831062670299</v>
      </c>
      <c r="D569" s="43">
        <v>1</v>
      </c>
      <c r="E569" s="11">
        <v>3.4514756280851602</v>
      </c>
      <c r="F569" s="11"/>
      <c r="G569" s="11"/>
      <c r="H569" s="11"/>
      <c r="I569" s="51"/>
    </row>
    <row r="570" spans="1:9" x14ac:dyDescent="0.25">
      <c r="A570" s="50">
        <v>1.2426592797783933</v>
      </c>
      <c r="B570" s="11">
        <v>1.431099195710456</v>
      </c>
      <c r="C570" s="11">
        <v>1.9150772025431426</v>
      </c>
      <c r="D570" s="43">
        <v>2</v>
      </c>
      <c r="E570" s="11">
        <v>2.7816695339023347</v>
      </c>
      <c r="F570" s="11"/>
      <c r="G570" s="11"/>
      <c r="H570" s="11"/>
      <c r="I570" s="51"/>
    </row>
    <row r="571" spans="1:9" x14ac:dyDescent="0.25">
      <c r="A571" s="50"/>
      <c r="B571" s="11"/>
      <c r="C571" s="11"/>
      <c r="D571" s="43"/>
      <c r="E571" s="11"/>
      <c r="F571" s="11"/>
      <c r="G571" s="11"/>
      <c r="H571" s="11"/>
      <c r="I571" s="51"/>
    </row>
    <row r="572" spans="1:9" x14ac:dyDescent="0.25">
      <c r="A572" s="50"/>
      <c r="B572" s="11"/>
      <c r="C572" s="11"/>
      <c r="D572" s="43"/>
      <c r="E572" s="11"/>
      <c r="F572" s="11"/>
      <c r="G572" s="11"/>
      <c r="H572" s="11"/>
      <c r="I572" s="51"/>
    </row>
    <row r="573" spans="1:9" x14ac:dyDescent="0.25">
      <c r="A573" s="50"/>
      <c r="B573" s="11"/>
      <c r="C573" s="11"/>
      <c r="D573" s="43"/>
      <c r="E573" s="11"/>
      <c r="F573" s="11"/>
      <c r="G573" s="11"/>
      <c r="H573" s="11"/>
      <c r="I573" s="51"/>
    </row>
    <row r="574" spans="1:9" x14ac:dyDescent="0.25">
      <c r="A574" s="50"/>
      <c r="B574" s="11"/>
      <c r="C574" s="11"/>
      <c r="D574" s="43"/>
      <c r="E574" s="11"/>
      <c r="F574" s="11"/>
      <c r="G574" s="11"/>
      <c r="H574" s="11"/>
      <c r="I574" s="51"/>
    </row>
    <row r="575" spans="1:9" x14ac:dyDescent="0.25">
      <c r="A575" s="50"/>
      <c r="B575" s="11"/>
      <c r="C575" s="11"/>
      <c r="D575" s="43"/>
      <c r="E575" s="11"/>
      <c r="F575" s="11"/>
      <c r="G575" s="11"/>
      <c r="H575" s="11"/>
      <c r="I575" s="51"/>
    </row>
    <row r="576" spans="1:9" x14ac:dyDescent="0.25">
      <c r="A576" s="50"/>
      <c r="B576" s="11"/>
      <c r="C576" s="11"/>
      <c r="D576" s="43"/>
      <c r="E576" s="11"/>
      <c r="F576" s="11"/>
      <c r="G576" s="11"/>
      <c r="H576" s="11"/>
      <c r="I576" s="51"/>
    </row>
    <row r="577" spans="1:9" x14ac:dyDescent="0.25">
      <c r="A577" s="50"/>
      <c r="B577" s="11"/>
      <c r="C577" s="11"/>
      <c r="D577" s="43"/>
      <c r="E577" s="11"/>
      <c r="F577" s="11"/>
      <c r="G577" s="11"/>
      <c r="H577" s="11"/>
      <c r="I577" s="51"/>
    </row>
    <row r="578" spans="1:9" x14ac:dyDescent="0.25">
      <c r="A578" s="50"/>
      <c r="B578" s="11"/>
      <c r="C578" s="11"/>
      <c r="D578" s="43"/>
      <c r="E578" s="11"/>
      <c r="F578" s="11"/>
      <c r="G578" s="11"/>
      <c r="H578" s="11"/>
      <c r="I578" s="51"/>
    </row>
    <row r="579" spans="1:9" x14ac:dyDescent="0.25">
      <c r="A579" s="50"/>
      <c r="B579" s="11"/>
      <c r="C579" s="11"/>
      <c r="D579" s="43"/>
      <c r="E579" s="11"/>
      <c r="F579" s="11"/>
      <c r="G579" s="11"/>
      <c r="H579" s="11"/>
      <c r="I579" s="51"/>
    </row>
    <row r="580" spans="1:9" x14ac:dyDescent="0.25">
      <c r="A580" s="50"/>
      <c r="B580" s="11"/>
      <c r="C580" s="11"/>
      <c r="D580" s="43"/>
      <c r="E580" s="11"/>
      <c r="F580" s="11"/>
      <c r="G580" s="11"/>
      <c r="H580" s="11"/>
      <c r="I580" s="51"/>
    </row>
    <row r="581" spans="1:9" x14ac:dyDescent="0.25">
      <c r="A581" s="50"/>
      <c r="B581" s="11"/>
      <c r="C581" s="11"/>
      <c r="D581" s="43"/>
      <c r="E581" s="11"/>
      <c r="F581" s="11"/>
      <c r="G581" s="11"/>
      <c r="H581" s="11"/>
      <c r="I581" s="51"/>
    </row>
    <row r="582" spans="1:9" ht="15.75" thickBot="1" x14ac:dyDescent="0.3">
      <c r="A582" s="50"/>
      <c r="B582" s="11"/>
      <c r="C582" s="11"/>
      <c r="D582" s="43"/>
      <c r="E582" s="11"/>
      <c r="F582" s="11"/>
      <c r="G582" s="11"/>
      <c r="H582" s="11"/>
      <c r="I582" s="51"/>
    </row>
    <row r="583" spans="1:9" x14ac:dyDescent="0.25">
      <c r="A583" s="78" t="s">
        <v>28</v>
      </c>
      <c r="B583" s="52" t="s">
        <v>29</v>
      </c>
      <c r="C583" s="52" t="s">
        <v>30</v>
      </c>
      <c r="D583" s="120"/>
      <c r="E583" s="52" t="s">
        <v>31</v>
      </c>
      <c r="F583" s="52" t="s">
        <v>32</v>
      </c>
      <c r="G583" s="52" t="s">
        <v>33</v>
      </c>
      <c r="H583" s="11"/>
      <c r="I583" s="71" t="s">
        <v>41</v>
      </c>
    </row>
    <row r="584" spans="1:9" x14ac:dyDescent="0.25">
      <c r="A584" s="50">
        <v>1.4473936680524464</v>
      </c>
      <c r="B584" s="11">
        <v>2.9904061400703554</v>
      </c>
      <c r="C584" s="11">
        <v>2.0660627485638536</v>
      </c>
      <c r="D584" s="43">
        <v>0</v>
      </c>
      <c r="E584" s="11">
        <v>3.5134564166163003</v>
      </c>
      <c r="F584" s="11">
        <v>4.4377998081228016</v>
      </c>
      <c r="G584" s="11">
        <v>5.0564688886342086</v>
      </c>
      <c r="H584" s="11"/>
      <c r="I584" s="51">
        <v>42.88634803200776</v>
      </c>
    </row>
    <row r="585" spans="1:9" x14ac:dyDescent="0.25">
      <c r="A585" s="50">
        <v>1.8960256924929744</v>
      </c>
      <c r="B585" s="11">
        <v>1.8765556001605779</v>
      </c>
      <c r="C585" s="11">
        <v>1.0103754412236603</v>
      </c>
      <c r="D585" s="43">
        <v>1</v>
      </c>
      <c r="E585" s="11">
        <v>2.9064011337166349</v>
      </c>
      <c r="F585" s="11">
        <v>3.7725812926535522</v>
      </c>
      <c r="G585" s="11">
        <v>2.886931041384238</v>
      </c>
      <c r="H585" s="11"/>
      <c r="I585" s="51">
        <v>32.090889846571351</v>
      </c>
    </row>
    <row r="586" spans="1:9" x14ac:dyDescent="0.25">
      <c r="A586" s="50">
        <v>3.1877313590692755</v>
      </c>
      <c r="B586" s="11">
        <v>2.0095187731359068</v>
      </c>
      <c r="C586" s="11">
        <v>1.5863157894736841</v>
      </c>
      <c r="D586" s="43">
        <v>2</v>
      </c>
      <c r="E586" s="11">
        <v>4.7740471485429596</v>
      </c>
      <c r="F586" s="11">
        <v>5.1972501322051823</v>
      </c>
      <c r="G586" s="11">
        <v>3.5958345626095909</v>
      </c>
      <c r="H586" s="11"/>
      <c r="I586" s="51">
        <v>45.737080051297362</v>
      </c>
    </row>
    <row r="587" spans="1:9" x14ac:dyDescent="0.25">
      <c r="A587" s="50"/>
      <c r="B587" s="11"/>
      <c r="C587" s="11"/>
      <c r="D587" s="43"/>
      <c r="E587" s="11"/>
      <c r="F587" s="11"/>
      <c r="G587" s="11"/>
      <c r="H587" s="11"/>
      <c r="I587" s="51">
        <v>120.71431792987647</v>
      </c>
    </row>
    <row r="588" spans="1:9" x14ac:dyDescent="0.25">
      <c r="A588" s="50">
        <v>2.0870525850640744</v>
      </c>
      <c r="B588" s="11">
        <v>1.593220338983051</v>
      </c>
      <c r="C588" s="11">
        <v>1.0002139266231684</v>
      </c>
      <c r="D588" s="43">
        <v>0</v>
      </c>
      <c r="E588" s="11">
        <v>3.418912947414936</v>
      </c>
      <c r="F588" s="11"/>
      <c r="G588" s="11"/>
      <c r="H588" s="11"/>
      <c r="I588" s="51"/>
    </row>
    <row r="589" spans="1:9" x14ac:dyDescent="0.25">
      <c r="A589" s="50">
        <v>1.5670205706702056</v>
      </c>
      <c r="B589" s="11">
        <v>2.6345848757271288</v>
      </c>
      <c r="C589" s="11">
        <v>2.4602631578947367</v>
      </c>
      <c r="D589" s="43">
        <v>1</v>
      </c>
      <c r="E589" s="11">
        <v>3.65407315573428</v>
      </c>
      <c r="F589" s="11"/>
      <c r="G589" s="11"/>
      <c r="H589" s="11"/>
      <c r="I589" s="51"/>
    </row>
    <row r="590" spans="1:9" x14ac:dyDescent="0.25">
      <c r="A590" s="50">
        <v>1.3318603623508616</v>
      </c>
      <c r="B590" s="11">
        <v>1.6536224219989424</v>
      </c>
      <c r="C590" s="11">
        <v>2.4607894736842106</v>
      </c>
      <c r="D590" s="43">
        <v>2</v>
      </c>
      <c r="E590" s="11">
        <v>2.8988809330210672</v>
      </c>
      <c r="F590" s="11"/>
      <c r="G590" s="11"/>
      <c r="H590" s="11"/>
      <c r="I590" s="51"/>
    </row>
    <row r="591" spans="1:9" x14ac:dyDescent="0.25">
      <c r="A591" s="50"/>
      <c r="B591" s="11"/>
      <c r="C591" s="11"/>
      <c r="D591" s="43"/>
      <c r="E591" s="11"/>
      <c r="F591" s="11"/>
      <c r="G591" s="11"/>
      <c r="H591" s="11"/>
      <c r="I591" s="51"/>
    </row>
    <row r="592" spans="1:9" x14ac:dyDescent="0.25">
      <c r="A592" s="50"/>
      <c r="B592" s="11"/>
      <c r="C592" s="11"/>
      <c r="D592" s="43"/>
      <c r="E592" s="11"/>
      <c r="F592" s="11"/>
      <c r="G592" s="11"/>
      <c r="H592" s="11"/>
      <c r="I592" s="51"/>
    </row>
    <row r="593" spans="1:9" x14ac:dyDescent="0.25">
      <c r="A593" s="50"/>
      <c r="B593" s="11"/>
      <c r="C593" s="11"/>
      <c r="D593" s="43"/>
      <c r="E593" s="11"/>
      <c r="F593" s="11"/>
      <c r="G593" s="11"/>
      <c r="H593" s="11"/>
      <c r="I593" s="51"/>
    </row>
    <row r="594" spans="1:9" x14ac:dyDescent="0.25">
      <c r="A594" s="50"/>
      <c r="B594" s="11"/>
      <c r="C594" s="11"/>
      <c r="D594" s="43"/>
      <c r="E594" s="11"/>
      <c r="F594" s="11"/>
      <c r="G594" s="11"/>
      <c r="H594" s="11"/>
      <c r="I594" s="51"/>
    </row>
    <row r="595" spans="1:9" x14ac:dyDescent="0.25">
      <c r="A595" s="50"/>
      <c r="B595" s="11"/>
      <c r="C595" s="11"/>
      <c r="D595" s="43"/>
      <c r="E595" s="11"/>
      <c r="F595" s="11"/>
      <c r="G595" s="11"/>
      <c r="H595" s="11"/>
      <c r="I595" s="51"/>
    </row>
    <row r="596" spans="1:9" x14ac:dyDescent="0.25">
      <c r="A596" s="50"/>
      <c r="B596" s="11"/>
      <c r="C596" s="11"/>
      <c r="D596" s="43"/>
      <c r="E596" s="11"/>
      <c r="F596" s="11"/>
      <c r="G596" s="11"/>
      <c r="H596" s="11"/>
      <c r="I596" s="51"/>
    </row>
    <row r="597" spans="1:9" x14ac:dyDescent="0.25">
      <c r="A597" s="50"/>
      <c r="B597" s="11"/>
      <c r="C597" s="11"/>
      <c r="D597" s="43"/>
      <c r="E597" s="11"/>
      <c r="F597" s="11"/>
      <c r="G597" s="11"/>
      <c r="H597" s="11"/>
      <c r="I597" s="51"/>
    </row>
    <row r="598" spans="1:9" x14ac:dyDescent="0.25">
      <c r="A598" s="50"/>
      <c r="B598" s="11"/>
      <c r="C598" s="11"/>
      <c r="D598" s="43"/>
      <c r="E598" s="11"/>
      <c r="F598" s="11"/>
      <c r="G598" s="11"/>
      <c r="H598" s="11"/>
      <c r="I598" s="51"/>
    </row>
    <row r="599" spans="1:9" x14ac:dyDescent="0.25">
      <c r="A599" s="50"/>
      <c r="B599" s="11"/>
      <c r="C599" s="11"/>
      <c r="D599" s="43"/>
      <c r="E599" s="11"/>
      <c r="F599" s="11"/>
      <c r="G599" s="11"/>
      <c r="H599" s="11"/>
      <c r="I599" s="51"/>
    </row>
    <row r="600" spans="1:9" x14ac:dyDescent="0.25">
      <c r="A600" s="50"/>
      <c r="B600" s="11"/>
      <c r="C600" s="11"/>
      <c r="D600" s="43"/>
      <c r="E600" s="11"/>
      <c r="F600" s="11"/>
      <c r="G600" s="11"/>
      <c r="H600" s="11"/>
      <c r="I600" s="51"/>
    </row>
    <row r="601" spans="1:9" x14ac:dyDescent="0.25">
      <c r="A601" s="50"/>
      <c r="B601" s="11"/>
      <c r="C601" s="11"/>
      <c r="D601" s="43"/>
      <c r="E601" s="11"/>
      <c r="F601" s="11"/>
      <c r="G601" s="11"/>
      <c r="H601" s="11"/>
      <c r="I601" s="51"/>
    </row>
    <row r="602" spans="1:9" ht="15.75" thickBot="1" x14ac:dyDescent="0.3">
      <c r="A602" s="50"/>
      <c r="B602" s="11"/>
      <c r="C602" s="11"/>
      <c r="D602" s="43"/>
      <c r="E602" s="11"/>
      <c r="F602" s="11"/>
      <c r="G602" s="11"/>
      <c r="H602" s="11"/>
      <c r="I602" s="51"/>
    </row>
    <row r="603" spans="1:9" x14ac:dyDescent="0.25">
      <c r="A603" s="78" t="s">
        <v>28</v>
      </c>
      <c r="B603" s="52" t="s">
        <v>29</v>
      </c>
      <c r="C603" s="52" t="s">
        <v>30</v>
      </c>
      <c r="D603" s="120"/>
      <c r="E603" s="52" t="s">
        <v>31</v>
      </c>
      <c r="F603" s="52" t="s">
        <v>32</v>
      </c>
      <c r="G603" s="52" t="s">
        <v>33</v>
      </c>
      <c r="H603" s="52"/>
      <c r="I603" s="71" t="s">
        <v>41</v>
      </c>
    </row>
    <row r="604" spans="1:9" x14ac:dyDescent="0.25">
      <c r="A604" s="50">
        <v>2.0443256295274232</v>
      </c>
      <c r="B604" s="11">
        <v>1.017764746464298</v>
      </c>
      <c r="C604" s="11">
        <v>2.0086426029486528</v>
      </c>
      <c r="D604" s="43">
        <v>0</v>
      </c>
      <c r="E604" s="11">
        <v>4.0529682324760756</v>
      </c>
      <c r="F604" s="11">
        <v>3.0620903759917213</v>
      </c>
      <c r="G604" s="11">
        <v>3.0264073494129509</v>
      </c>
      <c r="H604" s="11"/>
      <c r="I604" s="51">
        <v>42.860925747530018</v>
      </c>
    </row>
    <row r="605" spans="1:9" x14ac:dyDescent="0.25">
      <c r="A605" s="50">
        <v>3.0289270097544563</v>
      </c>
      <c r="B605" s="11">
        <v>3.7436932391523716</v>
      </c>
      <c r="C605" s="11">
        <v>1.2359800111049419</v>
      </c>
      <c r="D605" s="43">
        <v>1</v>
      </c>
      <c r="E605" s="11">
        <v>4.2649070208593987</v>
      </c>
      <c r="F605" s="11">
        <v>6.7726202489068275</v>
      </c>
      <c r="G605" s="11">
        <v>4.9796732502573136</v>
      </c>
      <c r="H605" s="11"/>
      <c r="I605" s="51">
        <v>66.5335218114474</v>
      </c>
    </row>
    <row r="606" spans="1:9" x14ac:dyDescent="0.25">
      <c r="A606" s="50">
        <v>1.1107535532314294</v>
      </c>
      <c r="B606" s="11">
        <v>2.8074550817913648</v>
      </c>
      <c r="C606" s="11">
        <v>2.5275229357798161</v>
      </c>
      <c r="D606" s="43">
        <v>2</v>
      </c>
      <c r="E606" s="11">
        <v>3.6382764890112456</v>
      </c>
      <c r="F606" s="11">
        <v>3.9182086350227943</v>
      </c>
      <c r="G606" s="11">
        <v>5.3349780175711814</v>
      </c>
      <c r="H606" s="11"/>
      <c r="I606" s="51">
        <v>55.741858021285836</v>
      </c>
    </row>
    <row r="607" spans="1:9" x14ac:dyDescent="0.25">
      <c r="A607" s="50"/>
      <c r="B607" s="11"/>
      <c r="C607" s="11"/>
      <c r="D607" s="43"/>
      <c r="E607" s="11"/>
      <c r="F607" s="11"/>
      <c r="G607" s="11"/>
      <c r="H607" s="11"/>
      <c r="I607" s="51">
        <v>165.13630558026324</v>
      </c>
    </row>
    <row r="608" spans="1:9" x14ac:dyDescent="0.25">
      <c r="A608" s="50">
        <v>1.3162687395891173</v>
      </c>
      <c r="B608" s="11">
        <v>1.950218634376051</v>
      </c>
      <c r="C608" s="11">
        <v>1.8861209964412813</v>
      </c>
      <c r="D608" s="43">
        <v>0</v>
      </c>
      <c r="E608" s="11">
        <v>4.1779297729063547</v>
      </c>
      <c r="F608" s="11"/>
      <c r="G608" s="11"/>
      <c r="H608" s="11"/>
      <c r="I608" s="51"/>
    </row>
    <row r="609" spans="1:9" x14ac:dyDescent="0.25">
      <c r="A609" s="50">
        <v>2.1740704973442777</v>
      </c>
      <c r="B609" s="11">
        <v>1.2542885973763875</v>
      </c>
      <c r="C609" s="11">
        <v>1.0631387907154457</v>
      </c>
      <c r="D609" s="43">
        <v>1</v>
      </c>
      <c r="E609" s="11">
        <v>3.4903392369333952</v>
      </c>
      <c r="F609" s="11"/>
      <c r="G609" s="11"/>
      <c r="H609" s="11"/>
      <c r="I609" s="51"/>
    </row>
    <row r="610" spans="1:9" x14ac:dyDescent="0.25">
      <c r="A610" s="50">
        <v>2.8616610333172376</v>
      </c>
      <c r="B610" s="11">
        <v>1.5548404397961921</v>
      </c>
      <c r="C610" s="11">
        <v>1.7741060837146245</v>
      </c>
      <c r="D610" s="43">
        <v>2</v>
      </c>
      <c r="E610" s="11">
        <v>5.0357315306615149</v>
      </c>
      <c r="F610" s="11"/>
      <c r="G610" s="11"/>
      <c r="H610" s="11"/>
      <c r="I610" s="51"/>
    </row>
    <row r="611" spans="1:9" x14ac:dyDescent="0.25">
      <c r="A611" s="50"/>
      <c r="B611" s="11"/>
      <c r="C611" s="11"/>
      <c r="D611" s="43"/>
      <c r="E611" s="11"/>
      <c r="F611" s="11"/>
      <c r="G611" s="11"/>
      <c r="H611" s="11"/>
      <c r="I611" s="51"/>
    </row>
    <row r="612" spans="1:9" x14ac:dyDescent="0.25">
      <c r="A612" s="50"/>
      <c r="B612" s="11"/>
      <c r="C612" s="11"/>
      <c r="D612" s="43"/>
      <c r="E612" s="11"/>
      <c r="F612" s="11"/>
      <c r="G612" s="11"/>
      <c r="H612" s="11"/>
      <c r="I612" s="51"/>
    </row>
    <row r="613" spans="1:9" x14ac:dyDescent="0.25">
      <c r="A613" s="50"/>
      <c r="B613" s="11"/>
      <c r="C613" s="11"/>
      <c r="D613" s="43"/>
      <c r="E613" s="11"/>
      <c r="F613" s="11"/>
      <c r="G613" s="11"/>
      <c r="H613" s="11"/>
      <c r="I613" s="51"/>
    </row>
    <row r="614" spans="1:9" x14ac:dyDescent="0.25">
      <c r="A614" s="50"/>
      <c r="B614" s="11"/>
      <c r="C614" s="11"/>
      <c r="D614" s="43"/>
      <c r="E614" s="11"/>
      <c r="F614" s="11"/>
      <c r="G614" s="11"/>
      <c r="H614" s="11"/>
      <c r="I614" s="51"/>
    </row>
    <row r="615" spans="1:9" x14ac:dyDescent="0.25">
      <c r="A615" s="50"/>
      <c r="B615" s="11"/>
      <c r="C615" s="11"/>
      <c r="D615" s="43"/>
      <c r="E615" s="11"/>
      <c r="F615" s="11"/>
      <c r="G615" s="11"/>
      <c r="H615" s="11"/>
      <c r="I615" s="51"/>
    </row>
    <row r="616" spans="1:9" x14ac:dyDescent="0.25">
      <c r="A616" s="50"/>
      <c r="B616" s="11"/>
      <c r="C616" s="11"/>
      <c r="D616" s="43"/>
      <c r="E616" s="11"/>
      <c r="F616" s="11"/>
      <c r="G616" s="11"/>
      <c r="H616" s="11"/>
      <c r="I616" s="51"/>
    </row>
    <row r="617" spans="1:9" x14ac:dyDescent="0.25">
      <c r="A617" s="50"/>
      <c r="B617" s="11"/>
      <c r="C617" s="11"/>
      <c r="D617" s="43"/>
      <c r="E617" s="11"/>
      <c r="F617" s="11"/>
      <c r="G617" s="11"/>
      <c r="H617" s="11"/>
      <c r="I617" s="51"/>
    </row>
    <row r="618" spans="1:9" x14ac:dyDescent="0.25">
      <c r="A618" s="50"/>
      <c r="B618" s="11"/>
      <c r="C618" s="11"/>
      <c r="D618" s="43"/>
      <c r="E618" s="11"/>
      <c r="F618" s="11"/>
      <c r="G618" s="11"/>
      <c r="H618" s="11"/>
      <c r="I618" s="51"/>
    </row>
    <row r="619" spans="1:9" x14ac:dyDescent="0.25">
      <c r="A619" s="50"/>
      <c r="B619" s="11"/>
      <c r="C619" s="11"/>
      <c r="D619" s="43"/>
      <c r="E619" s="11"/>
      <c r="F619" s="11"/>
      <c r="G619" s="11"/>
      <c r="H619" s="11"/>
      <c r="I619" s="51"/>
    </row>
    <row r="620" spans="1:9" x14ac:dyDescent="0.25">
      <c r="A620" s="50"/>
      <c r="B620" s="11"/>
      <c r="C620" s="11"/>
      <c r="D620" s="43"/>
      <c r="E620" s="11"/>
      <c r="F620" s="11"/>
      <c r="G620" s="11"/>
      <c r="H620" s="11"/>
      <c r="I620" s="51"/>
    </row>
    <row r="621" spans="1:9" x14ac:dyDescent="0.25">
      <c r="A621" s="50"/>
      <c r="B621" s="11"/>
      <c r="C621" s="11"/>
      <c r="D621" s="43"/>
      <c r="E621" s="11"/>
      <c r="F621" s="11"/>
      <c r="G621" s="11"/>
      <c r="H621" s="11"/>
      <c r="I621" s="51"/>
    </row>
    <row r="622" spans="1:9" ht="15.75" thickBot="1" x14ac:dyDescent="0.3">
      <c r="A622" s="50"/>
      <c r="B622" s="11"/>
      <c r="C622" s="11"/>
      <c r="D622" s="43"/>
      <c r="E622" s="11"/>
      <c r="F622" s="11"/>
      <c r="G622" s="11"/>
      <c r="H622" s="11"/>
      <c r="I622" s="51"/>
    </row>
    <row r="623" spans="1:9" x14ac:dyDescent="0.25">
      <c r="A623" s="78" t="s">
        <v>28</v>
      </c>
      <c r="B623" s="52" t="s">
        <v>29</v>
      </c>
      <c r="C623" s="52" t="s">
        <v>30</v>
      </c>
      <c r="D623" s="120"/>
      <c r="E623" s="52" t="s">
        <v>31</v>
      </c>
      <c r="F623" s="52" t="s">
        <v>32</v>
      </c>
      <c r="G623" s="52" t="s">
        <v>33</v>
      </c>
      <c r="H623" s="52"/>
      <c r="I623" s="71" t="s">
        <v>41</v>
      </c>
    </row>
    <row r="624" spans="1:9" x14ac:dyDescent="0.25">
      <c r="A624" s="50">
        <v>3.5373961218836563</v>
      </c>
      <c r="B624" s="11">
        <v>3.1434903047091409</v>
      </c>
      <c r="C624" s="11">
        <v>1.1253084243919633</v>
      </c>
      <c r="D624" s="43">
        <v>0</v>
      </c>
      <c r="E624" s="11">
        <v>4.66270454627562</v>
      </c>
      <c r="F624" s="11">
        <v>6.6808864265927976</v>
      </c>
      <c r="G624" s="11">
        <v>4.2687987291011043</v>
      </c>
      <c r="H624" s="11"/>
      <c r="I624" s="51">
        <v>45.250731485291311</v>
      </c>
    </row>
    <row r="625" spans="1:9" x14ac:dyDescent="0.25">
      <c r="A625" s="50">
        <v>1.4432213209733487</v>
      </c>
      <c r="B625" s="11">
        <v>1.6729432213209732</v>
      </c>
      <c r="C625" s="11">
        <v>1.1591730228823764</v>
      </c>
      <c r="D625" s="43">
        <v>1</v>
      </c>
      <c r="E625" s="11">
        <v>2.6023943438557251</v>
      </c>
      <c r="F625" s="11">
        <v>3.1161645422943218</v>
      </c>
      <c r="G625" s="11">
        <v>2.8321162442033496</v>
      </c>
      <c r="H625" s="11"/>
      <c r="I625" s="51">
        <v>25.03712744315531</v>
      </c>
    </row>
    <row r="626" spans="1:9" x14ac:dyDescent="0.25">
      <c r="A626" s="50">
        <v>1.6197057512260367</v>
      </c>
      <c r="B626" s="11">
        <v>2.1404369148461884</v>
      </c>
      <c r="C626" s="11">
        <v>1.3214973850812002</v>
      </c>
      <c r="D626" s="43">
        <v>2</v>
      </c>
      <c r="E626" s="11">
        <v>2.9412031363072368</v>
      </c>
      <c r="F626" s="11">
        <v>3.760142666072225</v>
      </c>
      <c r="G626" s="11">
        <v>3.4619342999273885</v>
      </c>
      <c r="H626" s="11"/>
      <c r="I626" s="51">
        <v>29.745823306655183</v>
      </c>
    </row>
    <row r="627" spans="1:9" x14ac:dyDescent="0.25">
      <c r="A627" s="50"/>
      <c r="B627" s="11"/>
      <c r="C627" s="11"/>
      <c r="D627" s="43"/>
      <c r="E627" s="11"/>
      <c r="F627" s="11"/>
      <c r="G627" s="11"/>
      <c r="H627" s="11"/>
      <c r="I627" s="51">
        <v>100.03368223510181</v>
      </c>
    </row>
    <row r="628" spans="1:9" x14ac:dyDescent="0.25">
      <c r="A628" s="50">
        <v>1.2816138097149739</v>
      </c>
      <c r="B628" s="11">
        <v>1.9124653739612187</v>
      </c>
      <c r="C628" s="11">
        <v>1.017800493479027</v>
      </c>
      <c r="D628" s="43">
        <v>0</v>
      </c>
      <c r="E628" s="11">
        <v>3.0391144978515001</v>
      </c>
      <c r="F628" s="11"/>
      <c r="G628" s="11"/>
      <c r="H628" s="11"/>
      <c r="I628" s="51"/>
    </row>
    <row r="629" spans="1:9" x14ac:dyDescent="0.25">
      <c r="A629" s="50">
        <v>1.3713184695843654</v>
      </c>
      <c r="B629" s="11">
        <v>1.5390102541239412</v>
      </c>
      <c r="C629" s="11">
        <v>1.2028744011664236</v>
      </c>
      <c r="D629" s="43">
        <v>1</v>
      </c>
      <c r="E629" s="11">
        <v>2.6529322792993391</v>
      </c>
      <c r="F629" s="11"/>
      <c r="G629" s="11"/>
      <c r="H629" s="11"/>
      <c r="I629" s="51"/>
    </row>
    <row r="630" spans="1:9" ht="15.75" thickBot="1" x14ac:dyDescent="0.3">
      <c r="A630" s="53">
        <v>1.7575006881365263</v>
      </c>
      <c r="B630" s="44">
        <v>1.2426592797783933</v>
      </c>
      <c r="C630" s="44">
        <v>1.1818371172672359</v>
      </c>
      <c r="D630" s="121">
        <v>2</v>
      </c>
      <c r="E630" s="44">
        <v>3.1288191577208915</v>
      </c>
      <c r="F630" s="44"/>
      <c r="G630" s="44"/>
      <c r="H630" s="44"/>
      <c r="I630" s="55"/>
    </row>
    <row r="631" spans="1:9" x14ac:dyDescent="0.25">
      <c r="A631" s="11"/>
      <c r="B631" s="11"/>
      <c r="C631" s="11"/>
      <c r="D631" s="43"/>
      <c r="E631" s="11"/>
      <c r="F631" s="11"/>
      <c r="G631" s="11"/>
      <c r="H631" s="11"/>
      <c r="I631" s="11"/>
    </row>
    <row r="632" spans="1:9" x14ac:dyDescent="0.25">
      <c r="A632" s="11"/>
      <c r="B632" s="11"/>
      <c r="C632" s="11"/>
      <c r="D632" s="43"/>
      <c r="E632" s="11"/>
      <c r="F632" s="11"/>
      <c r="G632" s="11"/>
      <c r="H632" s="11"/>
      <c r="I632" s="11"/>
    </row>
    <row r="633" spans="1:9" x14ac:dyDescent="0.25">
      <c r="A633" s="11"/>
      <c r="B633" s="11"/>
      <c r="C633" s="11"/>
      <c r="D633" s="43"/>
      <c r="E633" s="11"/>
      <c r="F633" s="11"/>
      <c r="G633" s="11"/>
      <c r="H633" s="11"/>
      <c r="I633" s="11"/>
    </row>
    <row r="634" spans="1:9" x14ac:dyDescent="0.25">
      <c r="A634" s="11"/>
      <c r="B634" s="11"/>
      <c r="C634" s="11"/>
      <c r="D634" s="43"/>
      <c r="E634" s="11"/>
      <c r="F634" s="11"/>
      <c r="G634" s="11"/>
      <c r="H634" s="11"/>
      <c r="I634" s="11"/>
    </row>
    <row r="635" spans="1:9" x14ac:dyDescent="0.25">
      <c r="A635" s="11"/>
      <c r="B635" s="11"/>
      <c r="C635" s="11"/>
      <c r="D635" s="43"/>
      <c r="E635" s="11"/>
      <c r="F635" s="11"/>
      <c r="G635" s="11"/>
      <c r="H635" s="11"/>
      <c r="I635" s="11"/>
    </row>
    <row r="636" spans="1:9" x14ac:dyDescent="0.25">
      <c r="A636" s="11"/>
      <c r="B636" s="11"/>
      <c r="C636" s="11"/>
      <c r="D636" s="43"/>
      <c r="E636" s="11"/>
      <c r="F636" s="11"/>
      <c r="G636" s="11"/>
      <c r="H636" s="11"/>
      <c r="I636" s="11"/>
    </row>
    <row r="637" spans="1:9" x14ac:dyDescent="0.25">
      <c r="A637" s="11"/>
      <c r="B637" s="11"/>
      <c r="C637" s="11"/>
      <c r="D637" s="43"/>
      <c r="E637" s="11"/>
      <c r="F637" s="11"/>
      <c r="G637" s="11"/>
      <c r="H637" s="11"/>
      <c r="I637" s="11"/>
    </row>
    <row r="638" spans="1:9" x14ac:dyDescent="0.25">
      <c r="A638" s="11"/>
      <c r="B638" s="11"/>
      <c r="C638" s="11"/>
      <c r="D638" s="43"/>
      <c r="E638" s="11"/>
      <c r="F638" s="11"/>
      <c r="G638" s="11"/>
      <c r="H638" s="11"/>
      <c r="I638" s="11"/>
    </row>
    <row r="639" spans="1:9" x14ac:dyDescent="0.25">
      <c r="A639" s="11"/>
      <c r="B639" s="11"/>
      <c r="C639" s="11"/>
      <c r="D639" s="43"/>
      <c r="E639" s="11"/>
      <c r="F639" s="11"/>
      <c r="G639" s="11"/>
      <c r="H639" s="11"/>
      <c r="I639" s="11"/>
    </row>
    <row r="640" spans="1:9" x14ac:dyDescent="0.25">
      <c r="A640" s="11"/>
      <c r="B640" s="11"/>
      <c r="C640" s="11"/>
      <c r="D640" s="43"/>
      <c r="E640" s="11"/>
      <c r="F640" s="11"/>
      <c r="G640" s="11"/>
      <c r="H640" s="11"/>
      <c r="I640" s="11"/>
    </row>
    <row r="641" spans="1:9" x14ac:dyDescent="0.25">
      <c r="A641" s="11" t="s">
        <v>58</v>
      </c>
      <c r="B641" s="11"/>
      <c r="C641" s="11"/>
      <c r="D641" s="43"/>
      <c r="E641" s="11"/>
      <c r="F641" s="11"/>
      <c r="G641" s="11"/>
      <c r="H641" s="11"/>
      <c r="I641" s="11"/>
    </row>
    <row r="642" spans="1:9" ht="15.75" thickBot="1" x14ac:dyDescent="0.3">
      <c r="A642" s="11"/>
      <c r="B642" s="11"/>
      <c r="C642" s="11"/>
      <c r="D642" s="43"/>
      <c r="E642" s="11"/>
      <c r="F642" s="11"/>
      <c r="G642" s="11"/>
      <c r="H642" s="11"/>
      <c r="I642" s="11"/>
    </row>
    <row r="643" spans="1:9" x14ac:dyDescent="0.25">
      <c r="A643" s="118" t="s">
        <v>28</v>
      </c>
      <c r="B643" s="119" t="s">
        <v>29</v>
      </c>
      <c r="C643" s="119" t="s">
        <v>30</v>
      </c>
      <c r="D643" s="122"/>
      <c r="E643" s="119" t="s">
        <v>31</v>
      </c>
      <c r="F643" s="119" t="s">
        <v>32</v>
      </c>
      <c r="G643" s="119" t="s">
        <v>33</v>
      </c>
      <c r="H643" s="119"/>
      <c r="I643" s="71" t="s">
        <v>41</v>
      </c>
    </row>
    <row r="644" spans="1:9" x14ac:dyDescent="0.25">
      <c r="A644" s="50">
        <v>3.364306784660767</v>
      </c>
      <c r="B644" s="11">
        <v>3.0149950835791546</v>
      </c>
      <c r="C644" s="11">
        <v>1.1158581328984916</v>
      </c>
      <c r="D644" s="43">
        <v>0</v>
      </c>
      <c r="E644" s="11">
        <v>4.4801649175592591</v>
      </c>
      <c r="F644" s="11">
        <v>6.3793018682399216</v>
      </c>
      <c r="G644" s="11">
        <v>4.1308532164776466</v>
      </c>
      <c r="H644" s="11"/>
      <c r="I644" s="51">
        <v>36.250994135451315</v>
      </c>
    </row>
    <row r="645" spans="1:9" x14ac:dyDescent="0.25">
      <c r="A645" s="50">
        <v>1.4805090421969189</v>
      </c>
      <c r="B645" s="11">
        <v>2.4411252511721369</v>
      </c>
      <c r="C645" s="11">
        <v>1.6488418385812522</v>
      </c>
      <c r="D645" s="43">
        <v>1</v>
      </c>
      <c r="E645" s="11">
        <v>3.1293508807781709</v>
      </c>
      <c r="F645" s="11">
        <v>3.9216342933690558</v>
      </c>
      <c r="G645" s="11">
        <v>4.0899670897533893</v>
      </c>
      <c r="H645" s="11"/>
      <c r="I645" s="51">
        <v>26.987892836218677</v>
      </c>
    </row>
    <row r="646" spans="1:9" x14ac:dyDescent="0.25">
      <c r="A646" s="50">
        <v>1.7197921903804256</v>
      </c>
      <c r="B646" s="11">
        <v>1.1751298810122339</v>
      </c>
      <c r="C646" s="11">
        <v>1.4634911580148318</v>
      </c>
      <c r="D646" s="43">
        <v>2</v>
      </c>
      <c r="E646" s="11">
        <v>3.1832833483952574</v>
      </c>
      <c r="F646" s="11">
        <v>2.8949220713926596</v>
      </c>
      <c r="G646" s="11">
        <v>2.6386210390270657</v>
      </c>
      <c r="H646" s="11"/>
      <c r="I646" s="51">
        <v>21.250773756323426</v>
      </c>
    </row>
    <row r="647" spans="1:9" x14ac:dyDescent="0.25">
      <c r="A647" s="50"/>
      <c r="B647" s="11"/>
      <c r="C647" s="11"/>
      <c r="D647" s="43"/>
      <c r="E647" s="11"/>
      <c r="F647" s="11"/>
      <c r="G647" s="11"/>
      <c r="H647" s="11"/>
      <c r="I647" s="51">
        <v>84.489660727993424</v>
      </c>
    </row>
    <row r="648" spans="1:9" x14ac:dyDescent="0.25">
      <c r="A648" s="50">
        <v>1.2383279044516828</v>
      </c>
      <c r="B648" s="11">
        <v>1.8350540806293021</v>
      </c>
      <c r="C648" s="11">
        <v>1.4857725234406849</v>
      </c>
      <c r="D648" s="43">
        <v>0</v>
      </c>
      <c r="E648" s="11">
        <v>2.5719860607564966</v>
      </c>
      <c r="F648" s="11"/>
      <c r="G648" s="11"/>
      <c r="H648" s="11"/>
      <c r="I648" s="51"/>
    </row>
    <row r="649" spans="1:9" x14ac:dyDescent="0.25">
      <c r="A649" s="50">
        <v>1.0769830442408888</v>
      </c>
      <c r="B649" s="11">
        <v>1.2510474275180159</v>
      </c>
      <c r="C649" s="11">
        <v>2.5988305761551627</v>
      </c>
      <c r="D649" s="43">
        <v>1</v>
      </c>
      <c r="E649" s="11">
        <v>2.3153109486925718</v>
      </c>
      <c r="F649" s="11"/>
      <c r="G649" s="11"/>
      <c r="H649" s="11"/>
      <c r="I649" s="51"/>
    </row>
    <row r="650" spans="1:9" x14ac:dyDescent="0.25">
      <c r="A650" s="50">
        <v>1.3336581563048138</v>
      </c>
      <c r="B650" s="11">
        <v>1.4668141592920354</v>
      </c>
      <c r="C650" s="11">
        <v>1.7491443240159725</v>
      </c>
      <c r="D650" s="43">
        <v>2</v>
      </c>
      <c r="E650" s="11">
        <v>2.4106412005457027</v>
      </c>
      <c r="F650" s="11"/>
      <c r="G650" s="11"/>
      <c r="H650" s="11"/>
      <c r="I650" s="51"/>
    </row>
    <row r="651" spans="1:9" x14ac:dyDescent="0.25">
      <c r="A651" s="50"/>
      <c r="B651" s="11"/>
      <c r="C651" s="11"/>
      <c r="D651" s="11"/>
      <c r="E651" s="11"/>
      <c r="F651" s="11"/>
      <c r="G651" s="11"/>
      <c r="H651" s="11"/>
      <c r="I651" s="51"/>
    </row>
    <row r="652" spans="1:9" x14ac:dyDescent="0.25">
      <c r="A652" s="29"/>
      <c r="I652" s="28"/>
    </row>
    <row r="653" spans="1:9" x14ac:dyDescent="0.25">
      <c r="A653" s="29"/>
      <c r="I653" s="28"/>
    </row>
    <row r="654" spans="1:9" x14ac:dyDescent="0.25">
      <c r="A654" s="29"/>
      <c r="I654" s="28"/>
    </row>
    <row r="655" spans="1:9" x14ac:dyDescent="0.25">
      <c r="A655" s="29"/>
      <c r="I655" s="28"/>
    </row>
    <row r="656" spans="1:9" x14ac:dyDescent="0.25">
      <c r="A656" s="29"/>
      <c r="I656" s="28"/>
    </row>
    <row r="657" spans="1:9" x14ac:dyDescent="0.25">
      <c r="A657" s="29"/>
      <c r="I657" s="28"/>
    </row>
    <row r="658" spans="1:9" x14ac:dyDescent="0.25">
      <c r="A658" s="29"/>
      <c r="I658" s="28"/>
    </row>
    <row r="659" spans="1:9" x14ac:dyDescent="0.25">
      <c r="A659" s="29"/>
      <c r="I659" s="28"/>
    </row>
    <row r="660" spans="1:9" x14ac:dyDescent="0.25">
      <c r="A660" s="29"/>
      <c r="I660" s="28"/>
    </row>
    <row r="661" spans="1:9" x14ac:dyDescent="0.25">
      <c r="A661" s="29"/>
      <c r="I661" s="28"/>
    </row>
    <row r="662" spans="1:9" x14ac:dyDescent="0.25">
      <c r="A662" s="29"/>
      <c r="I662" s="28"/>
    </row>
    <row r="663" spans="1:9" x14ac:dyDescent="0.25">
      <c r="A663" s="29"/>
      <c r="I663" s="28"/>
    </row>
    <row r="664" spans="1:9" x14ac:dyDescent="0.25">
      <c r="A664" s="29"/>
      <c r="I664" s="28"/>
    </row>
    <row r="665" spans="1:9" x14ac:dyDescent="0.25">
      <c r="A665" s="29"/>
      <c r="I665" s="28"/>
    </row>
    <row r="666" spans="1:9" x14ac:dyDescent="0.25">
      <c r="A666" s="29"/>
      <c r="I666" s="28"/>
    </row>
    <row r="667" spans="1:9" ht="15.75" thickBot="1" x14ac:dyDescent="0.3">
      <c r="A667" s="29"/>
      <c r="I667" s="28"/>
    </row>
    <row r="668" spans="1:9" x14ac:dyDescent="0.25">
      <c r="A668" s="29"/>
      <c r="B668" s="115" t="s">
        <v>28</v>
      </c>
      <c r="C668" s="115" t="s">
        <v>29</v>
      </c>
      <c r="D668" s="115" t="s">
        <v>30</v>
      </c>
      <c r="F668" s="115" t="s">
        <v>31</v>
      </c>
      <c r="G668" s="115" t="s">
        <v>32</v>
      </c>
      <c r="H668" s="115" t="s">
        <v>33</v>
      </c>
      <c r="I668" s="71" t="s">
        <v>41</v>
      </c>
    </row>
    <row r="669" spans="1:9" x14ac:dyDescent="0.25">
      <c r="A669" s="29"/>
      <c r="B669" s="11">
        <f t="shared" ref="B669:C671" si="90">MAX(C296:D296)/MIN(C296:D296)</f>
        <v>2.1401015228426399</v>
      </c>
      <c r="C669" s="11">
        <f t="shared" si="90"/>
        <v>3.0284263959390865</v>
      </c>
      <c r="D669" s="11">
        <f>MAX(C296,E296)/MIN(C296,E296)</f>
        <v>1.4150853889943074</v>
      </c>
      <c r="E669" s="43">
        <v>0</v>
      </c>
      <c r="F669" s="11">
        <f>SUM(B669,D669)</f>
        <v>3.5551869118369472</v>
      </c>
      <c r="G669" s="11">
        <f>SUM(B669:C669)</f>
        <v>5.1685279187817263</v>
      </c>
      <c r="H669" s="11">
        <f>SUM(C669:D669)</f>
        <v>4.4435117849333938</v>
      </c>
      <c r="I669" s="51" cm="1">
        <f t="array" ref="I669:I671">MMULT(F669:H671,F673:F675)</f>
        <v>41.984766626160386</v>
      </c>
    </row>
    <row r="670" spans="1:9" x14ac:dyDescent="0.25">
      <c r="A670" s="29"/>
      <c r="B670" s="11">
        <f t="shared" si="90"/>
        <v>1.2403628117913834</v>
      </c>
      <c r="C670" s="11">
        <f t="shared" si="90"/>
        <v>2.6541950113378685</v>
      </c>
      <c r="D670" s="11">
        <f>MAX(C297,E297)/MIN(C297,E297)</f>
        <v>2.1398537477148079</v>
      </c>
      <c r="E670" s="43">
        <v>1</v>
      </c>
      <c r="F670" s="11">
        <f t="shared" ref="F670:F671" si="91">SUM(B670,D670)</f>
        <v>3.3802165595061915</v>
      </c>
      <c r="G670" s="11">
        <f t="shared" ref="G670:G671" si="92">SUM(B670:C670)</f>
        <v>3.8945578231292517</v>
      </c>
      <c r="H670" s="11">
        <f t="shared" ref="H670:H671" si="93">SUM(C670:D670)</f>
        <v>4.7940487590526768</v>
      </c>
      <c r="I670" s="51">
        <v>37.881006264783323</v>
      </c>
    </row>
    <row r="671" spans="1:9" x14ac:dyDescent="0.25">
      <c r="A671" s="29"/>
      <c r="B671" s="11">
        <f t="shared" si="90"/>
        <v>2.8404423380726698</v>
      </c>
      <c r="C671" s="11">
        <f t="shared" si="90"/>
        <v>3.4375987361769353</v>
      </c>
      <c r="D671" s="11">
        <f>MAX(C298,E298)/MIN(C298,E298)</f>
        <v>1.2102335928809791</v>
      </c>
      <c r="E671" s="43">
        <v>2</v>
      </c>
      <c r="F671" s="11">
        <f t="shared" si="91"/>
        <v>4.0506759309536484</v>
      </c>
      <c r="G671" s="11">
        <f t="shared" si="92"/>
        <v>6.2780410742496056</v>
      </c>
      <c r="H671" s="11">
        <f t="shared" si="93"/>
        <v>4.6478323290579144</v>
      </c>
      <c r="I671" s="51">
        <v>48.057168637607525</v>
      </c>
    </row>
    <row r="672" spans="1:9" x14ac:dyDescent="0.25">
      <c r="A672" s="29"/>
      <c r="B672" s="11"/>
      <c r="C672" s="11"/>
      <c r="D672" s="11"/>
      <c r="E672" s="43"/>
      <c r="F672" s="11"/>
      <c r="G672" s="11"/>
      <c r="H672" s="11"/>
      <c r="I672" s="51">
        <f>SUM(_xlfn.ANCHORARRAY(I669))</f>
        <v>127.92294152855123</v>
      </c>
    </row>
    <row r="673" spans="1:9" x14ac:dyDescent="0.25">
      <c r="A673" s="29" t="s">
        <v>34</v>
      </c>
      <c r="B673" s="11">
        <f t="shared" ref="B673:D674" si="94">MAX(C296:C297)/MIN(C296:C297)</f>
        <v>1.9268738574040221</v>
      </c>
      <c r="C673" s="11">
        <f t="shared" si="94"/>
        <v>1.116780045351474</v>
      </c>
      <c r="D673" s="11">
        <f t="shared" si="94"/>
        <v>1.2742417770183683</v>
      </c>
      <c r="E673" s="43">
        <v>0</v>
      </c>
      <c r="F673" s="11">
        <f>SUM(B673,B675)</f>
        <v>3.0992876505074705</v>
      </c>
      <c r="G673" s="11"/>
      <c r="H673" s="11"/>
      <c r="I673" s="51"/>
    </row>
    <row r="674" spans="1:9" x14ac:dyDescent="0.25">
      <c r="A674" s="29" t="s">
        <v>35</v>
      </c>
      <c r="B674" s="11">
        <f t="shared" si="94"/>
        <v>1.6435100548446069</v>
      </c>
      <c r="C674" s="11">
        <f t="shared" si="94"/>
        <v>1.3933649289099526</v>
      </c>
      <c r="D674" s="11">
        <f t="shared" si="94"/>
        <v>1.0758272058823528</v>
      </c>
      <c r="E674" s="43">
        <v>1</v>
      </c>
      <c r="F674" s="11">
        <f>SUM(B673:B674)</f>
        <v>3.5703839122486292</v>
      </c>
      <c r="G674" s="11"/>
      <c r="H674" s="11"/>
      <c r="I674" s="51"/>
    </row>
    <row r="675" spans="1:9" x14ac:dyDescent="0.25">
      <c r="A675" s="29" t="s">
        <v>36</v>
      </c>
      <c r="B675" s="11">
        <f>MAX(C296,C298)/MIN(C296,C298)</f>
        <v>1.1724137931034484</v>
      </c>
      <c r="C675" s="11">
        <f>MAX(D296,D298)/MIN(D296,D298)</f>
        <v>1.55608214849921</v>
      </c>
      <c r="D675" s="11">
        <f>MAX(E296,E298)/MIN(E296,E298)</f>
        <v>1.3708639705882353</v>
      </c>
      <c r="E675" s="43">
        <v>2</v>
      </c>
      <c r="F675" s="11">
        <f>SUM(B674:B675)</f>
        <v>2.8159238479480555</v>
      </c>
      <c r="G675" s="11"/>
      <c r="H675" s="11"/>
      <c r="I675" s="51"/>
    </row>
    <row r="676" spans="1:9" x14ac:dyDescent="0.25">
      <c r="A676" s="29"/>
      <c r="B676" s="11"/>
      <c r="C676" s="11"/>
      <c r="D676" s="11"/>
      <c r="F676" s="11"/>
      <c r="G676" s="11"/>
      <c r="H676" s="11"/>
      <c r="I676" s="51"/>
    </row>
    <row r="677" spans="1:9" x14ac:dyDescent="0.25">
      <c r="A677" s="29"/>
      <c r="B677" s="11"/>
      <c r="C677" s="11"/>
      <c r="D677" s="11"/>
      <c r="F677" s="11"/>
      <c r="G677" s="11"/>
      <c r="H677" s="11"/>
      <c r="I677" s="51"/>
    </row>
    <row r="678" spans="1:9" x14ac:dyDescent="0.25">
      <c r="A678" s="29"/>
      <c r="B678" s="11"/>
      <c r="C678" s="11"/>
      <c r="D678" s="11"/>
      <c r="F678" s="11"/>
      <c r="G678" s="11"/>
      <c r="H678" s="11"/>
      <c r="I678" s="51"/>
    </row>
    <row r="679" spans="1:9" x14ac:dyDescent="0.25">
      <c r="A679" s="29"/>
      <c r="B679" s="11"/>
      <c r="C679" s="11"/>
      <c r="D679" s="11"/>
      <c r="F679" s="11"/>
      <c r="G679" s="11"/>
      <c r="H679" s="11"/>
      <c r="I679" s="51"/>
    </row>
    <row r="680" spans="1:9" x14ac:dyDescent="0.25">
      <c r="A680" s="29"/>
      <c r="B680" s="11"/>
      <c r="C680" s="11"/>
      <c r="D680" s="11"/>
      <c r="F680" s="11"/>
      <c r="G680" s="11"/>
      <c r="H680" s="11"/>
      <c r="I680" s="51"/>
    </row>
    <row r="681" spans="1:9" x14ac:dyDescent="0.25">
      <c r="A681" s="29"/>
      <c r="B681" s="11"/>
      <c r="C681" s="11"/>
      <c r="D681" s="11"/>
      <c r="F681" s="11"/>
      <c r="G681" s="11"/>
      <c r="H681" s="11"/>
      <c r="I681" s="51"/>
    </row>
    <row r="682" spans="1:9" x14ac:dyDescent="0.25">
      <c r="A682" s="29"/>
      <c r="B682" s="11"/>
      <c r="C682" s="11"/>
      <c r="D682" s="11"/>
      <c r="F682" s="11"/>
      <c r="G682" s="11"/>
      <c r="H682" s="11"/>
      <c r="I682" s="51"/>
    </row>
    <row r="683" spans="1:9" ht="15.75" thickBot="1" x14ac:dyDescent="0.3">
      <c r="A683" s="29"/>
      <c r="B683" s="11"/>
      <c r="C683" s="11"/>
      <c r="D683" s="11"/>
      <c r="F683" s="11"/>
      <c r="G683" s="11"/>
      <c r="H683" s="11"/>
      <c r="I683" s="51"/>
    </row>
    <row r="684" spans="1:9" x14ac:dyDescent="0.25">
      <c r="A684" s="29"/>
      <c r="B684" s="117" t="s">
        <v>28</v>
      </c>
      <c r="C684" s="117" t="s">
        <v>29</v>
      </c>
      <c r="D684" s="117" t="s">
        <v>30</v>
      </c>
      <c r="F684" s="117" t="s">
        <v>31</v>
      </c>
      <c r="G684" s="117" t="s">
        <v>32</v>
      </c>
      <c r="H684" s="117" t="s">
        <v>33</v>
      </c>
      <c r="I684" s="71" t="s">
        <v>41</v>
      </c>
    </row>
    <row r="685" spans="1:9" x14ac:dyDescent="0.25">
      <c r="A685" s="29"/>
      <c r="B685" s="11">
        <f t="shared" ref="B685:C687" si="95">MAX(C312:D312)/MIN(C312:D312)</f>
        <v>3.128459900638751</v>
      </c>
      <c r="C685" s="11">
        <f t="shared" si="95"/>
        <v>2.7672107877927608</v>
      </c>
      <c r="D685" s="11">
        <f>MAX(C312,E312)/MIN(C312,E312)</f>
        <v>1.1305462939215185</v>
      </c>
      <c r="E685">
        <v>0</v>
      </c>
      <c r="F685" s="11">
        <f>SUM(B685,D685)</f>
        <v>4.2590061945602695</v>
      </c>
      <c r="G685" s="11">
        <f>SUM(B685:C685)</f>
        <v>5.8956706884315118</v>
      </c>
      <c r="H685" s="11">
        <f>SUM(C685:D685)</f>
        <v>3.8977570817142793</v>
      </c>
      <c r="I685" s="51" cm="1">
        <f t="array" ref="I685:I687">MMULT(F685:H687,F689:F691)</f>
        <v>54.845914055387766</v>
      </c>
    </row>
    <row r="686" spans="1:9" x14ac:dyDescent="0.25">
      <c r="A686" s="29"/>
      <c r="B686" s="11">
        <f t="shared" si="95"/>
        <v>2.6730901582931863</v>
      </c>
      <c r="C686" s="11">
        <f t="shared" si="95"/>
        <v>2.3840330350997934</v>
      </c>
      <c r="D686" s="11">
        <f>MAX(C313,E313)/MIN(C313,E313)</f>
        <v>1.1212471131639723</v>
      </c>
      <c r="E686">
        <v>1</v>
      </c>
      <c r="F686" s="11">
        <f t="shared" ref="F686:F687" si="96">SUM(B686,D686)</f>
        <v>3.7943372714571586</v>
      </c>
      <c r="G686" s="11">
        <f t="shared" ref="G686:G687" si="97">SUM(B686:C686)</f>
        <v>5.0571231933929797</v>
      </c>
      <c r="H686" s="11">
        <f t="shared" ref="H686:H687" si="98">SUM(C686:D686)</f>
        <v>3.5052801482637657</v>
      </c>
      <c r="I686" s="51">
        <v>48.355403371451466</v>
      </c>
    </row>
    <row r="687" spans="1:9" x14ac:dyDescent="0.25">
      <c r="A687" s="29"/>
      <c r="B687" s="11">
        <f t="shared" si="95"/>
        <v>1.2517564402810304</v>
      </c>
      <c r="C687" s="11">
        <f t="shared" si="95"/>
        <v>2.4027128157156219</v>
      </c>
      <c r="D687" s="11">
        <f>MAX(C314,E314)/MIN(C314,E314)</f>
        <v>3.0076112412177984</v>
      </c>
      <c r="E687">
        <v>2</v>
      </c>
      <c r="F687" s="11">
        <f t="shared" si="96"/>
        <v>4.2593676814988291</v>
      </c>
      <c r="G687" s="11">
        <f t="shared" si="97"/>
        <v>3.6544692559966521</v>
      </c>
      <c r="H687" s="11">
        <f t="shared" si="98"/>
        <v>5.4103240569334208</v>
      </c>
      <c r="I687" s="51">
        <v>54.550398814853395</v>
      </c>
    </row>
    <row r="688" spans="1:9" x14ac:dyDescent="0.25">
      <c r="A688" s="29"/>
      <c r="B688" s="11"/>
      <c r="C688" s="11"/>
      <c r="D688" s="11"/>
      <c r="F688" s="11"/>
      <c r="G688" s="11"/>
      <c r="H688" s="11"/>
      <c r="I688" s="51">
        <f>SUM(_xlfn.ANCHORARRAY(I685))</f>
        <v>157.75171624169263</v>
      </c>
    </row>
    <row r="689" spans="1:9" x14ac:dyDescent="0.25">
      <c r="A689" s="29" t="s">
        <v>34</v>
      </c>
      <c r="B689" s="11">
        <f t="shared" ref="B689:D690" si="99">MAX(C312:C313)/MIN(C312:C313)</f>
        <v>1.1349124613800206</v>
      </c>
      <c r="C689" s="11">
        <f t="shared" si="99"/>
        <v>1.0312278211497516</v>
      </c>
      <c r="D689" s="11">
        <f t="shared" si="99"/>
        <v>1.1255773672055427</v>
      </c>
      <c r="E689">
        <v>0</v>
      </c>
      <c r="F689" s="11">
        <f>SUM(B689,B691)</f>
        <v>3.7157087143074206</v>
      </c>
      <c r="G689" s="11"/>
      <c r="H689" s="11"/>
      <c r="I689" s="51"/>
    </row>
    <row r="690" spans="1:9" x14ac:dyDescent="0.25">
      <c r="A690" s="29" t="s">
        <v>35</v>
      </c>
      <c r="B690" s="11">
        <f t="shared" si="99"/>
        <v>2.2740046838407491</v>
      </c>
      <c r="C690" s="11">
        <f t="shared" si="99"/>
        <v>1.4714384033035099</v>
      </c>
      <c r="D690" s="11">
        <f t="shared" si="99"/>
        <v>1.4829676674364896</v>
      </c>
      <c r="E690">
        <v>1</v>
      </c>
      <c r="F690" s="11">
        <f>SUM(B689:B690)</f>
        <v>3.4089171452207694</v>
      </c>
      <c r="G690" s="11"/>
      <c r="H690" s="11"/>
      <c r="I690" s="51"/>
    </row>
    <row r="691" spans="1:9" x14ac:dyDescent="0.25">
      <c r="A691" s="29" t="s">
        <v>36</v>
      </c>
      <c r="B691" s="11">
        <f>MAX(C312,C314)/MIN(C312,C314)</f>
        <v>2.5807962529274002</v>
      </c>
      <c r="C691" s="11">
        <f>MAX(D312,D314)/MIN(D312,D314)</f>
        <v>1.517388218594748</v>
      </c>
      <c r="D691" s="11">
        <f>MAX(E312,E314)/MIN(E312,E314)</f>
        <v>1.3175173121313157</v>
      </c>
      <c r="E691">
        <v>2</v>
      </c>
      <c r="F691" s="11">
        <f>SUM(B690:B691)</f>
        <v>4.8548009367681493</v>
      </c>
      <c r="G691" s="11"/>
      <c r="H691" s="11"/>
      <c r="I691" s="51"/>
    </row>
    <row r="692" spans="1:9" x14ac:dyDescent="0.25">
      <c r="A692" s="29"/>
      <c r="B692" s="11"/>
      <c r="C692" s="11"/>
      <c r="D692" s="11"/>
      <c r="F692" s="11"/>
      <c r="G692" s="11"/>
      <c r="H692" s="11"/>
      <c r="I692" s="51"/>
    </row>
    <row r="693" spans="1:9" x14ac:dyDescent="0.25">
      <c r="A693" s="29"/>
      <c r="B693" s="11"/>
      <c r="C693" s="11"/>
      <c r="D693" s="11"/>
      <c r="F693" s="11"/>
      <c r="G693" s="11"/>
      <c r="H693" s="11"/>
      <c r="I693" s="51"/>
    </row>
    <row r="694" spans="1:9" x14ac:dyDescent="0.25">
      <c r="A694" s="29"/>
      <c r="B694" s="11"/>
      <c r="C694" s="11"/>
      <c r="D694" s="11"/>
      <c r="F694" s="11"/>
      <c r="G694" s="11"/>
      <c r="H694" s="11"/>
      <c r="I694" s="51"/>
    </row>
    <row r="695" spans="1:9" x14ac:dyDescent="0.25">
      <c r="A695" s="29"/>
      <c r="B695" s="11"/>
      <c r="C695" s="11"/>
      <c r="D695" s="11"/>
      <c r="F695" s="11"/>
      <c r="G695" s="11"/>
      <c r="H695" s="11"/>
      <c r="I695" s="51"/>
    </row>
    <row r="696" spans="1:9" x14ac:dyDescent="0.25">
      <c r="A696" s="29"/>
      <c r="B696" s="11"/>
      <c r="C696" s="11"/>
      <c r="D696" s="11"/>
      <c r="F696" s="11"/>
      <c r="G696" s="11"/>
      <c r="H696" s="11"/>
      <c r="I696" s="51"/>
    </row>
    <row r="697" spans="1:9" x14ac:dyDescent="0.25">
      <c r="A697" s="29"/>
      <c r="B697" s="11"/>
      <c r="C697" s="11"/>
      <c r="D697" s="11"/>
      <c r="F697" s="11"/>
      <c r="G697" s="11"/>
      <c r="H697" s="11"/>
      <c r="I697" s="51"/>
    </row>
    <row r="698" spans="1:9" ht="15.75" thickBot="1" x14ac:dyDescent="0.3">
      <c r="A698" s="29"/>
      <c r="B698" s="11"/>
      <c r="C698" s="11"/>
      <c r="D698" s="11"/>
      <c r="F698" s="11"/>
      <c r="G698" s="11"/>
      <c r="H698" s="11"/>
      <c r="I698" s="51"/>
    </row>
    <row r="699" spans="1:9" x14ac:dyDescent="0.25">
      <c r="A699" s="29"/>
      <c r="B699" s="117" t="s">
        <v>28</v>
      </c>
      <c r="C699" s="117" t="s">
        <v>29</v>
      </c>
      <c r="D699" s="117" t="s">
        <v>30</v>
      </c>
      <c r="F699" s="117" t="s">
        <v>31</v>
      </c>
      <c r="G699" s="117" t="s">
        <v>32</v>
      </c>
      <c r="H699" s="117" t="s">
        <v>33</v>
      </c>
      <c r="I699" s="71" t="s">
        <v>41</v>
      </c>
    </row>
    <row r="700" spans="1:9" x14ac:dyDescent="0.25">
      <c r="A700" s="29"/>
      <c r="B700" s="11">
        <f t="shared" ref="B700:C702" si="100">MAX(C327:D327)/MIN(C327:D327)</f>
        <v>1.7851156553804892</v>
      </c>
      <c r="C700" s="11">
        <f t="shared" si="100"/>
        <v>2.2842775729131746</v>
      </c>
      <c r="D700" s="11">
        <f>MAX(C327,E327)/MIN(C327,E327)</f>
        <v>1.2796244131455399</v>
      </c>
      <c r="E700">
        <v>0</v>
      </c>
      <c r="F700" s="11">
        <f>SUM(B700,D700)</f>
        <v>3.0647400685260289</v>
      </c>
      <c r="G700" s="11">
        <f>SUM(B700:C700)</f>
        <v>4.0693932282936638</v>
      </c>
      <c r="H700" s="11">
        <f>SUM(C700:D700)</f>
        <v>3.5639019860587142</v>
      </c>
      <c r="I700" s="51" cm="1">
        <f t="array" ref="I700:I702">MMULT(F700:H702,F704:F706)</f>
        <v>23.959132264364477</v>
      </c>
    </row>
    <row r="701" spans="1:9" x14ac:dyDescent="0.25">
      <c r="A701" s="29"/>
      <c r="B701" s="11">
        <f t="shared" si="100"/>
        <v>2.2101665954720202</v>
      </c>
      <c r="C701" s="11">
        <f t="shared" si="100"/>
        <v>2.6796240922682615</v>
      </c>
      <c r="D701" s="11">
        <f>MAX(C328,E328)/MIN(C328,E328)</f>
        <v>1.2124081948202552</v>
      </c>
      <c r="E701">
        <v>1</v>
      </c>
      <c r="F701" s="11">
        <f t="shared" ref="F701:F702" si="101">SUM(B701,D701)</f>
        <v>3.4225747902922752</v>
      </c>
      <c r="G701" s="11">
        <f t="shared" ref="G701:G702" si="102">SUM(B701:C701)</f>
        <v>4.8897906877402821</v>
      </c>
      <c r="H701" s="11">
        <f t="shared" ref="H701:H702" si="103">SUM(C701:D701)</f>
        <v>3.8920322870885169</v>
      </c>
      <c r="I701" s="51">
        <v>27.303553664432613</v>
      </c>
    </row>
    <row r="702" spans="1:9" x14ac:dyDescent="0.25">
      <c r="A702" s="29"/>
      <c r="B702" s="11">
        <f t="shared" si="100"/>
        <v>2.0684742647058822</v>
      </c>
      <c r="C702" s="11">
        <f t="shared" si="100"/>
        <v>2.0280330882352944</v>
      </c>
      <c r="D702" s="11">
        <f>MAX(C329,E329)/MIN(C329,E329)</f>
        <v>1.0199410831633808</v>
      </c>
      <c r="E702">
        <v>2</v>
      </c>
      <c r="F702" s="11">
        <f t="shared" si="101"/>
        <v>3.0884153478692631</v>
      </c>
      <c r="G702" s="11">
        <f t="shared" si="102"/>
        <v>4.0965073529411766</v>
      </c>
      <c r="H702" s="11">
        <f t="shared" si="103"/>
        <v>3.0479741713986752</v>
      </c>
      <c r="I702" s="51">
        <v>22.867132256681742</v>
      </c>
    </row>
    <row r="703" spans="1:9" x14ac:dyDescent="0.25">
      <c r="A703" s="29"/>
      <c r="B703" s="11"/>
      <c r="C703" s="11"/>
      <c r="D703" s="11"/>
      <c r="F703" s="11"/>
      <c r="G703" s="11"/>
      <c r="H703" s="11"/>
      <c r="I703" s="51">
        <f>SUM(_xlfn.ANCHORARRAY(I700))</f>
        <v>74.129818185478825</v>
      </c>
    </row>
    <row r="704" spans="1:9" x14ac:dyDescent="0.25">
      <c r="A704" s="29" t="s">
        <v>34</v>
      </c>
      <c r="B704" s="11">
        <f t="shared" ref="B704:D705" si="104">MAX(C327:C328)/MIN(C327:C328)</f>
        <v>1.0291843834557401</v>
      </c>
      <c r="C704" s="11">
        <f t="shared" si="104"/>
        <v>1.2742417770183683</v>
      </c>
      <c r="D704" s="11">
        <f t="shared" si="104"/>
        <v>1.0862426271321537</v>
      </c>
      <c r="E704">
        <v>0</v>
      </c>
      <c r="F704" s="11">
        <f>SUM(B704,B706)</f>
        <v>2.2122548122493413</v>
      </c>
      <c r="G704" s="11"/>
      <c r="H704" s="11"/>
      <c r="I704" s="51"/>
    </row>
    <row r="705" spans="1:9" x14ac:dyDescent="0.25">
      <c r="A705" s="29" t="s">
        <v>35</v>
      </c>
      <c r="B705" s="11">
        <f t="shared" si="104"/>
        <v>1.1495223283714728</v>
      </c>
      <c r="C705" s="11">
        <f t="shared" si="104"/>
        <v>1.075827205882353</v>
      </c>
      <c r="D705" s="11">
        <f t="shared" si="104"/>
        <v>1.4214819850441875</v>
      </c>
      <c r="E705">
        <v>1</v>
      </c>
      <c r="F705" s="11">
        <f>SUM(B704:B705)</f>
        <v>2.1787067118272132</v>
      </c>
      <c r="G705" s="11"/>
      <c r="H705" s="11"/>
      <c r="I705" s="51"/>
    </row>
    <row r="706" spans="1:9" x14ac:dyDescent="0.25">
      <c r="A706" s="29" t="s">
        <v>36</v>
      </c>
      <c r="B706" s="11">
        <f>MAX(C327,C329)/MIN(C327,C329)</f>
        <v>1.1830704287936014</v>
      </c>
      <c r="C706" s="11">
        <f>MAX(D327,D329)/MIN(D327,D329)</f>
        <v>1.3708639705882355</v>
      </c>
      <c r="D706" s="11">
        <f>MAX(E327,E329)/MIN(E327,E329)</f>
        <v>1.544074325855427</v>
      </c>
      <c r="E706">
        <v>2</v>
      </c>
      <c r="F706" s="11">
        <f>SUM(B705:B706)</f>
        <v>2.3325927571650742</v>
      </c>
      <c r="G706" s="11"/>
      <c r="H706" s="11"/>
      <c r="I706" s="51"/>
    </row>
    <row r="707" spans="1:9" x14ac:dyDescent="0.25">
      <c r="A707" s="29"/>
      <c r="B707" s="11"/>
      <c r="C707" s="11"/>
      <c r="D707" s="11"/>
      <c r="F707" s="11"/>
      <c r="G707" s="11"/>
      <c r="H707" s="11"/>
      <c r="I707" s="51"/>
    </row>
    <row r="708" spans="1:9" x14ac:dyDescent="0.25">
      <c r="A708" s="29"/>
      <c r="B708" s="11"/>
      <c r="C708" s="11"/>
      <c r="D708" s="11"/>
      <c r="F708" s="11"/>
      <c r="G708" s="11"/>
      <c r="H708" s="11"/>
      <c r="I708" s="51"/>
    </row>
    <row r="709" spans="1:9" x14ac:dyDescent="0.25">
      <c r="A709" s="29"/>
      <c r="B709" s="11"/>
      <c r="C709" s="11"/>
      <c r="D709" s="11"/>
      <c r="F709" s="11"/>
      <c r="G709" s="11"/>
      <c r="H709" s="11"/>
      <c r="I709" s="51"/>
    </row>
    <row r="710" spans="1:9" x14ac:dyDescent="0.25">
      <c r="A710" s="29"/>
      <c r="B710" s="11"/>
      <c r="C710" s="11"/>
      <c r="D710" s="11"/>
      <c r="F710" s="11"/>
      <c r="G710" s="11"/>
      <c r="H710" s="11"/>
      <c r="I710" s="51"/>
    </row>
    <row r="711" spans="1:9" x14ac:dyDescent="0.25">
      <c r="A711" s="29"/>
      <c r="B711" s="11"/>
      <c r="C711" s="11"/>
      <c r="D711" s="11"/>
      <c r="F711" s="11"/>
      <c r="G711" s="11"/>
      <c r="H711" s="11"/>
      <c r="I711" s="51"/>
    </row>
    <row r="712" spans="1:9" x14ac:dyDescent="0.25">
      <c r="A712" s="29"/>
      <c r="B712" s="11"/>
      <c r="C712" s="11"/>
      <c r="D712" s="11"/>
      <c r="F712" s="11"/>
      <c r="G712" s="11"/>
      <c r="H712" s="11"/>
      <c r="I712" s="51"/>
    </row>
    <row r="713" spans="1:9" x14ac:dyDescent="0.25">
      <c r="A713" s="29"/>
      <c r="B713" s="11"/>
      <c r="C713" s="11"/>
      <c r="D713" s="11"/>
      <c r="F713" s="11"/>
      <c r="G713" s="11"/>
      <c r="H713" s="11"/>
      <c r="I713" s="51"/>
    </row>
    <row r="714" spans="1:9" ht="15.75" thickBot="1" x14ac:dyDescent="0.3">
      <c r="A714" s="29"/>
      <c r="B714" s="11"/>
      <c r="C714" s="11"/>
      <c r="D714" s="11"/>
      <c r="F714" s="11"/>
      <c r="G714" s="11"/>
      <c r="H714" s="11"/>
      <c r="I714" s="51"/>
    </row>
    <row r="715" spans="1:9" x14ac:dyDescent="0.25">
      <c r="A715" s="29"/>
      <c r="B715" s="117" t="s">
        <v>28</v>
      </c>
      <c r="C715" s="117" t="s">
        <v>29</v>
      </c>
      <c r="D715" s="117" t="s">
        <v>30</v>
      </c>
      <c r="F715" s="117" t="s">
        <v>31</v>
      </c>
      <c r="G715" s="117" t="s">
        <v>32</v>
      </c>
      <c r="H715" s="117" t="s">
        <v>33</v>
      </c>
      <c r="I715" s="71" t="s">
        <v>41</v>
      </c>
    </row>
    <row r="716" spans="1:9" x14ac:dyDescent="0.25">
      <c r="A716" s="29"/>
      <c r="B716" s="11">
        <f t="shared" ref="B716:C718" si="105">MAX(C343:D343)/MIN(C343:D343)</f>
        <v>1.4268404206675813</v>
      </c>
      <c r="C716" s="11">
        <f t="shared" si="105"/>
        <v>2.2471422039323272</v>
      </c>
      <c r="D716" s="11">
        <f>MAX(C343,E343)/MIN(C343,E343)</f>
        <v>1.5749078673289536</v>
      </c>
      <c r="E716">
        <v>0</v>
      </c>
      <c r="F716" s="11">
        <f>SUM(B716,D716)</f>
        <v>3.0017482879965351</v>
      </c>
      <c r="G716" s="11">
        <f>SUM(B716:C716)</f>
        <v>3.6739826245999083</v>
      </c>
      <c r="H716" s="11">
        <f>SUM(C716:D716)</f>
        <v>3.8220500712612808</v>
      </c>
      <c r="I716" s="51" cm="1">
        <f t="array" ref="I716:I718">MMULT(F716:H718,F720:F722)</f>
        <v>23.563704675445386</v>
      </c>
    </row>
    <row r="717" spans="1:9" x14ac:dyDescent="0.25">
      <c r="A717" s="29"/>
      <c r="B717" s="11">
        <f t="shared" si="105"/>
        <v>1.8975346687211094</v>
      </c>
      <c r="C717" s="11">
        <f t="shared" si="105"/>
        <v>1.5403184386235234</v>
      </c>
      <c r="D717" s="11">
        <f>MAX(C344,E344)/MIN(C344,E344)</f>
        <v>1.2319106368789596</v>
      </c>
      <c r="E717">
        <v>1</v>
      </c>
      <c r="F717" s="11">
        <f t="shared" ref="F717:F718" si="106">SUM(B717,D717)</f>
        <v>3.1294453056000693</v>
      </c>
      <c r="G717" s="11">
        <f t="shared" ref="G717:G718" si="107">SUM(B717:C717)</f>
        <v>3.4378531073446328</v>
      </c>
      <c r="H717" s="11">
        <f t="shared" ref="H717:H718" si="108">SUM(C717:D717)</f>
        <v>2.7722290755024828</v>
      </c>
      <c r="I717" s="51">
        <v>21.002480289117599</v>
      </c>
    </row>
    <row r="718" spans="1:9" x14ac:dyDescent="0.25">
      <c r="A718" s="29"/>
      <c r="B718" s="11">
        <f t="shared" si="105"/>
        <v>3.6778290993071598</v>
      </c>
      <c r="C718" s="11">
        <f t="shared" si="105"/>
        <v>3.8527713625866058</v>
      </c>
      <c r="D718" s="11">
        <f>MAX(C345,E345)/MIN(C345,E345)</f>
        <v>1.0475667189952904</v>
      </c>
      <c r="E718">
        <v>2</v>
      </c>
      <c r="F718" s="11">
        <f t="shared" si="106"/>
        <v>4.7253958183024505</v>
      </c>
      <c r="G718" s="11">
        <f t="shared" si="107"/>
        <v>7.5306004618937656</v>
      </c>
      <c r="H718" s="11">
        <f t="shared" si="108"/>
        <v>4.9003380815818964</v>
      </c>
      <c r="I718" s="51">
        <v>38.754618019381091</v>
      </c>
    </row>
    <row r="719" spans="1:9" x14ac:dyDescent="0.25">
      <c r="A719" s="29"/>
      <c r="B719" s="11"/>
      <c r="C719" s="11"/>
      <c r="D719" s="11"/>
      <c r="F719" s="11"/>
      <c r="G719" s="11"/>
      <c r="H719" s="11"/>
      <c r="I719" s="51">
        <f>SUM(_xlfn.ANCHORARRAY(I716))</f>
        <v>83.320802983944077</v>
      </c>
    </row>
    <row r="720" spans="1:9" x14ac:dyDescent="0.25">
      <c r="A720" s="29" t="s">
        <v>34</v>
      </c>
      <c r="B720" s="11">
        <f t="shared" ref="B720:D721" si="109">MAX(C343:C344)/MIN(C343:C344)</f>
        <v>1.1839448806281043</v>
      </c>
      <c r="C720" s="11">
        <f t="shared" si="109"/>
        <v>1.1232665639445301</v>
      </c>
      <c r="D720" s="11">
        <f t="shared" si="109"/>
        <v>1.6387129043014339</v>
      </c>
      <c r="E720">
        <v>0</v>
      </c>
      <c r="F720" s="11">
        <f>SUM(B720,B722)</f>
        <v>2.2046146450889279</v>
      </c>
      <c r="G720" s="11"/>
      <c r="H720" s="11"/>
      <c r="I720" s="51"/>
    </row>
    <row r="721" spans="1:9" x14ac:dyDescent="0.25">
      <c r="A721" s="29" t="s">
        <v>35</v>
      </c>
      <c r="B721" s="11">
        <f t="shared" si="109"/>
        <v>1.1599686028257457</v>
      </c>
      <c r="C721" s="11">
        <f t="shared" si="109"/>
        <v>2.2482678983833719</v>
      </c>
      <c r="D721" s="11">
        <f t="shared" si="109"/>
        <v>1.1125375125041681</v>
      </c>
      <c r="E721">
        <v>1</v>
      </c>
      <c r="F721" s="11">
        <f>SUM(B720:B721)</f>
        <v>2.34391348345385</v>
      </c>
      <c r="G721" s="11"/>
      <c r="H721" s="11"/>
      <c r="I721" s="51"/>
    </row>
    <row r="722" spans="1:9" x14ac:dyDescent="0.25">
      <c r="A722" s="29" t="s">
        <v>36</v>
      </c>
      <c r="B722" s="11">
        <f>MAX(C343,C345)/MIN(C343,C345)</f>
        <v>1.0206697644608236</v>
      </c>
      <c r="C722" s="11">
        <f>MAX(D343,D345)/MIN(D343,D345)</f>
        <v>2.5254041570438801</v>
      </c>
      <c r="D722" s="11">
        <f>MAX(E343,E345)/MIN(E343,E345)</f>
        <v>1.4729506968380037</v>
      </c>
      <c r="E722">
        <v>2</v>
      </c>
      <c r="F722" s="11">
        <f>SUM(B721:B722)</f>
        <v>2.1806383672865692</v>
      </c>
      <c r="G722" s="11"/>
      <c r="H722" s="11"/>
      <c r="I722" s="51"/>
    </row>
    <row r="723" spans="1:9" x14ac:dyDescent="0.25">
      <c r="A723" s="29"/>
      <c r="B723" s="11"/>
      <c r="C723" s="11"/>
      <c r="D723" s="11"/>
      <c r="F723" s="11"/>
      <c r="G723" s="11"/>
      <c r="H723" s="11"/>
      <c r="I723" s="51"/>
    </row>
    <row r="724" spans="1:9" x14ac:dyDescent="0.25">
      <c r="A724" s="29"/>
      <c r="B724" s="11"/>
      <c r="C724" s="11"/>
      <c r="D724" s="11"/>
      <c r="F724" s="11"/>
      <c r="G724" s="11"/>
      <c r="H724" s="11"/>
      <c r="I724" s="51"/>
    </row>
    <row r="725" spans="1:9" x14ac:dyDescent="0.25">
      <c r="A725" s="29"/>
      <c r="B725" s="11"/>
      <c r="C725" s="11"/>
      <c r="D725" s="11"/>
      <c r="F725" s="11"/>
      <c r="G725" s="11"/>
      <c r="H725" s="11"/>
      <c r="I725" s="51"/>
    </row>
    <row r="726" spans="1:9" x14ac:dyDescent="0.25">
      <c r="A726" s="29"/>
      <c r="B726" s="11"/>
      <c r="C726" s="11"/>
      <c r="D726" s="11"/>
      <c r="F726" s="11"/>
      <c r="G726" s="11"/>
      <c r="H726" s="11"/>
      <c r="I726" s="51"/>
    </row>
    <row r="727" spans="1:9" x14ac:dyDescent="0.25">
      <c r="A727" s="29"/>
      <c r="B727" s="11"/>
      <c r="C727" s="11"/>
      <c r="D727" s="11"/>
      <c r="F727" s="11"/>
      <c r="G727" s="11"/>
      <c r="H727" s="11"/>
      <c r="I727" s="51"/>
    </row>
    <row r="728" spans="1:9" x14ac:dyDescent="0.25">
      <c r="A728" s="29"/>
      <c r="B728" s="11"/>
      <c r="C728" s="11"/>
      <c r="D728" s="11"/>
      <c r="F728" s="11"/>
      <c r="G728" s="11"/>
      <c r="H728" s="11"/>
      <c r="I728" s="51"/>
    </row>
    <row r="729" spans="1:9" x14ac:dyDescent="0.25">
      <c r="A729" s="29"/>
      <c r="B729" s="11"/>
      <c r="C729" s="11"/>
      <c r="D729" s="11"/>
      <c r="F729" s="11"/>
      <c r="G729" s="11"/>
      <c r="H729" s="11"/>
      <c r="I729" s="51"/>
    </row>
    <row r="730" spans="1:9" ht="15.75" thickBot="1" x14ac:dyDescent="0.3">
      <c r="A730" s="29"/>
      <c r="B730" s="11"/>
      <c r="C730" s="11"/>
      <c r="D730" s="11"/>
      <c r="F730" s="11"/>
      <c r="G730" s="11"/>
      <c r="H730" s="11"/>
      <c r="I730" s="51"/>
    </row>
    <row r="731" spans="1:9" x14ac:dyDescent="0.25">
      <c r="A731" s="29"/>
      <c r="B731" s="117" t="s">
        <v>28</v>
      </c>
      <c r="C731" s="117" t="s">
        <v>29</v>
      </c>
      <c r="D731" s="117" t="s">
        <v>30</v>
      </c>
      <c r="F731" s="117" t="s">
        <v>31</v>
      </c>
      <c r="G731" s="117" t="s">
        <v>32</v>
      </c>
      <c r="H731" s="117" t="s">
        <v>33</v>
      </c>
      <c r="I731" s="71" t="s">
        <v>41</v>
      </c>
    </row>
    <row r="732" spans="1:9" x14ac:dyDescent="0.25">
      <c r="A732" s="29"/>
      <c r="B732" s="11">
        <f t="shared" ref="B732:C734" si="110">MAX(C359:D359)/MIN(C359:D359)</f>
        <v>2.4494451294697899</v>
      </c>
      <c r="C732" s="11">
        <f t="shared" si="110"/>
        <v>2.3999177969584871</v>
      </c>
      <c r="D732" s="11">
        <f>MAX(C359,E359)/MIN(C359,E359)</f>
        <v>1.0206370953930468</v>
      </c>
      <c r="E732">
        <v>0</v>
      </c>
      <c r="F732" s="11">
        <f>SUM(B732,D732)</f>
        <v>3.4700822248628365</v>
      </c>
      <c r="G732" s="11">
        <f>SUM(B732:C732)</f>
        <v>4.8493629264282774</v>
      </c>
      <c r="H732" s="11">
        <f>SUM(C732:D732)</f>
        <v>3.4205548923515341</v>
      </c>
      <c r="I732" s="51" cm="1">
        <f t="array" ref="I732:I734">MMULT(F732:H734,F736:F738)</f>
        <v>52.737354863654126</v>
      </c>
    </row>
    <row r="733" spans="1:9" x14ac:dyDescent="0.25">
      <c r="A733" s="29"/>
      <c r="B733" s="11">
        <f t="shared" si="110"/>
        <v>2.0919928025191181</v>
      </c>
      <c r="C733" s="11">
        <f t="shared" si="110"/>
        <v>1.5440845704003598</v>
      </c>
      <c r="D733" s="11">
        <f>MAX(C360,E360)/MIN(C360,E360)</f>
        <v>1.3548434085943191</v>
      </c>
      <c r="E733">
        <v>1</v>
      </c>
      <c r="F733" s="11">
        <f t="shared" ref="F733:F734" si="111">SUM(B733,D733)</f>
        <v>3.4468362111134372</v>
      </c>
      <c r="G733" s="11">
        <f t="shared" ref="G733:G734" si="112">SUM(B733:C733)</f>
        <v>3.6360773729194777</v>
      </c>
      <c r="H733" s="11">
        <f t="shared" ref="H733:H734" si="113">SUM(C733:D733)</f>
        <v>2.8989279789946787</v>
      </c>
      <c r="I733" s="51">
        <v>45.165796555619252</v>
      </c>
    </row>
    <row r="734" spans="1:9" x14ac:dyDescent="0.25">
      <c r="A734" s="29"/>
      <c r="B734" s="11">
        <f t="shared" si="110"/>
        <v>1.1856963613550815</v>
      </c>
      <c r="C734" s="11">
        <f t="shared" si="110"/>
        <v>2.809598494353827</v>
      </c>
      <c r="D734" s="11">
        <f>MAX(C361,E361)/MIN(C361,E361)</f>
        <v>2.3695767195767199</v>
      </c>
      <c r="E734">
        <v>2</v>
      </c>
      <c r="F734" s="11">
        <f t="shared" si="111"/>
        <v>3.5552730809318014</v>
      </c>
      <c r="G734" s="11">
        <f t="shared" si="112"/>
        <v>3.9952948557089085</v>
      </c>
      <c r="H734" s="11">
        <f t="shared" si="113"/>
        <v>5.1791752139305469</v>
      </c>
      <c r="I734" s="51">
        <v>59.791641424783037</v>
      </c>
    </row>
    <row r="735" spans="1:9" x14ac:dyDescent="0.25">
      <c r="A735" s="29"/>
      <c r="B735" s="11"/>
      <c r="C735" s="11"/>
      <c r="D735" s="11"/>
      <c r="F735" s="11"/>
      <c r="G735" s="11"/>
      <c r="H735" s="11"/>
      <c r="I735" s="51">
        <f>SUM(_xlfn.ANCHORARRAY(I732))</f>
        <v>157.69479284405639</v>
      </c>
    </row>
    <row r="736" spans="1:9" x14ac:dyDescent="0.25">
      <c r="A736" s="29" t="s">
        <v>34</v>
      </c>
      <c r="B736" s="11">
        <f t="shared" ref="B736:D737" si="114">MAX(C359:C360)/MIN(C359:C360)</f>
        <v>1.281475110203204</v>
      </c>
      <c r="C736" s="11">
        <f t="shared" si="114"/>
        <v>1.0944669365721997</v>
      </c>
      <c r="D736" s="11">
        <f t="shared" si="114"/>
        <v>1.7010924981791697</v>
      </c>
      <c r="E736">
        <v>0</v>
      </c>
      <c r="F736" s="11">
        <f>SUM(B736,B738)</f>
        <v>4.4346497133778069</v>
      </c>
      <c r="G736" s="11"/>
      <c r="H736" s="11"/>
      <c r="I736" s="51"/>
    </row>
    <row r="737" spans="1:9" x14ac:dyDescent="0.25">
      <c r="A737" s="29" t="s">
        <v>35</v>
      </c>
      <c r="B737" s="11">
        <f t="shared" si="114"/>
        <v>2.4605820105820104</v>
      </c>
      <c r="C737" s="11">
        <f t="shared" si="114"/>
        <v>1.3946047678795483</v>
      </c>
      <c r="D737" s="11">
        <f t="shared" si="114"/>
        <v>1.3047341587764021</v>
      </c>
      <c r="E737">
        <v>1</v>
      </c>
      <c r="F737" s="11">
        <f>SUM(B736:B737)</f>
        <v>3.7420571207852147</v>
      </c>
      <c r="G737" s="11"/>
      <c r="H737" s="11"/>
      <c r="I737" s="51"/>
    </row>
    <row r="738" spans="1:9" x14ac:dyDescent="0.25">
      <c r="A738" s="29" t="s">
        <v>36</v>
      </c>
      <c r="B738" s="11">
        <f>MAX(C359,C361)/MIN(C359,C361)</f>
        <v>3.1531746031746031</v>
      </c>
      <c r="C738" s="11">
        <f>MAX(D359,D361)/MIN(D359,D361)</f>
        <v>1.5263488080301131</v>
      </c>
      <c r="D738" s="11">
        <f>MAX(E359,E361)/MIN(E359,E361)</f>
        <v>1.3037847493580439</v>
      </c>
      <c r="E738">
        <v>2</v>
      </c>
      <c r="F738" s="11">
        <f>SUM(B737:B738)</f>
        <v>5.6137566137566139</v>
      </c>
      <c r="G738" s="11"/>
      <c r="H738" s="11"/>
      <c r="I738" s="51"/>
    </row>
    <row r="739" spans="1:9" x14ac:dyDescent="0.25">
      <c r="A739" s="29"/>
      <c r="B739" s="11"/>
      <c r="C739" s="11"/>
      <c r="D739" s="11"/>
      <c r="F739" s="11"/>
      <c r="G739" s="11"/>
      <c r="H739" s="11"/>
      <c r="I739" s="51"/>
    </row>
    <row r="740" spans="1:9" x14ac:dyDescent="0.25">
      <c r="A740" s="29"/>
      <c r="B740" s="11"/>
      <c r="C740" s="11"/>
      <c r="D740" s="11"/>
      <c r="F740" s="11"/>
      <c r="G740" s="11"/>
      <c r="H740" s="11"/>
      <c r="I740" s="51"/>
    </row>
    <row r="741" spans="1:9" x14ac:dyDescent="0.25">
      <c r="A741" s="29"/>
      <c r="B741" s="11"/>
      <c r="C741" s="11"/>
      <c r="D741" s="11"/>
      <c r="F741" s="11"/>
      <c r="G741" s="11"/>
      <c r="H741" s="11"/>
      <c r="I741" s="51"/>
    </row>
    <row r="742" spans="1:9" x14ac:dyDescent="0.25">
      <c r="A742" s="29"/>
      <c r="B742" s="11"/>
      <c r="C742" s="11"/>
      <c r="D742" s="11"/>
      <c r="F742" s="11"/>
      <c r="G742" s="11"/>
      <c r="H742" s="11"/>
      <c r="I742" s="51"/>
    </row>
    <row r="743" spans="1:9" x14ac:dyDescent="0.25">
      <c r="A743" s="29"/>
      <c r="B743" s="11"/>
      <c r="C743" s="11"/>
      <c r="D743" s="11"/>
      <c r="F743" s="11"/>
      <c r="G743" s="11"/>
      <c r="H743" s="11"/>
      <c r="I743" s="51"/>
    </row>
    <row r="744" spans="1:9" x14ac:dyDescent="0.25">
      <c r="A744" s="29"/>
      <c r="B744" s="11"/>
      <c r="C744" s="11"/>
      <c r="D744" s="11"/>
      <c r="F744" s="11"/>
      <c r="G744" s="11"/>
      <c r="H744" s="11"/>
      <c r="I744" s="51"/>
    </row>
    <row r="745" spans="1:9" x14ac:dyDescent="0.25">
      <c r="A745" s="29"/>
      <c r="B745" s="11"/>
      <c r="C745" s="11"/>
      <c r="D745" s="11"/>
      <c r="F745" s="11"/>
      <c r="G745" s="11"/>
      <c r="H745" s="11"/>
      <c r="I745" s="51"/>
    </row>
    <row r="746" spans="1:9" ht="15.75" thickBot="1" x14ac:dyDescent="0.3">
      <c r="A746" s="29"/>
      <c r="B746" s="11"/>
      <c r="C746" s="11"/>
      <c r="D746" s="11"/>
      <c r="F746" s="11"/>
      <c r="G746" s="11"/>
      <c r="H746" s="11"/>
      <c r="I746" s="51"/>
    </row>
    <row r="747" spans="1:9" x14ac:dyDescent="0.25">
      <c r="A747" s="29"/>
      <c r="B747" s="117" t="s">
        <v>28</v>
      </c>
      <c r="C747" s="117" t="s">
        <v>29</v>
      </c>
      <c r="D747" s="117" t="s">
        <v>30</v>
      </c>
      <c r="F747" s="117" t="s">
        <v>31</v>
      </c>
      <c r="G747" s="117" t="s">
        <v>32</v>
      </c>
      <c r="H747" s="117" t="s">
        <v>33</v>
      </c>
      <c r="I747" s="71" t="s">
        <v>41</v>
      </c>
    </row>
    <row r="748" spans="1:9" x14ac:dyDescent="0.25">
      <c r="A748" s="29"/>
      <c r="B748" s="11">
        <f t="shared" ref="B748:C750" si="115">MAX(C375:D375)/MIN(C375:D375)</f>
        <v>2.4105164319248824</v>
      </c>
      <c r="C748" s="11">
        <f t="shared" si="115"/>
        <v>2.3652582159624411</v>
      </c>
      <c r="D748" s="11">
        <f>MAX(C375,E375)/MIN(C375,E375)</f>
        <v>1.0191345772131799</v>
      </c>
      <c r="E748">
        <v>0</v>
      </c>
      <c r="F748" s="11">
        <f>SUM(B748,D748)</f>
        <v>3.4296510091380625</v>
      </c>
      <c r="G748" s="11">
        <f>SUM(B748:C748)</f>
        <v>4.7757746478873235</v>
      </c>
      <c r="H748" s="11">
        <f>SUM(C748:D748)</f>
        <v>3.3843927931756213</v>
      </c>
      <c r="I748" s="51" cm="1">
        <f t="array" ref="I748:I750">MMULT(F748:H750,F752:F754)</f>
        <v>35.701497793072356</v>
      </c>
    </row>
    <row r="749" spans="1:9" x14ac:dyDescent="0.25">
      <c r="A749" s="29"/>
      <c r="B749" s="11">
        <f t="shared" si="115"/>
        <v>1.6635812320459622</v>
      </c>
      <c r="C749" s="11">
        <f t="shared" si="115"/>
        <v>1.2746568783913184</v>
      </c>
      <c r="D749" s="11">
        <f>MAX(C376,E376)/MIN(C376,E376)</f>
        <v>1.3051208213346688</v>
      </c>
      <c r="E749">
        <v>1</v>
      </c>
      <c r="F749" s="11">
        <f t="shared" ref="F749:F750" si="116">SUM(B749,D749)</f>
        <v>2.968702053380631</v>
      </c>
      <c r="G749" s="11">
        <f t="shared" ref="G749:G750" si="117">SUM(B749:C749)</f>
        <v>2.9382381104372808</v>
      </c>
      <c r="H749" s="11">
        <f t="shared" ref="H749:H750" si="118">SUM(C749:D749)</f>
        <v>2.5797776997259874</v>
      </c>
      <c r="I749" s="51">
        <v>26.374644254112624</v>
      </c>
    </row>
    <row r="750" spans="1:9" x14ac:dyDescent="0.25">
      <c r="A750" s="29"/>
      <c r="B750" s="11">
        <f t="shared" si="115"/>
        <v>1.9771193898503963</v>
      </c>
      <c r="C750" s="11">
        <f t="shared" si="115"/>
        <v>3.4960398943971844</v>
      </c>
      <c r="D750" s="11">
        <f>MAX(C377,E377)/MIN(C377,E377)</f>
        <v>1.7682492581602376</v>
      </c>
      <c r="E750">
        <v>2</v>
      </c>
      <c r="F750" s="11">
        <f t="shared" si="116"/>
        <v>3.7453686480106336</v>
      </c>
      <c r="G750" s="11">
        <f t="shared" si="117"/>
        <v>5.4731592842475809</v>
      </c>
      <c r="H750" s="11">
        <f t="shared" si="118"/>
        <v>5.2642891525574225</v>
      </c>
      <c r="I750" s="51">
        <v>45.116450920964063</v>
      </c>
    </row>
    <row r="751" spans="1:9" x14ac:dyDescent="0.25">
      <c r="A751" s="29"/>
      <c r="B751" s="11"/>
      <c r="C751" s="11"/>
      <c r="D751" s="11"/>
      <c r="F751" s="11"/>
      <c r="G751" s="11"/>
      <c r="H751" s="11"/>
      <c r="I751" s="51">
        <f>SUM(_xlfn.ANCHORARRAY(I748))</f>
        <v>107.19259296814904</v>
      </c>
    </row>
    <row r="752" spans="1:9" x14ac:dyDescent="0.25">
      <c r="A752" s="29" t="s">
        <v>34</v>
      </c>
      <c r="B752" s="11">
        <f t="shared" ref="B752:D753" si="119">MAX(C375:C376)/MIN(C375:C376)</f>
        <v>1.2313891020721413</v>
      </c>
      <c r="C752" s="11">
        <f t="shared" si="119"/>
        <v>1.176713615023474</v>
      </c>
      <c r="D752" s="11">
        <f t="shared" si="119"/>
        <v>1.576937523475648</v>
      </c>
      <c r="E752">
        <v>0</v>
      </c>
      <c r="F752" s="11">
        <f>SUM(B752,B754)</f>
        <v>3.1358401406478089</v>
      </c>
      <c r="G752" s="11"/>
      <c r="H752" s="11"/>
      <c r="I752" s="51"/>
    </row>
    <row r="753" spans="1:9" x14ac:dyDescent="0.25">
      <c r="A753" s="29" t="s">
        <v>35</v>
      </c>
      <c r="B753" s="11">
        <f t="shared" si="119"/>
        <v>1.5465875370919879</v>
      </c>
      <c r="C753" s="11">
        <f t="shared" si="119"/>
        <v>1.8380756820181872</v>
      </c>
      <c r="D753" s="11">
        <f t="shared" si="119"/>
        <v>1.4921747840240391</v>
      </c>
      <c r="E753">
        <v>1</v>
      </c>
      <c r="F753" s="11">
        <f>SUM(B752:B753)</f>
        <v>2.7779766391641294</v>
      </c>
      <c r="G753" s="11"/>
      <c r="H753" s="11"/>
      <c r="I753" s="51"/>
    </row>
    <row r="754" spans="1:9" x14ac:dyDescent="0.25">
      <c r="A754" s="29" t="s">
        <v>36</v>
      </c>
      <c r="B754" s="11">
        <f>MAX(C375,C377)/MIN(C375,C377)</f>
        <v>1.9044510385756677</v>
      </c>
      <c r="C754" s="11">
        <f>MAX(D375,D377)/MIN(D375,D377)</f>
        <v>1.5620416544441187</v>
      </c>
      <c r="D754" s="11">
        <f>MAX(E375,E377)/MIN(E375,E377)</f>
        <v>1.0568048330256754</v>
      </c>
      <c r="E754">
        <v>2</v>
      </c>
      <c r="F754" s="11">
        <f>SUM(B753:B754)</f>
        <v>3.4510385756676554</v>
      </c>
      <c r="G754" s="11"/>
      <c r="H754" s="11"/>
      <c r="I754" s="51"/>
    </row>
    <row r="755" spans="1:9" x14ac:dyDescent="0.25">
      <c r="A755" s="29"/>
      <c r="B755" s="11"/>
      <c r="C755" s="11"/>
      <c r="D755" s="11"/>
      <c r="F755" s="11"/>
      <c r="G755" s="11"/>
      <c r="H755" s="11"/>
      <c r="I755" s="51"/>
    </row>
    <row r="756" spans="1:9" x14ac:dyDescent="0.25">
      <c r="A756" s="29"/>
      <c r="B756" s="11"/>
      <c r="C756" s="11"/>
      <c r="D756" s="11"/>
      <c r="F756" s="11"/>
      <c r="G756" s="11"/>
      <c r="H756" s="11"/>
      <c r="I756" s="51"/>
    </row>
    <row r="757" spans="1:9" x14ac:dyDescent="0.25">
      <c r="A757" s="29"/>
      <c r="B757" s="11"/>
      <c r="C757" s="11"/>
      <c r="D757" s="11"/>
      <c r="F757" s="11"/>
      <c r="G757" s="11"/>
      <c r="H757" s="11"/>
      <c r="I757" s="51"/>
    </row>
    <row r="758" spans="1:9" x14ac:dyDescent="0.25">
      <c r="A758" s="29"/>
      <c r="B758" s="11"/>
      <c r="C758" s="11"/>
      <c r="D758" s="11"/>
      <c r="F758" s="11"/>
      <c r="G758" s="11"/>
      <c r="H758" s="11"/>
      <c r="I758" s="51"/>
    </row>
    <row r="759" spans="1:9" x14ac:dyDescent="0.25">
      <c r="A759" s="29"/>
      <c r="B759" s="11"/>
      <c r="C759" s="11"/>
      <c r="D759" s="11"/>
      <c r="F759" s="11"/>
      <c r="G759" s="11"/>
      <c r="H759" s="11"/>
      <c r="I759" s="51"/>
    </row>
    <row r="760" spans="1:9" x14ac:dyDescent="0.25">
      <c r="A760" s="29"/>
      <c r="B760" s="11"/>
      <c r="C760" s="11"/>
      <c r="D760" s="11"/>
      <c r="F760" s="11"/>
      <c r="G760" s="11"/>
      <c r="H760" s="11"/>
      <c r="I760" s="51"/>
    </row>
    <row r="761" spans="1:9" x14ac:dyDescent="0.25">
      <c r="A761" s="29"/>
      <c r="B761" s="11"/>
      <c r="C761" s="11"/>
      <c r="D761" s="11"/>
      <c r="F761" s="11"/>
      <c r="G761" s="11"/>
      <c r="H761" s="11"/>
      <c r="I761" s="51"/>
    </row>
    <row r="762" spans="1:9" ht="15.75" thickBot="1" x14ac:dyDescent="0.3">
      <c r="A762" s="29"/>
      <c r="B762" s="11"/>
      <c r="C762" s="11"/>
      <c r="D762" s="11"/>
      <c r="F762" s="11"/>
      <c r="G762" s="11"/>
      <c r="H762" s="11"/>
      <c r="I762" s="51"/>
    </row>
    <row r="763" spans="1:9" x14ac:dyDescent="0.25">
      <c r="A763" s="29"/>
      <c r="B763" s="117" t="s">
        <v>28</v>
      </c>
      <c r="C763" s="117" t="s">
        <v>29</v>
      </c>
      <c r="D763" s="117" t="s">
        <v>30</v>
      </c>
      <c r="F763" s="117" t="s">
        <v>31</v>
      </c>
      <c r="G763" s="117" t="s">
        <v>32</v>
      </c>
      <c r="H763" s="117" t="s">
        <v>33</v>
      </c>
      <c r="I763" s="71" t="s">
        <v>41</v>
      </c>
    </row>
    <row r="764" spans="1:9" x14ac:dyDescent="0.25">
      <c r="A764" s="29"/>
      <c r="B764" s="11">
        <f t="shared" ref="B764:C766" si="120">MAX(C391:D391)/MIN(C391:D391)</f>
        <v>2.3780044959363651</v>
      </c>
      <c r="C764" s="11">
        <f t="shared" si="120"/>
        <v>2.3365035448729037</v>
      </c>
      <c r="D764" s="11">
        <f>MAX(C391,E391)/MIN(C391,E391)</f>
        <v>1.0177619893428063</v>
      </c>
      <c r="E764">
        <v>0</v>
      </c>
      <c r="F764" s="11">
        <f>SUM(B764,D764)</f>
        <v>3.3957664852791716</v>
      </c>
      <c r="G764" s="11">
        <f>SUM(B764:C764)</f>
        <v>4.7145080408092692</v>
      </c>
      <c r="H764" s="11">
        <f>SUM(C764:D764)</f>
        <v>3.3542655342157097</v>
      </c>
      <c r="I764" s="51" cm="1">
        <f t="array" ref="I764:I766">MMULT(F764:H766,F768:F770)</f>
        <v>32.993268199179276</v>
      </c>
    </row>
    <row r="765" spans="1:9" x14ac:dyDescent="0.25">
      <c r="A765" s="29"/>
      <c r="B765" s="11">
        <f t="shared" si="120"/>
        <v>1.9340430455912982</v>
      </c>
      <c r="C765" s="11">
        <f t="shared" si="120"/>
        <v>2.6304096274010647</v>
      </c>
      <c r="D765" s="11">
        <f>MAX(C392,E392)/MIN(C392,E392)</f>
        <v>1.3600574368792631</v>
      </c>
      <c r="E765">
        <v>1</v>
      </c>
      <c r="F765" s="11">
        <f t="shared" ref="F765:F766" si="121">SUM(B765,D765)</f>
        <v>3.2941004824705615</v>
      </c>
      <c r="G765" s="11">
        <f t="shared" ref="G765:G766" si="122">SUM(B765:C765)</f>
        <v>4.5644526729923633</v>
      </c>
      <c r="H765" s="11">
        <f t="shared" ref="H765:H766" si="123">SUM(C765:D765)</f>
        <v>3.9904670642803275</v>
      </c>
      <c r="I765" s="51">
        <v>33.899181002512719</v>
      </c>
    </row>
    <row r="766" spans="1:9" x14ac:dyDescent="0.25">
      <c r="A766" s="29"/>
      <c r="B766" s="11">
        <f t="shared" si="120"/>
        <v>1.7429691725256895</v>
      </c>
      <c r="C766" s="11">
        <f t="shared" si="120"/>
        <v>1.7065981611681991</v>
      </c>
      <c r="D766" s="11">
        <f>MAX(C393,E393)/MIN(C393,E393)</f>
        <v>1.021311994929488</v>
      </c>
      <c r="E766">
        <v>2</v>
      </c>
      <c r="F766" s="11">
        <f t="shared" si="121"/>
        <v>2.7642811674551773</v>
      </c>
      <c r="G766" s="11">
        <f t="shared" si="122"/>
        <v>3.4495673336938886</v>
      </c>
      <c r="H766" s="11">
        <f t="shared" si="123"/>
        <v>2.7279101560976873</v>
      </c>
      <c r="I766" s="51">
        <v>25.613321699036639</v>
      </c>
    </row>
    <row r="767" spans="1:9" x14ac:dyDescent="0.25">
      <c r="A767" s="29"/>
      <c r="B767" s="11"/>
      <c r="C767" s="11"/>
      <c r="D767" s="11"/>
      <c r="F767" s="11"/>
      <c r="G767" s="11"/>
      <c r="H767" s="11"/>
      <c r="I767" s="51">
        <f>SUM(_xlfn.ANCHORARRAY(I764))</f>
        <v>92.505770900728635</v>
      </c>
    </row>
    <row r="768" spans="1:9" x14ac:dyDescent="0.25">
      <c r="A768" s="29" t="s">
        <v>34</v>
      </c>
      <c r="B768" s="11">
        <f t="shared" ref="B768:D769" si="124">MAX(C391:C392)/MIN(C391:C392)</f>
        <v>1.6455665908818953</v>
      </c>
      <c r="C768" s="11">
        <f t="shared" si="124"/>
        <v>1.3383476047211293</v>
      </c>
      <c r="D768" s="11">
        <f t="shared" si="124"/>
        <v>1.1888087277846209</v>
      </c>
      <c r="E768">
        <v>0</v>
      </c>
      <c r="F768" s="11">
        <f>SUM(B768,B770)</f>
        <v>2.7123573751499892</v>
      </c>
      <c r="G768" s="11"/>
      <c r="H768" s="11"/>
      <c r="I768" s="28"/>
    </row>
    <row r="769" spans="1:9" x14ac:dyDescent="0.25">
      <c r="A769" s="29" t="s">
        <v>35</v>
      </c>
      <c r="B769" s="11">
        <f t="shared" si="124"/>
        <v>1.5425391887040805</v>
      </c>
      <c r="C769" s="11">
        <f t="shared" si="124"/>
        <v>1.7116408238833605</v>
      </c>
      <c r="D769" s="11">
        <f t="shared" si="124"/>
        <v>1.1105050149568889</v>
      </c>
      <c r="E769">
        <v>1</v>
      </c>
      <c r="F769" s="11">
        <f>SUM(B768:B769)</f>
        <v>3.1881057795859755</v>
      </c>
      <c r="G769" s="11"/>
      <c r="H769" s="11"/>
      <c r="I769" s="28"/>
    </row>
    <row r="770" spans="1:9" ht="15.75" thickBot="1" x14ac:dyDescent="0.3">
      <c r="A770" s="31" t="s">
        <v>36</v>
      </c>
      <c r="B770" s="44">
        <f>MAX(C391,C393)/MIN(C391,C393)</f>
        <v>1.0667907842680939</v>
      </c>
      <c r="C770" s="44">
        <f>MAX(D391,D393)/MIN(D391,D393)</f>
        <v>1.27892097527235</v>
      </c>
      <c r="D770" s="44">
        <f>MAX(E391,E393)/MIN(E391,E393)</f>
        <v>1.0705118047852955</v>
      </c>
      <c r="E770" s="23">
        <v>2</v>
      </c>
      <c r="F770" s="44">
        <f>SUM(B769:B770)</f>
        <v>2.6093299729721746</v>
      </c>
      <c r="G770" s="44"/>
      <c r="H770" s="44"/>
      <c r="I770" s="77"/>
    </row>
  </sheetData>
  <mergeCells count="62">
    <mergeCell ref="A263:A265"/>
    <mergeCell ref="A223:A225"/>
    <mergeCell ref="A203:A205"/>
    <mergeCell ref="A183:A185"/>
    <mergeCell ref="A163:A165"/>
    <mergeCell ref="A142:A144"/>
    <mergeCell ref="B232:B234"/>
    <mergeCell ref="B248:B250"/>
    <mergeCell ref="B252:B254"/>
    <mergeCell ref="B151:B153"/>
    <mergeCell ref="B147:B149"/>
    <mergeCell ref="B168:B170"/>
    <mergeCell ref="B172:B174"/>
    <mergeCell ref="A243:A245"/>
    <mergeCell ref="B268:B270"/>
    <mergeCell ref="B272:B274"/>
    <mergeCell ref="B188:B190"/>
    <mergeCell ref="B192:B194"/>
    <mergeCell ref="B208:B210"/>
    <mergeCell ref="B212:B214"/>
    <mergeCell ref="B228:B230"/>
    <mergeCell ref="B74:B76"/>
    <mergeCell ref="A19:A21"/>
    <mergeCell ref="B23:B25"/>
    <mergeCell ref="B27:B29"/>
    <mergeCell ref="A35:A37"/>
    <mergeCell ref="B39:B41"/>
    <mergeCell ref="B43:B45"/>
    <mergeCell ref="A50:A52"/>
    <mergeCell ref="B54:B56"/>
    <mergeCell ref="B58:B60"/>
    <mergeCell ref="A66:A68"/>
    <mergeCell ref="B70:B72"/>
    <mergeCell ref="A114:A116"/>
    <mergeCell ref="B118:B120"/>
    <mergeCell ref="B122:B124"/>
    <mergeCell ref="A82:A84"/>
    <mergeCell ref="B86:B88"/>
    <mergeCell ref="A98:A100"/>
    <mergeCell ref="B102:B104"/>
    <mergeCell ref="B106:B108"/>
    <mergeCell ref="B363:B365"/>
    <mergeCell ref="A371:A373"/>
    <mergeCell ref="B375:B377"/>
    <mergeCell ref="B379:B381"/>
    <mergeCell ref="A292:A294"/>
    <mergeCell ref="A387:A389"/>
    <mergeCell ref="B391:B393"/>
    <mergeCell ref="B395:B397"/>
    <mergeCell ref="B296:B298"/>
    <mergeCell ref="B300:B302"/>
    <mergeCell ref="A308:A310"/>
    <mergeCell ref="B312:B314"/>
    <mergeCell ref="B316:B318"/>
    <mergeCell ref="A323:A325"/>
    <mergeCell ref="B327:B329"/>
    <mergeCell ref="B331:B333"/>
    <mergeCell ref="A339:A341"/>
    <mergeCell ref="B343:B345"/>
    <mergeCell ref="B347:B349"/>
    <mergeCell ref="A355:A357"/>
    <mergeCell ref="B359:B361"/>
  </mergeCells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D9A785-BB7B-42C3-A072-D218647FFCFD}">
  <dimension ref="A1:Q100"/>
  <sheetViews>
    <sheetView workbookViewId="0">
      <selection activeCell="F2" sqref="F2:Q100"/>
    </sheetView>
  </sheetViews>
  <sheetFormatPr baseColWidth="10" defaultRowHeight="15" x14ac:dyDescent="0.25"/>
  <sheetData>
    <row r="1" spans="1:17" x14ac:dyDescent="0.25">
      <c r="A1" s="18" t="s">
        <v>16</v>
      </c>
      <c r="B1" s="13" t="s">
        <v>0</v>
      </c>
      <c r="C1" s="13" t="s">
        <v>17</v>
      </c>
      <c r="D1" s="13" t="s">
        <v>1</v>
      </c>
      <c r="E1" s="41" t="s">
        <v>8</v>
      </c>
      <c r="F1" s="136" t="s">
        <v>10</v>
      </c>
      <c r="G1" s="137"/>
      <c r="H1" s="137"/>
      <c r="I1" s="33" t="s">
        <v>11</v>
      </c>
      <c r="K1" s="138" t="s">
        <v>26</v>
      </c>
      <c r="L1" s="138"/>
      <c r="M1" s="138"/>
      <c r="N1" s="138" t="s">
        <v>27</v>
      </c>
      <c r="O1" s="138"/>
      <c r="P1" s="138"/>
      <c r="Q1" t="s">
        <v>11</v>
      </c>
    </row>
    <row r="2" spans="1:17" x14ac:dyDescent="0.25">
      <c r="A2" s="20">
        <v>0</v>
      </c>
      <c r="B2">
        <v>5000</v>
      </c>
      <c r="C2">
        <v>2500</v>
      </c>
      <c r="D2">
        <v>7500</v>
      </c>
      <c r="E2">
        <f>SUM(B2:D2)</f>
        <v>15000</v>
      </c>
      <c r="F2" s="39">
        <f>MAX($B2:$D2)/B$2</f>
        <v>1.5</v>
      </c>
      <c r="G2" s="39">
        <f>MAX($B2:$D2)/C$2</f>
        <v>3</v>
      </c>
      <c r="H2" s="39">
        <f>MAX($B2:$D2)/D$2</f>
        <v>1</v>
      </c>
      <c r="I2" s="39">
        <f>AVERAGE(F2:H2)</f>
        <v>1.8333333333333333</v>
      </c>
      <c r="J2" s="39"/>
      <c r="K2" s="39">
        <f>B2/$E2</f>
        <v>0.33333333333333331</v>
      </c>
      <c r="L2" s="39">
        <f t="shared" ref="L2:M2" si="0">C2/$E2</f>
        <v>0.16666666666666666</v>
      </c>
      <c r="M2" s="39">
        <f t="shared" si="0"/>
        <v>0.5</v>
      </c>
      <c r="N2" s="39">
        <f>MAX($K2:$M2)/K$2</f>
        <v>1.5</v>
      </c>
      <c r="O2" s="39">
        <f t="shared" ref="O2:P2" si="1">MAX($K2:$M2)/L$2</f>
        <v>3</v>
      </c>
      <c r="P2" s="39">
        <f t="shared" si="1"/>
        <v>1</v>
      </c>
      <c r="Q2" s="39">
        <f>AVERAGE(N2:P2)</f>
        <v>1.8333333333333333</v>
      </c>
    </row>
    <row r="3" spans="1:17" x14ac:dyDescent="0.25">
      <c r="A3" s="20">
        <v>1</v>
      </c>
      <c r="B3">
        <v>10000</v>
      </c>
      <c r="C3">
        <v>5000</v>
      </c>
      <c r="D3">
        <v>12500</v>
      </c>
      <c r="E3">
        <f t="shared" ref="E3:E66" si="2">SUM(B3:D3)</f>
        <v>27500</v>
      </c>
      <c r="F3" s="39">
        <f t="shared" ref="F3:F34" si="3">MAX($B3:$D3)/B3</f>
        <v>1.25</v>
      </c>
      <c r="G3" s="39">
        <f t="shared" ref="G3:G34" si="4">MAX($B3:$D3)/C3</f>
        <v>2.5</v>
      </c>
      <c r="H3" s="39">
        <f t="shared" ref="H3:H34" si="5">MAX($B3:$D3)/D3</f>
        <v>1</v>
      </c>
      <c r="I3" s="39">
        <f t="shared" ref="I3:I66" si="6">AVERAGE(F3:H3)</f>
        <v>1.5833333333333333</v>
      </c>
      <c r="J3" s="39"/>
      <c r="K3" s="39">
        <f t="shared" ref="K3:K66" si="7">B3/$E3</f>
        <v>0.36363636363636365</v>
      </c>
      <c r="L3" s="39">
        <f t="shared" ref="L3:L66" si="8">C3/$E3</f>
        <v>0.18181818181818182</v>
      </c>
      <c r="M3" s="39">
        <f t="shared" ref="M3:M66" si="9">D3/$E3</f>
        <v>0.45454545454545453</v>
      </c>
      <c r="N3" s="39">
        <f t="shared" ref="N3:N66" si="10">MAX($K3:$M3)/K$2</f>
        <v>1.3636363636363638</v>
      </c>
      <c r="O3" s="39">
        <f t="shared" ref="O3:O66" si="11">MAX($K3:$M3)/L$2</f>
        <v>2.7272727272727275</v>
      </c>
      <c r="P3" s="39">
        <f t="shared" ref="P3:P66" si="12">MAX($K3:$M3)/M$2</f>
        <v>0.90909090909090906</v>
      </c>
      <c r="Q3" s="39">
        <f t="shared" ref="Q3:Q66" si="13">AVERAGE(N3:P3)</f>
        <v>1.666666666666667</v>
      </c>
    </row>
    <row r="4" spans="1:17" x14ac:dyDescent="0.25">
      <c r="A4" s="20">
        <v>2</v>
      </c>
      <c r="B4">
        <v>15000</v>
      </c>
      <c r="C4">
        <v>7500</v>
      </c>
      <c r="D4">
        <v>17500</v>
      </c>
      <c r="E4">
        <f t="shared" si="2"/>
        <v>40000</v>
      </c>
      <c r="F4" s="39">
        <f t="shared" si="3"/>
        <v>1.1666666666666667</v>
      </c>
      <c r="G4" s="39">
        <f t="shared" si="4"/>
        <v>2.3333333333333335</v>
      </c>
      <c r="H4" s="39">
        <f t="shared" si="5"/>
        <v>1</v>
      </c>
      <c r="I4" s="39">
        <f t="shared" si="6"/>
        <v>1.5</v>
      </c>
      <c r="J4" s="39"/>
      <c r="K4" s="39">
        <f t="shared" si="7"/>
        <v>0.375</v>
      </c>
      <c r="L4" s="39">
        <f t="shared" si="8"/>
        <v>0.1875</v>
      </c>
      <c r="M4" s="39">
        <f t="shared" si="9"/>
        <v>0.4375</v>
      </c>
      <c r="N4" s="39">
        <f t="shared" si="10"/>
        <v>1.3125</v>
      </c>
      <c r="O4" s="39">
        <f t="shared" si="11"/>
        <v>2.625</v>
      </c>
      <c r="P4" s="39">
        <f t="shared" si="12"/>
        <v>0.875</v>
      </c>
      <c r="Q4" s="39">
        <f t="shared" si="13"/>
        <v>1.6041666666666667</v>
      </c>
    </row>
    <row r="5" spans="1:17" x14ac:dyDescent="0.25">
      <c r="A5" s="20">
        <v>3</v>
      </c>
      <c r="B5">
        <v>20000</v>
      </c>
      <c r="C5">
        <v>10000</v>
      </c>
      <c r="D5">
        <v>22500</v>
      </c>
      <c r="E5">
        <f t="shared" si="2"/>
        <v>52500</v>
      </c>
      <c r="F5" s="39">
        <f t="shared" si="3"/>
        <v>1.125</v>
      </c>
      <c r="G5" s="39">
        <f t="shared" si="4"/>
        <v>2.25</v>
      </c>
      <c r="H5" s="39">
        <f t="shared" si="5"/>
        <v>1</v>
      </c>
      <c r="I5" s="39">
        <f t="shared" si="6"/>
        <v>1.4583333333333333</v>
      </c>
      <c r="J5" s="39"/>
      <c r="K5" s="39">
        <f t="shared" si="7"/>
        <v>0.38095238095238093</v>
      </c>
      <c r="L5" s="39">
        <f t="shared" si="8"/>
        <v>0.19047619047619047</v>
      </c>
      <c r="M5" s="39">
        <f t="shared" si="9"/>
        <v>0.42857142857142855</v>
      </c>
      <c r="N5" s="39">
        <f t="shared" si="10"/>
        <v>1.2857142857142858</v>
      </c>
      <c r="O5" s="39">
        <f t="shared" si="11"/>
        <v>2.5714285714285716</v>
      </c>
      <c r="P5" s="39">
        <f t="shared" si="12"/>
        <v>0.8571428571428571</v>
      </c>
      <c r="Q5" s="39">
        <f t="shared" si="13"/>
        <v>1.5714285714285714</v>
      </c>
    </row>
    <row r="6" spans="1:17" x14ac:dyDescent="0.25">
      <c r="A6" s="20">
        <v>4</v>
      </c>
      <c r="B6">
        <v>25000</v>
      </c>
      <c r="C6">
        <v>12500</v>
      </c>
      <c r="D6">
        <v>27500</v>
      </c>
      <c r="E6">
        <f t="shared" si="2"/>
        <v>65000</v>
      </c>
      <c r="F6" s="39">
        <f t="shared" si="3"/>
        <v>1.1000000000000001</v>
      </c>
      <c r="G6" s="39">
        <f t="shared" si="4"/>
        <v>2.2000000000000002</v>
      </c>
      <c r="H6" s="39">
        <f t="shared" si="5"/>
        <v>1</v>
      </c>
      <c r="I6" s="39">
        <f t="shared" si="6"/>
        <v>1.4333333333333336</v>
      </c>
      <c r="J6" s="39"/>
      <c r="K6" s="39">
        <f t="shared" si="7"/>
        <v>0.38461538461538464</v>
      </c>
      <c r="L6" s="39">
        <f t="shared" si="8"/>
        <v>0.19230769230769232</v>
      </c>
      <c r="M6" s="39">
        <f t="shared" si="9"/>
        <v>0.42307692307692307</v>
      </c>
      <c r="N6" s="39">
        <f t="shared" si="10"/>
        <v>1.2692307692307694</v>
      </c>
      <c r="O6" s="39">
        <f t="shared" si="11"/>
        <v>2.5384615384615388</v>
      </c>
      <c r="P6" s="39">
        <f t="shared" si="12"/>
        <v>0.84615384615384615</v>
      </c>
      <c r="Q6" s="39">
        <f t="shared" si="13"/>
        <v>1.5512820512820513</v>
      </c>
    </row>
    <row r="7" spans="1:17" x14ac:dyDescent="0.25">
      <c r="A7" s="20">
        <v>5</v>
      </c>
      <c r="B7">
        <v>30000</v>
      </c>
      <c r="C7">
        <v>15000</v>
      </c>
      <c r="D7">
        <v>32500</v>
      </c>
      <c r="E7">
        <f t="shared" si="2"/>
        <v>77500</v>
      </c>
      <c r="F7" s="39">
        <f t="shared" si="3"/>
        <v>1.0833333333333333</v>
      </c>
      <c r="G7" s="39">
        <f t="shared" si="4"/>
        <v>2.1666666666666665</v>
      </c>
      <c r="H7" s="39">
        <f t="shared" si="5"/>
        <v>1</v>
      </c>
      <c r="I7" s="39">
        <f t="shared" si="6"/>
        <v>1.4166666666666667</v>
      </c>
      <c r="J7" s="39"/>
      <c r="K7" s="39">
        <f t="shared" si="7"/>
        <v>0.38709677419354838</v>
      </c>
      <c r="L7" s="39">
        <f t="shared" si="8"/>
        <v>0.19354838709677419</v>
      </c>
      <c r="M7" s="39">
        <f t="shared" si="9"/>
        <v>0.41935483870967744</v>
      </c>
      <c r="N7" s="39">
        <f t="shared" si="10"/>
        <v>1.2580645161290325</v>
      </c>
      <c r="O7" s="39">
        <f t="shared" si="11"/>
        <v>2.5161290322580649</v>
      </c>
      <c r="P7" s="39">
        <f t="shared" si="12"/>
        <v>0.83870967741935487</v>
      </c>
      <c r="Q7" s="39">
        <f t="shared" si="13"/>
        <v>1.5376344086021507</v>
      </c>
    </row>
    <row r="8" spans="1:17" ht="15.75" thickBot="1" x14ac:dyDescent="0.3">
      <c r="A8" s="22">
        <v>6</v>
      </c>
      <c r="B8" s="23">
        <v>35000</v>
      </c>
      <c r="C8" s="23">
        <v>17500</v>
      </c>
      <c r="D8" s="23">
        <v>37500</v>
      </c>
      <c r="E8">
        <f t="shared" si="2"/>
        <v>90000</v>
      </c>
      <c r="F8" s="39">
        <f t="shared" si="3"/>
        <v>1.0714285714285714</v>
      </c>
      <c r="G8" s="39">
        <f t="shared" si="4"/>
        <v>2.1428571428571428</v>
      </c>
      <c r="H8" s="39">
        <f t="shared" si="5"/>
        <v>1</v>
      </c>
      <c r="I8" s="39">
        <f t="shared" si="6"/>
        <v>1.4047619047619049</v>
      </c>
      <c r="J8" s="39"/>
      <c r="K8" s="39">
        <f t="shared" si="7"/>
        <v>0.3888888888888889</v>
      </c>
      <c r="L8" s="39">
        <f t="shared" si="8"/>
        <v>0.19444444444444445</v>
      </c>
      <c r="M8" s="39">
        <f t="shared" si="9"/>
        <v>0.41666666666666669</v>
      </c>
      <c r="N8" s="39">
        <f t="shared" si="10"/>
        <v>1.2500000000000002</v>
      </c>
      <c r="O8" s="39">
        <f t="shared" si="11"/>
        <v>2.5000000000000004</v>
      </c>
      <c r="P8" s="39">
        <f t="shared" si="12"/>
        <v>0.83333333333333337</v>
      </c>
      <c r="Q8" s="39">
        <f t="shared" si="13"/>
        <v>1.5277777777777779</v>
      </c>
    </row>
    <row r="9" spans="1:17" x14ac:dyDescent="0.25">
      <c r="A9" s="20">
        <v>7</v>
      </c>
      <c r="B9">
        <v>40000</v>
      </c>
      <c r="C9">
        <v>20000</v>
      </c>
      <c r="D9">
        <v>42500</v>
      </c>
      <c r="E9">
        <f t="shared" si="2"/>
        <v>102500</v>
      </c>
      <c r="F9" s="39">
        <f t="shared" si="3"/>
        <v>1.0625</v>
      </c>
      <c r="G9" s="39">
        <f t="shared" si="4"/>
        <v>2.125</v>
      </c>
      <c r="H9" s="39">
        <f t="shared" si="5"/>
        <v>1</v>
      </c>
      <c r="I9" s="39">
        <f t="shared" si="6"/>
        <v>1.3958333333333333</v>
      </c>
      <c r="J9" s="39"/>
      <c r="K9" s="39">
        <f t="shared" si="7"/>
        <v>0.3902439024390244</v>
      </c>
      <c r="L9" s="39">
        <f t="shared" si="8"/>
        <v>0.1951219512195122</v>
      </c>
      <c r="M9" s="39">
        <f t="shared" si="9"/>
        <v>0.41463414634146339</v>
      </c>
      <c r="N9" s="39">
        <f t="shared" si="10"/>
        <v>1.2439024390243902</v>
      </c>
      <c r="O9" s="39">
        <f t="shared" si="11"/>
        <v>2.4878048780487805</v>
      </c>
      <c r="P9" s="39">
        <f t="shared" si="12"/>
        <v>0.82926829268292679</v>
      </c>
      <c r="Q9" s="39">
        <f t="shared" si="13"/>
        <v>1.5203252032520325</v>
      </c>
    </row>
    <row r="10" spans="1:17" x14ac:dyDescent="0.25">
      <c r="A10" s="20">
        <v>8</v>
      </c>
      <c r="B10">
        <v>45000</v>
      </c>
      <c r="C10">
        <v>22500</v>
      </c>
      <c r="D10">
        <v>47500</v>
      </c>
      <c r="E10">
        <f t="shared" si="2"/>
        <v>115000</v>
      </c>
      <c r="F10" s="39">
        <f t="shared" si="3"/>
        <v>1.0555555555555556</v>
      </c>
      <c r="G10" s="39">
        <f t="shared" si="4"/>
        <v>2.1111111111111112</v>
      </c>
      <c r="H10" s="39">
        <f t="shared" si="5"/>
        <v>1</v>
      </c>
      <c r="I10" s="39">
        <f t="shared" si="6"/>
        <v>1.3888888888888891</v>
      </c>
      <c r="J10" s="39"/>
      <c r="K10" s="39">
        <f t="shared" si="7"/>
        <v>0.39130434782608697</v>
      </c>
      <c r="L10" s="39">
        <f t="shared" si="8"/>
        <v>0.19565217391304349</v>
      </c>
      <c r="M10" s="39">
        <f t="shared" si="9"/>
        <v>0.41304347826086957</v>
      </c>
      <c r="N10" s="39">
        <f t="shared" si="10"/>
        <v>1.2391304347826089</v>
      </c>
      <c r="O10" s="39">
        <f t="shared" si="11"/>
        <v>2.4782608695652177</v>
      </c>
      <c r="P10" s="39">
        <f t="shared" si="12"/>
        <v>0.82608695652173914</v>
      </c>
      <c r="Q10" s="39">
        <f t="shared" si="13"/>
        <v>1.5144927536231885</v>
      </c>
    </row>
    <row r="11" spans="1:17" ht="15.75" thickBot="1" x14ac:dyDescent="0.3">
      <c r="A11" s="22">
        <v>9</v>
      </c>
      <c r="B11" s="23">
        <v>50000</v>
      </c>
      <c r="C11" s="23">
        <v>25000</v>
      </c>
      <c r="D11" s="23">
        <v>52500</v>
      </c>
      <c r="E11">
        <f t="shared" si="2"/>
        <v>127500</v>
      </c>
      <c r="F11" s="39">
        <f t="shared" si="3"/>
        <v>1.05</v>
      </c>
      <c r="G11" s="39">
        <f t="shared" si="4"/>
        <v>2.1</v>
      </c>
      <c r="H11" s="39">
        <f t="shared" si="5"/>
        <v>1</v>
      </c>
      <c r="I11" s="39">
        <f t="shared" si="6"/>
        <v>1.3833333333333335</v>
      </c>
      <c r="J11" s="39"/>
      <c r="K11" s="39">
        <f t="shared" si="7"/>
        <v>0.39215686274509803</v>
      </c>
      <c r="L11" s="39">
        <f t="shared" si="8"/>
        <v>0.19607843137254902</v>
      </c>
      <c r="M11" s="39">
        <f t="shared" si="9"/>
        <v>0.41176470588235292</v>
      </c>
      <c r="N11" s="39">
        <f t="shared" si="10"/>
        <v>1.2352941176470589</v>
      </c>
      <c r="O11" s="39">
        <f t="shared" si="11"/>
        <v>2.4705882352941178</v>
      </c>
      <c r="P11" s="39">
        <f t="shared" si="12"/>
        <v>0.82352941176470584</v>
      </c>
      <c r="Q11" s="39">
        <f t="shared" si="13"/>
        <v>1.5098039215686274</v>
      </c>
    </row>
    <row r="12" spans="1:17" x14ac:dyDescent="0.25">
      <c r="A12" s="20">
        <v>10</v>
      </c>
      <c r="B12">
        <v>55000</v>
      </c>
      <c r="C12">
        <v>27500</v>
      </c>
      <c r="D12">
        <v>57500</v>
      </c>
      <c r="E12">
        <f t="shared" si="2"/>
        <v>140000</v>
      </c>
      <c r="F12" s="39">
        <f t="shared" si="3"/>
        <v>1.0454545454545454</v>
      </c>
      <c r="G12" s="39">
        <f t="shared" si="4"/>
        <v>2.0909090909090908</v>
      </c>
      <c r="H12" s="39">
        <f t="shared" si="5"/>
        <v>1</v>
      </c>
      <c r="I12" s="39">
        <f t="shared" si="6"/>
        <v>1.3787878787878789</v>
      </c>
      <c r="J12" s="39"/>
      <c r="K12" s="39">
        <f t="shared" si="7"/>
        <v>0.39285714285714285</v>
      </c>
      <c r="L12" s="39">
        <f t="shared" si="8"/>
        <v>0.19642857142857142</v>
      </c>
      <c r="M12" s="39">
        <f t="shared" si="9"/>
        <v>0.4107142857142857</v>
      </c>
      <c r="N12" s="39">
        <f t="shared" si="10"/>
        <v>1.2321428571428572</v>
      </c>
      <c r="O12" s="39">
        <f t="shared" si="11"/>
        <v>2.4642857142857144</v>
      </c>
      <c r="P12" s="39">
        <f t="shared" si="12"/>
        <v>0.8214285714285714</v>
      </c>
      <c r="Q12" s="39">
        <f t="shared" si="13"/>
        <v>1.5059523809523812</v>
      </c>
    </row>
    <row r="13" spans="1:17" x14ac:dyDescent="0.25">
      <c r="A13" s="20">
        <v>11</v>
      </c>
      <c r="B13">
        <v>60000</v>
      </c>
      <c r="C13">
        <v>30000</v>
      </c>
      <c r="D13">
        <v>62500</v>
      </c>
      <c r="E13">
        <f t="shared" si="2"/>
        <v>152500</v>
      </c>
      <c r="F13" s="39">
        <f t="shared" si="3"/>
        <v>1.0416666666666667</v>
      </c>
      <c r="G13" s="39">
        <f t="shared" si="4"/>
        <v>2.0833333333333335</v>
      </c>
      <c r="H13" s="39">
        <f t="shared" si="5"/>
        <v>1</v>
      </c>
      <c r="I13" s="39">
        <f t="shared" si="6"/>
        <v>1.375</v>
      </c>
      <c r="J13" s="39"/>
      <c r="K13" s="39">
        <f t="shared" si="7"/>
        <v>0.39344262295081966</v>
      </c>
      <c r="L13" s="39">
        <f t="shared" si="8"/>
        <v>0.19672131147540983</v>
      </c>
      <c r="M13" s="39">
        <f t="shared" si="9"/>
        <v>0.4098360655737705</v>
      </c>
      <c r="N13" s="39">
        <f t="shared" si="10"/>
        <v>1.2295081967213115</v>
      </c>
      <c r="O13" s="39">
        <f t="shared" si="11"/>
        <v>2.459016393442623</v>
      </c>
      <c r="P13" s="39">
        <f t="shared" si="12"/>
        <v>0.81967213114754101</v>
      </c>
      <c r="Q13" s="39">
        <f t="shared" si="13"/>
        <v>1.5027322404371588</v>
      </c>
    </row>
    <row r="14" spans="1:17" ht="15.75" thickBot="1" x14ac:dyDescent="0.3">
      <c r="A14" s="22">
        <v>12</v>
      </c>
      <c r="B14" s="23">
        <v>65000</v>
      </c>
      <c r="C14" s="23">
        <v>32500</v>
      </c>
      <c r="D14" s="23">
        <v>67500</v>
      </c>
      <c r="E14">
        <f t="shared" si="2"/>
        <v>165000</v>
      </c>
      <c r="F14" s="39">
        <f t="shared" si="3"/>
        <v>1.0384615384615385</v>
      </c>
      <c r="G14" s="39">
        <f t="shared" si="4"/>
        <v>2.0769230769230771</v>
      </c>
      <c r="H14" s="39">
        <f t="shared" si="5"/>
        <v>1</v>
      </c>
      <c r="I14" s="39">
        <f t="shared" si="6"/>
        <v>1.371794871794872</v>
      </c>
      <c r="J14" s="39"/>
      <c r="K14" s="39">
        <f t="shared" si="7"/>
        <v>0.39393939393939392</v>
      </c>
      <c r="L14" s="39">
        <f t="shared" si="8"/>
        <v>0.19696969696969696</v>
      </c>
      <c r="M14" s="39">
        <f t="shared" si="9"/>
        <v>0.40909090909090912</v>
      </c>
      <c r="N14" s="39">
        <f t="shared" si="10"/>
        <v>1.2272727272727275</v>
      </c>
      <c r="O14" s="39">
        <f t="shared" si="11"/>
        <v>2.454545454545455</v>
      </c>
      <c r="P14" s="39">
        <f t="shared" si="12"/>
        <v>0.81818181818181823</v>
      </c>
      <c r="Q14" s="39">
        <f t="shared" si="13"/>
        <v>1.5000000000000002</v>
      </c>
    </row>
    <row r="15" spans="1:17" x14ac:dyDescent="0.25">
      <c r="A15" s="20">
        <v>13</v>
      </c>
      <c r="B15">
        <v>70000</v>
      </c>
      <c r="C15">
        <v>35000</v>
      </c>
      <c r="D15">
        <v>72500</v>
      </c>
      <c r="E15">
        <f t="shared" si="2"/>
        <v>177500</v>
      </c>
      <c r="F15" s="39">
        <f t="shared" si="3"/>
        <v>1.0357142857142858</v>
      </c>
      <c r="G15" s="39">
        <f t="shared" si="4"/>
        <v>2.0714285714285716</v>
      </c>
      <c r="H15" s="39">
        <f t="shared" si="5"/>
        <v>1</v>
      </c>
      <c r="I15" s="39">
        <f t="shared" si="6"/>
        <v>1.3690476190476193</v>
      </c>
      <c r="J15" s="39"/>
      <c r="K15" s="39">
        <f t="shared" si="7"/>
        <v>0.39436619718309857</v>
      </c>
      <c r="L15" s="39">
        <f t="shared" si="8"/>
        <v>0.19718309859154928</v>
      </c>
      <c r="M15" s="39">
        <f t="shared" si="9"/>
        <v>0.40845070422535212</v>
      </c>
      <c r="N15" s="39">
        <f t="shared" si="10"/>
        <v>1.2253521126760565</v>
      </c>
      <c r="O15" s="39">
        <f t="shared" si="11"/>
        <v>2.450704225352113</v>
      </c>
      <c r="P15" s="39">
        <f t="shared" si="12"/>
        <v>0.81690140845070425</v>
      </c>
      <c r="Q15" s="39">
        <f t="shared" si="13"/>
        <v>1.4976525821596247</v>
      </c>
    </row>
    <row r="16" spans="1:17" x14ac:dyDescent="0.25">
      <c r="A16" s="20">
        <v>14</v>
      </c>
      <c r="B16">
        <v>75000</v>
      </c>
      <c r="C16">
        <v>37500</v>
      </c>
      <c r="D16">
        <v>77500</v>
      </c>
      <c r="E16">
        <f t="shared" si="2"/>
        <v>190000</v>
      </c>
      <c r="F16" s="39">
        <f t="shared" si="3"/>
        <v>1.0333333333333334</v>
      </c>
      <c r="G16" s="39">
        <f t="shared" si="4"/>
        <v>2.0666666666666669</v>
      </c>
      <c r="H16" s="39">
        <f t="shared" si="5"/>
        <v>1</v>
      </c>
      <c r="I16" s="39">
        <f t="shared" si="6"/>
        <v>1.3666666666666669</v>
      </c>
      <c r="J16" s="39"/>
      <c r="K16" s="39">
        <f t="shared" si="7"/>
        <v>0.39473684210526316</v>
      </c>
      <c r="L16" s="39">
        <f t="shared" si="8"/>
        <v>0.19736842105263158</v>
      </c>
      <c r="M16" s="39">
        <f t="shared" si="9"/>
        <v>0.40789473684210525</v>
      </c>
      <c r="N16" s="39">
        <f t="shared" si="10"/>
        <v>1.2236842105263159</v>
      </c>
      <c r="O16" s="39">
        <f t="shared" si="11"/>
        <v>2.4473684210526319</v>
      </c>
      <c r="P16" s="39">
        <f t="shared" si="12"/>
        <v>0.81578947368421051</v>
      </c>
      <c r="Q16" s="39">
        <f t="shared" si="13"/>
        <v>1.4956140350877194</v>
      </c>
    </row>
    <row r="17" spans="1:17" ht="15.75" thickBot="1" x14ac:dyDescent="0.3">
      <c r="A17" s="22">
        <v>15</v>
      </c>
      <c r="B17" s="23">
        <v>80000</v>
      </c>
      <c r="C17" s="23">
        <v>40000</v>
      </c>
      <c r="D17" s="23">
        <v>82500</v>
      </c>
      <c r="E17">
        <f t="shared" si="2"/>
        <v>202500</v>
      </c>
      <c r="F17" s="39">
        <f t="shared" si="3"/>
        <v>1.03125</v>
      </c>
      <c r="G17" s="39">
        <f t="shared" si="4"/>
        <v>2.0625</v>
      </c>
      <c r="H17" s="39">
        <f t="shared" si="5"/>
        <v>1</v>
      </c>
      <c r="I17" s="39">
        <f t="shared" si="6"/>
        <v>1.3645833333333333</v>
      </c>
      <c r="J17" s="39"/>
      <c r="K17" s="39">
        <f t="shared" si="7"/>
        <v>0.39506172839506171</v>
      </c>
      <c r="L17" s="39">
        <f t="shared" si="8"/>
        <v>0.19753086419753085</v>
      </c>
      <c r="M17" s="39">
        <f t="shared" si="9"/>
        <v>0.40740740740740738</v>
      </c>
      <c r="N17" s="39">
        <f t="shared" si="10"/>
        <v>1.2222222222222223</v>
      </c>
      <c r="O17" s="39">
        <f t="shared" si="11"/>
        <v>2.4444444444444446</v>
      </c>
      <c r="P17" s="39">
        <f t="shared" si="12"/>
        <v>0.81481481481481477</v>
      </c>
      <c r="Q17" s="39">
        <f t="shared" si="13"/>
        <v>1.4938271604938274</v>
      </c>
    </row>
    <row r="18" spans="1:17" x14ac:dyDescent="0.25">
      <c r="A18" s="20">
        <v>16</v>
      </c>
      <c r="B18">
        <v>85000</v>
      </c>
      <c r="C18">
        <v>42500</v>
      </c>
      <c r="D18">
        <v>87500</v>
      </c>
      <c r="E18">
        <f t="shared" si="2"/>
        <v>215000</v>
      </c>
      <c r="F18" s="39">
        <f t="shared" si="3"/>
        <v>1.0294117647058822</v>
      </c>
      <c r="G18" s="39">
        <f t="shared" si="4"/>
        <v>2.0588235294117645</v>
      </c>
      <c r="H18" s="39">
        <f t="shared" si="5"/>
        <v>1</v>
      </c>
      <c r="I18" s="39">
        <f t="shared" si="6"/>
        <v>1.3627450980392155</v>
      </c>
      <c r="J18" s="39"/>
      <c r="K18" s="39">
        <f t="shared" si="7"/>
        <v>0.39534883720930231</v>
      </c>
      <c r="L18" s="39">
        <f t="shared" si="8"/>
        <v>0.19767441860465115</v>
      </c>
      <c r="M18" s="39">
        <f t="shared" si="9"/>
        <v>0.40697674418604651</v>
      </c>
      <c r="N18" s="39">
        <f t="shared" si="10"/>
        <v>1.2209302325581397</v>
      </c>
      <c r="O18" s="39">
        <f t="shared" si="11"/>
        <v>2.4418604651162794</v>
      </c>
      <c r="P18" s="39">
        <f t="shared" si="12"/>
        <v>0.81395348837209303</v>
      </c>
      <c r="Q18" s="39">
        <f t="shared" si="13"/>
        <v>1.4922480620155039</v>
      </c>
    </row>
    <row r="19" spans="1:17" x14ac:dyDescent="0.25">
      <c r="A19" s="20">
        <v>17</v>
      </c>
      <c r="B19">
        <v>90000</v>
      </c>
      <c r="C19">
        <v>45000</v>
      </c>
      <c r="D19">
        <v>92500</v>
      </c>
      <c r="E19">
        <f t="shared" si="2"/>
        <v>227500</v>
      </c>
      <c r="F19" s="39">
        <f t="shared" si="3"/>
        <v>1.0277777777777777</v>
      </c>
      <c r="G19" s="39">
        <f t="shared" si="4"/>
        <v>2.0555555555555554</v>
      </c>
      <c r="H19" s="39">
        <f t="shared" si="5"/>
        <v>1</v>
      </c>
      <c r="I19" s="39">
        <f t="shared" si="6"/>
        <v>1.3611111111111109</v>
      </c>
      <c r="J19" s="39"/>
      <c r="K19" s="39">
        <f t="shared" si="7"/>
        <v>0.39560439560439559</v>
      </c>
      <c r="L19" s="39">
        <f t="shared" si="8"/>
        <v>0.19780219780219779</v>
      </c>
      <c r="M19" s="39">
        <f t="shared" si="9"/>
        <v>0.40659340659340659</v>
      </c>
      <c r="N19" s="39">
        <f t="shared" si="10"/>
        <v>1.2197802197802199</v>
      </c>
      <c r="O19" s="39">
        <f t="shared" si="11"/>
        <v>2.4395604395604398</v>
      </c>
      <c r="P19" s="39">
        <f t="shared" si="12"/>
        <v>0.81318681318681318</v>
      </c>
      <c r="Q19" s="39">
        <f t="shared" si="13"/>
        <v>1.4908424908424909</v>
      </c>
    </row>
    <row r="20" spans="1:17" ht="15.75" thickBot="1" x14ac:dyDescent="0.3">
      <c r="A20" s="22">
        <v>18</v>
      </c>
      <c r="B20" s="23">
        <v>95000</v>
      </c>
      <c r="C20" s="23">
        <v>47500</v>
      </c>
      <c r="D20" s="23">
        <v>97500</v>
      </c>
      <c r="E20">
        <f t="shared" si="2"/>
        <v>240000</v>
      </c>
      <c r="F20" s="39">
        <f t="shared" si="3"/>
        <v>1.0263157894736843</v>
      </c>
      <c r="G20" s="39">
        <f t="shared" si="4"/>
        <v>2.0526315789473686</v>
      </c>
      <c r="H20" s="39">
        <f t="shared" si="5"/>
        <v>1</v>
      </c>
      <c r="I20" s="39">
        <f t="shared" si="6"/>
        <v>1.3596491228070178</v>
      </c>
      <c r="J20" s="39"/>
      <c r="K20" s="39">
        <f t="shared" si="7"/>
        <v>0.39583333333333331</v>
      </c>
      <c r="L20" s="39">
        <f t="shared" si="8"/>
        <v>0.19791666666666666</v>
      </c>
      <c r="M20" s="39">
        <f t="shared" si="9"/>
        <v>0.40625</v>
      </c>
      <c r="N20" s="39">
        <f t="shared" si="10"/>
        <v>1.21875</v>
      </c>
      <c r="O20" s="39">
        <f t="shared" si="11"/>
        <v>2.4375</v>
      </c>
      <c r="P20" s="39">
        <f t="shared" si="12"/>
        <v>0.8125</v>
      </c>
      <c r="Q20" s="39">
        <f t="shared" si="13"/>
        <v>1.4895833333333333</v>
      </c>
    </row>
    <row r="21" spans="1:17" x14ac:dyDescent="0.25">
      <c r="A21" s="20">
        <v>19</v>
      </c>
      <c r="B21">
        <v>100000</v>
      </c>
      <c r="C21">
        <v>50000</v>
      </c>
      <c r="D21">
        <v>102500</v>
      </c>
      <c r="E21">
        <f t="shared" si="2"/>
        <v>252500</v>
      </c>
      <c r="F21" s="39">
        <f t="shared" si="3"/>
        <v>1.0249999999999999</v>
      </c>
      <c r="G21" s="39">
        <f t="shared" si="4"/>
        <v>2.0499999999999998</v>
      </c>
      <c r="H21" s="39">
        <f t="shared" si="5"/>
        <v>1</v>
      </c>
      <c r="I21" s="39">
        <f t="shared" si="6"/>
        <v>1.3583333333333332</v>
      </c>
      <c r="J21" s="39"/>
      <c r="K21" s="39">
        <f t="shared" si="7"/>
        <v>0.39603960396039606</v>
      </c>
      <c r="L21" s="39">
        <f t="shared" si="8"/>
        <v>0.19801980198019803</v>
      </c>
      <c r="M21" s="39">
        <f t="shared" si="9"/>
        <v>0.40594059405940597</v>
      </c>
      <c r="N21" s="39">
        <f t="shared" si="10"/>
        <v>1.217821782178218</v>
      </c>
      <c r="O21" s="39">
        <f t="shared" si="11"/>
        <v>2.435643564356436</v>
      </c>
      <c r="P21" s="39">
        <f t="shared" si="12"/>
        <v>0.81188118811881194</v>
      </c>
      <c r="Q21" s="39">
        <f t="shared" si="13"/>
        <v>1.4884488448844886</v>
      </c>
    </row>
    <row r="22" spans="1:17" x14ac:dyDescent="0.25">
      <c r="A22" s="20">
        <v>20</v>
      </c>
      <c r="B22">
        <v>105000</v>
      </c>
      <c r="C22">
        <v>52500</v>
      </c>
      <c r="D22">
        <v>107500</v>
      </c>
      <c r="E22">
        <f t="shared" si="2"/>
        <v>265000</v>
      </c>
      <c r="F22" s="39">
        <f t="shared" si="3"/>
        <v>1.0238095238095237</v>
      </c>
      <c r="G22" s="39">
        <f t="shared" si="4"/>
        <v>2.0476190476190474</v>
      </c>
      <c r="H22" s="39">
        <f t="shared" si="5"/>
        <v>1</v>
      </c>
      <c r="I22" s="39">
        <f t="shared" si="6"/>
        <v>1.357142857142857</v>
      </c>
      <c r="J22" s="39"/>
      <c r="K22" s="39">
        <f t="shared" si="7"/>
        <v>0.39622641509433965</v>
      </c>
      <c r="L22" s="39">
        <f t="shared" si="8"/>
        <v>0.19811320754716982</v>
      </c>
      <c r="M22" s="39">
        <f t="shared" si="9"/>
        <v>0.40566037735849059</v>
      </c>
      <c r="N22" s="39">
        <f t="shared" si="10"/>
        <v>1.2169811320754718</v>
      </c>
      <c r="O22" s="39">
        <f t="shared" si="11"/>
        <v>2.4339622641509435</v>
      </c>
      <c r="P22" s="39">
        <f t="shared" si="12"/>
        <v>0.81132075471698117</v>
      </c>
      <c r="Q22" s="39">
        <f t="shared" si="13"/>
        <v>1.4874213836477985</v>
      </c>
    </row>
    <row r="23" spans="1:17" ht="15.75" thickBot="1" x14ac:dyDescent="0.3">
      <c r="A23" s="22">
        <v>21</v>
      </c>
      <c r="B23" s="23">
        <v>110000</v>
      </c>
      <c r="C23" s="23">
        <v>55000</v>
      </c>
      <c r="D23" s="23">
        <v>112500</v>
      </c>
      <c r="E23">
        <f t="shared" si="2"/>
        <v>277500</v>
      </c>
      <c r="F23" s="39">
        <f t="shared" si="3"/>
        <v>1.0227272727272727</v>
      </c>
      <c r="G23" s="39">
        <f t="shared" si="4"/>
        <v>2.0454545454545454</v>
      </c>
      <c r="H23" s="39">
        <f t="shared" si="5"/>
        <v>1</v>
      </c>
      <c r="I23" s="39">
        <f t="shared" si="6"/>
        <v>1.3560606060606062</v>
      </c>
      <c r="J23" s="39"/>
      <c r="K23" s="39">
        <f t="shared" si="7"/>
        <v>0.3963963963963964</v>
      </c>
      <c r="L23" s="39">
        <f t="shared" si="8"/>
        <v>0.1981981981981982</v>
      </c>
      <c r="M23" s="39">
        <f t="shared" si="9"/>
        <v>0.40540540540540543</v>
      </c>
      <c r="N23" s="39">
        <f t="shared" si="10"/>
        <v>1.2162162162162165</v>
      </c>
      <c r="O23" s="39">
        <f t="shared" si="11"/>
        <v>2.4324324324324329</v>
      </c>
      <c r="P23" s="39">
        <f t="shared" si="12"/>
        <v>0.81081081081081086</v>
      </c>
      <c r="Q23" s="39">
        <f t="shared" si="13"/>
        <v>1.4864864864864866</v>
      </c>
    </row>
    <row r="24" spans="1:17" x14ac:dyDescent="0.25">
      <c r="A24" s="20">
        <v>22</v>
      </c>
      <c r="B24">
        <v>115000</v>
      </c>
      <c r="C24">
        <v>57500</v>
      </c>
      <c r="D24">
        <v>117500</v>
      </c>
      <c r="E24">
        <f t="shared" si="2"/>
        <v>290000</v>
      </c>
      <c r="F24" s="39">
        <f t="shared" si="3"/>
        <v>1.0217391304347827</v>
      </c>
      <c r="G24" s="39">
        <f t="shared" si="4"/>
        <v>2.0434782608695654</v>
      </c>
      <c r="H24" s="39">
        <f t="shared" si="5"/>
        <v>1</v>
      </c>
      <c r="I24" s="39">
        <f t="shared" si="6"/>
        <v>1.355072463768116</v>
      </c>
      <c r="J24" s="39"/>
      <c r="K24" s="39">
        <f t="shared" si="7"/>
        <v>0.39655172413793105</v>
      </c>
      <c r="L24" s="39">
        <f t="shared" si="8"/>
        <v>0.19827586206896552</v>
      </c>
      <c r="M24" s="39">
        <f t="shared" si="9"/>
        <v>0.40517241379310343</v>
      </c>
      <c r="N24" s="39">
        <f t="shared" si="10"/>
        <v>1.2155172413793103</v>
      </c>
      <c r="O24" s="39">
        <f t="shared" si="11"/>
        <v>2.4310344827586206</v>
      </c>
      <c r="P24" s="39">
        <f t="shared" si="12"/>
        <v>0.81034482758620685</v>
      </c>
      <c r="Q24" s="39">
        <f t="shared" si="13"/>
        <v>1.4856321839080457</v>
      </c>
    </row>
    <row r="25" spans="1:17" x14ac:dyDescent="0.25">
      <c r="A25" s="20">
        <v>23</v>
      </c>
      <c r="B25">
        <v>120000</v>
      </c>
      <c r="C25">
        <v>60000</v>
      </c>
      <c r="D25">
        <v>122500</v>
      </c>
      <c r="E25">
        <f t="shared" si="2"/>
        <v>302500</v>
      </c>
      <c r="F25" s="39">
        <f t="shared" si="3"/>
        <v>1.0208333333333333</v>
      </c>
      <c r="G25" s="39">
        <f t="shared" si="4"/>
        <v>2.0416666666666665</v>
      </c>
      <c r="H25" s="39">
        <f t="shared" si="5"/>
        <v>1</v>
      </c>
      <c r="I25" s="39">
        <f t="shared" si="6"/>
        <v>1.3541666666666667</v>
      </c>
      <c r="J25" s="39"/>
      <c r="K25" s="39">
        <f t="shared" si="7"/>
        <v>0.39669421487603307</v>
      </c>
      <c r="L25" s="39">
        <f t="shared" si="8"/>
        <v>0.19834710743801653</v>
      </c>
      <c r="M25" s="39">
        <f t="shared" si="9"/>
        <v>0.4049586776859504</v>
      </c>
      <c r="N25" s="39">
        <f t="shared" si="10"/>
        <v>1.2148760330578512</v>
      </c>
      <c r="O25" s="39">
        <f t="shared" si="11"/>
        <v>2.4297520661157024</v>
      </c>
      <c r="P25" s="39">
        <f t="shared" si="12"/>
        <v>0.80991735537190079</v>
      </c>
      <c r="Q25" s="39">
        <f t="shared" si="13"/>
        <v>1.4848484848484851</v>
      </c>
    </row>
    <row r="26" spans="1:17" ht="15.75" thickBot="1" x14ac:dyDescent="0.3">
      <c r="A26" s="22">
        <v>24</v>
      </c>
      <c r="B26" s="23">
        <v>125000</v>
      </c>
      <c r="C26" s="23">
        <v>62500</v>
      </c>
      <c r="D26" s="23">
        <v>127500</v>
      </c>
      <c r="E26">
        <f t="shared" si="2"/>
        <v>315000</v>
      </c>
      <c r="F26" s="39">
        <f t="shared" si="3"/>
        <v>1.02</v>
      </c>
      <c r="G26" s="39">
        <f t="shared" si="4"/>
        <v>2.04</v>
      </c>
      <c r="H26" s="39">
        <f t="shared" si="5"/>
        <v>1</v>
      </c>
      <c r="I26" s="39">
        <f t="shared" si="6"/>
        <v>1.3533333333333335</v>
      </c>
      <c r="J26" s="39"/>
      <c r="K26" s="39">
        <f t="shared" si="7"/>
        <v>0.3968253968253968</v>
      </c>
      <c r="L26" s="39">
        <f t="shared" si="8"/>
        <v>0.1984126984126984</v>
      </c>
      <c r="M26" s="39">
        <f t="shared" si="9"/>
        <v>0.40476190476190477</v>
      </c>
      <c r="N26" s="39">
        <f t="shared" si="10"/>
        <v>1.2142857142857144</v>
      </c>
      <c r="O26" s="39">
        <f t="shared" si="11"/>
        <v>2.4285714285714288</v>
      </c>
      <c r="P26" s="39">
        <f t="shared" si="12"/>
        <v>0.80952380952380953</v>
      </c>
      <c r="Q26" s="39">
        <f t="shared" si="13"/>
        <v>1.4841269841269842</v>
      </c>
    </row>
    <row r="27" spans="1:17" x14ac:dyDescent="0.25">
      <c r="A27" s="20">
        <v>25</v>
      </c>
      <c r="B27">
        <v>130000</v>
      </c>
      <c r="C27">
        <v>65000</v>
      </c>
      <c r="D27">
        <v>132500</v>
      </c>
      <c r="E27">
        <f t="shared" si="2"/>
        <v>327500</v>
      </c>
      <c r="F27" s="39">
        <f t="shared" si="3"/>
        <v>1.0192307692307692</v>
      </c>
      <c r="G27" s="39">
        <f t="shared" si="4"/>
        <v>2.0384615384615383</v>
      </c>
      <c r="H27" s="39">
        <f t="shared" si="5"/>
        <v>1</v>
      </c>
      <c r="I27" s="39">
        <f t="shared" si="6"/>
        <v>1.3525641025641024</v>
      </c>
      <c r="J27" s="39"/>
      <c r="K27" s="39">
        <f t="shared" si="7"/>
        <v>0.39694656488549618</v>
      </c>
      <c r="L27" s="39">
        <f t="shared" si="8"/>
        <v>0.19847328244274809</v>
      </c>
      <c r="M27" s="39">
        <f t="shared" si="9"/>
        <v>0.40458015267175573</v>
      </c>
      <c r="N27" s="39">
        <f t="shared" si="10"/>
        <v>1.2137404580152673</v>
      </c>
      <c r="O27" s="39">
        <f t="shared" si="11"/>
        <v>2.4274809160305346</v>
      </c>
      <c r="P27" s="39">
        <f t="shared" si="12"/>
        <v>0.80916030534351147</v>
      </c>
      <c r="Q27" s="39">
        <f t="shared" si="13"/>
        <v>1.4834605597964379</v>
      </c>
    </row>
    <row r="28" spans="1:17" x14ac:dyDescent="0.25">
      <c r="A28" s="20">
        <v>26</v>
      </c>
      <c r="B28">
        <v>135000</v>
      </c>
      <c r="C28">
        <v>67500</v>
      </c>
      <c r="D28">
        <v>137500</v>
      </c>
      <c r="E28">
        <f t="shared" si="2"/>
        <v>340000</v>
      </c>
      <c r="F28" s="39">
        <f t="shared" si="3"/>
        <v>1.0185185185185186</v>
      </c>
      <c r="G28" s="39">
        <f t="shared" si="4"/>
        <v>2.0370370370370372</v>
      </c>
      <c r="H28" s="39">
        <f t="shared" si="5"/>
        <v>1</v>
      </c>
      <c r="I28" s="39">
        <f t="shared" si="6"/>
        <v>1.3518518518518519</v>
      </c>
      <c r="J28" s="39"/>
      <c r="K28" s="39">
        <f t="shared" si="7"/>
        <v>0.39705882352941174</v>
      </c>
      <c r="L28" s="39">
        <f t="shared" si="8"/>
        <v>0.19852941176470587</v>
      </c>
      <c r="M28" s="39">
        <f t="shared" si="9"/>
        <v>0.40441176470588236</v>
      </c>
      <c r="N28" s="39">
        <f t="shared" si="10"/>
        <v>1.2132352941176472</v>
      </c>
      <c r="O28" s="39">
        <f t="shared" si="11"/>
        <v>2.4264705882352944</v>
      </c>
      <c r="P28" s="39">
        <f t="shared" si="12"/>
        <v>0.80882352941176472</v>
      </c>
      <c r="Q28" s="39">
        <f t="shared" si="13"/>
        <v>1.4828431372549022</v>
      </c>
    </row>
    <row r="29" spans="1:17" ht="15.75" thickBot="1" x14ac:dyDescent="0.3">
      <c r="A29" s="22">
        <v>27</v>
      </c>
      <c r="B29" s="23">
        <v>140000</v>
      </c>
      <c r="C29" s="23">
        <v>70000</v>
      </c>
      <c r="D29" s="23">
        <v>142500</v>
      </c>
      <c r="E29">
        <f t="shared" si="2"/>
        <v>352500</v>
      </c>
      <c r="F29" s="39">
        <f t="shared" si="3"/>
        <v>1.0178571428571428</v>
      </c>
      <c r="G29" s="39">
        <f t="shared" si="4"/>
        <v>2.0357142857142856</v>
      </c>
      <c r="H29" s="39">
        <f t="shared" si="5"/>
        <v>1</v>
      </c>
      <c r="I29" s="39">
        <f t="shared" si="6"/>
        <v>1.3511904761904763</v>
      </c>
      <c r="J29" s="39"/>
      <c r="K29" s="39">
        <f t="shared" si="7"/>
        <v>0.3971631205673759</v>
      </c>
      <c r="L29" s="39">
        <f t="shared" si="8"/>
        <v>0.19858156028368795</v>
      </c>
      <c r="M29" s="39">
        <f t="shared" si="9"/>
        <v>0.40425531914893614</v>
      </c>
      <c r="N29" s="39">
        <f t="shared" si="10"/>
        <v>1.2127659574468086</v>
      </c>
      <c r="O29" s="39">
        <f t="shared" si="11"/>
        <v>2.4255319148936172</v>
      </c>
      <c r="P29" s="39">
        <f t="shared" si="12"/>
        <v>0.80851063829787229</v>
      </c>
      <c r="Q29" s="39">
        <f t="shared" si="13"/>
        <v>1.4822695035460993</v>
      </c>
    </row>
    <row r="30" spans="1:17" x14ac:dyDescent="0.25">
      <c r="A30" s="20">
        <v>28</v>
      </c>
      <c r="B30">
        <v>145000</v>
      </c>
      <c r="C30">
        <v>72500</v>
      </c>
      <c r="D30">
        <v>147500</v>
      </c>
      <c r="E30">
        <f t="shared" si="2"/>
        <v>365000</v>
      </c>
      <c r="F30" s="39">
        <f t="shared" si="3"/>
        <v>1.0172413793103448</v>
      </c>
      <c r="G30" s="39">
        <f t="shared" si="4"/>
        <v>2.0344827586206895</v>
      </c>
      <c r="H30" s="39">
        <f t="shared" si="5"/>
        <v>1</v>
      </c>
      <c r="I30" s="39">
        <f t="shared" si="6"/>
        <v>1.350574712643678</v>
      </c>
      <c r="J30" s="39"/>
      <c r="K30" s="39">
        <f t="shared" si="7"/>
        <v>0.39726027397260272</v>
      </c>
      <c r="L30" s="39">
        <f t="shared" si="8"/>
        <v>0.19863013698630136</v>
      </c>
      <c r="M30" s="39">
        <f t="shared" si="9"/>
        <v>0.4041095890410959</v>
      </c>
      <c r="N30" s="39">
        <f t="shared" si="10"/>
        <v>1.2123287671232879</v>
      </c>
      <c r="O30" s="39">
        <f t="shared" si="11"/>
        <v>2.4246575342465757</v>
      </c>
      <c r="P30" s="39">
        <f t="shared" si="12"/>
        <v>0.80821917808219179</v>
      </c>
      <c r="Q30" s="39">
        <f t="shared" si="13"/>
        <v>1.4817351598173518</v>
      </c>
    </row>
    <row r="31" spans="1:17" x14ac:dyDescent="0.25">
      <c r="A31" s="20">
        <v>29</v>
      </c>
      <c r="B31">
        <v>150000</v>
      </c>
      <c r="C31">
        <v>75000</v>
      </c>
      <c r="D31">
        <v>152500</v>
      </c>
      <c r="E31">
        <f t="shared" si="2"/>
        <v>377500</v>
      </c>
      <c r="F31" s="39">
        <f t="shared" si="3"/>
        <v>1.0166666666666666</v>
      </c>
      <c r="G31" s="39">
        <f t="shared" si="4"/>
        <v>2.0333333333333332</v>
      </c>
      <c r="H31" s="39">
        <f t="shared" si="5"/>
        <v>1</v>
      </c>
      <c r="I31" s="39">
        <f t="shared" si="6"/>
        <v>1.3499999999999999</v>
      </c>
      <c r="J31" s="39"/>
      <c r="K31" s="39">
        <f t="shared" si="7"/>
        <v>0.39735099337748342</v>
      </c>
      <c r="L31" s="39">
        <f t="shared" si="8"/>
        <v>0.19867549668874171</v>
      </c>
      <c r="M31" s="39">
        <f t="shared" si="9"/>
        <v>0.40397350993377484</v>
      </c>
      <c r="N31" s="39">
        <f t="shared" si="10"/>
        <v>1.2119205298013247</v>
      </c>
      <c r="O31" s="39">
        <f t="shared" si="11"/>
        <v>2.4238410596026494</v>
      </c>
      <c r="P31" s="39">
        <f t="shared" si="12"/>
        <v>0.80794701986754969</v>
      </c>
      <c r="Q31" s="39">
        <f t="shared" si="13"/>
        <v>1.481236203090508</v>
      </c>
    </row>
    <row r="32" spans="1:17" ht="15.75" thickBot="1" x14ac:dyDescent="0.3">
      <c r="A32" s="22">
        <v>30</v>
      </c>
      <c r="B32" s="23">
        <v>155000</v>
      </c>
      <c r="C32" s="23">
        <v>77500</v>
      </c>
      <c r="D32" s="23">
        <v>157500</v>
      </c>
      <c r="E32">
        <f t="shared" si="2"/>
        <v>390000</v>
      </c>
      <c r="F32" s="39">
        <f t="shared" si="3"/>
        <v>1.0161290322580645</v>
      </c>
      <c r="G32" s="39">
        <f t="shared" si="4"/>
        <v>2.032258064516129</v>
      </c>
      <c r="H32" s="39">
        <f t="shared" si="5"/>
        <v>1</v>
      </c>
      <c r="I32" s="39">
        <f t="shared" si="6"/>
        <v>1.349462365591398</v>
      </c>
      <c r="J32" s="39"/>
      <c r="K32" s="39">
        <f t="shared" si="7"/>
        <v>0.39743589743589741</v>
      </c>
      <c r="L32" s="39">
        <f t="shared" si="8"/>
        <v>0.19871794871794871</v>
      </c>
      <c r="M32" s="39">
        <f t="shared" si="9"/>
        <v>0.40384615384615385</v>
      </c>
      <c r="N32" s="39">
        <f t="shared" si="10"/>
        <v>1.2115384615384617</v>
      </c>
      <c r="O32" s="39">
        <f t="shared" si="11"/>
        <v>2.4230769230769234</v>
      </c>
      <c r="P32" s="39">
        <f t="shared" si="12"/>
        <v>0.80769230769230771</v>
      </c>
      <c r="Q32" s="39">
        <f t="shared" si="13"/>
        <v>1.4807692307692308</v>
      </c>
    </row>
    <row r="33" spans="1:17" x14ac:dyDescent="0.25">
      <c r="A33" s="20">
        <v>31</v>
      </c>
      <c r="B33">
        <v>160000</v>
      </c>
      <c r="C33">
        <v>80000</v>
      </c>
      <c r="D33">
        <v>162500</v>
      </c>
      <c r="E33">
        <f t="shared" si="2"/>
        <v>402500</v>
      </c>
      <c r="F33" s="39">
        <f t="shared" si="3"/>
        <v>1.015625</v>
      </c>
      <c r="G33" s="39">
        <f t="shared" si="4"/>
        <v>2.03125</v>
      </c>
      <c r="H33" s="39">
        <f t="shared" si="5"/>
        <v>1</v>
      </c>
      <c r="I33" s="39">
        <f t="shared" si="6"/>
        <v>1.3489583333333333</v>
      </c>
      <c r="J33" s="39"/>
      <c r="K33" s="39">
        <f t="shared" si="7"/>
        <v>0.39751552795031053</v>
      </c>
      <c r="L33" s="39">
        <f t="shared" si="8"/>
        <v>0.19875776397515527</v>
      </c>
      <c r="M33" s="39">
        <f t="shared" si="9"/>
        <v>0.40372670807453415</v>
      </c>
      <c r="N33" s="39">
        <f t="shared" si="10"/>
        <v>1.2111801242236024</v>
      </c>
      <c r="O33" s="39">
        <f t="shared" si="11"/>
        <v>2.4223602484472049</v>
      </c>
      <c r="P33" s="39">
        <f t="shared" si="12"/>
        <v>0.80745341614906829</v>
      </c>
      <c r="Q33" s="39">
        <f t="shared" si="13"/>
        <v>1.4803312629399585</v>
      </c>
    </row>
    <row r="34" spans="1:17" x14ac:dyDescent="0.25">
      <c r="A34" s="20">
        <v>32</v>
      </c>
      <c r="B34">
        <v>165000</v>
      </c>
      <c r="C34">
        <v>82500</v>
      </c>
      <c r="D34">
        <v>167500</v>
      </c>
      <c r="E34">
        <f t="shared" si="2"/>
        <v>415000</v>
      </c>
      <c r="F34" s="39">
        <f t="shared" si="3"/>
        <v>1.0151515151515151</v>
      </c>
      <c r="G34" s="39">
        <f t="shared" si="4"/>
        <v>2.0303030303030303</v>
      </c>
      <c r="H34" s="39">
        <f t="shared" si="5"/>
        <v>1</v>
      </c>
      <c r="I34" s="39">
        <f t="shared" si="6"/>
        <v>1.3484848484848484</v>
      </c>
      <c r="J34" s="39"/>
      <c r="K34" s="39">
        <f t="shared" si="7"/>
        <v>0.39759036144578314</v>
      </c>
      <c r="L34" s="39">
        <f t="shared" si="8"/>
        <v>0.19879518072289157</v>
      </c>
      <c r="M34" s="39">
        <f t="shared" si="9"/>
        <v>0.40361445783132532</v>
      </c>
      <c r="N34" s="39">
        <f t="shared" si="10"/>
        <v>1.2108433734939761</v>
      </c>
      <c r="O34" s="39">
        <f t="shared" si="11"/>
        <v>2.4216867469879522</v>
      </c>
      <c r="P34" s="39">
        <f t="shared" si="12"/>
        <v>0.80722891566265065</v>
      </c>
      <c r="Q34" s="39">
        <f t="shared" si="13"/>
        <v>1.4799196787148599</v>
      </c>
    </row>
    <row r="35" spans="1:17" ht="15.75" thickBot="1" x14ac:dyDescent="0.3">
      <c r="A35" s="22">
        <v>33</v>
      </c>
      <c r="B35" s="23">
        <v>170000</v>
      </c>
      <c r="C35" s="23">
        <v>85000</v>
      </c>
      <c r="D35" s="23">
        <v>172500</v>
      </c>
      <c r="E35">
        <f t="shared" si="2"/>
        <v>427500</v>
      </c>
      <c r="F35" s="39">
        <f t="shared" ref="F35:F66" si="14">MAX($B35:$D35)/B35</f>
        <v>1.0147058823529411</v>
      </c>
      <c r="G35" s="39">
        <f t="shared" ref="G35:G66" si="15">MAX($B35:$D35)/C35</f>
        <v>2.0294117647058822</v>
      </c>
      <c r="H35" s="39">
        <f t="shared" ref="H35:H66" si="16">MAX($B35:$D35)/D35</f>
        <v>1</v>
      </c>
      <c r="I35" s="39">
        <f t="shared" si="6"/>
        <v>1.3480392156862744</v>
      </c>
      <c r="J35" s="39"/>
      <c r="K35" s="39">
        <f t="shared" si="7"/>
        <v>0.39766081871345027</v>
      </c>
      <c r="L35" s="39">
        <f t="shared" si="8"/>
        <v>0.19883040935672514</v>
      </c>
      <c r="M35" s="39">
        <f t="shared" si="9"/>
        <v>0.40350877192982454</v>
      </c>
      <c r="N35" s="39">
        <f t="shared" si="10"/>
        <v>1.2105263157894737</v>
      </c>
      <c r="O35" s="39">
        <f t="shared" si="11"/>
        <v>2.4210526315789473</v>
      </c>
      <c r="P35" s="39">
        <f t="shared" si="12"/>
        <v>0.80701754385964908</v>
      </c>
      <c r="Q35" s="39">
        <f t="shared" si="13"/>
        <v>1.4795321637426901</v>
      </c>
    </row>
    <row r="36" spans="1:17" x14ac:dyDescent="0.25">
      <c r="A36" s="20">
        <v>34</v>
      </c>
      <c r="B36">
        <v>175000</v>
      </c>
      <c r="C36">
        <v>87500</v>
      </c>
      <c r="D36">
        <v>177500</v>
      </c>
      <c r="E36">
        <f t="shared" si="2"/>
        <v>440000</v>
      </c>
      <c r="F36" s="39">
        <f t="shared" si="14"/>
        <v>1.0142857142857142</v>
      </c>
      <c r="G36" s="39">
        <f t="shared" si="15"/>
        <v>2.0285714285714285</v>
      </c>
      <c r="H36" s="39">
        <f t="shared" si="16"/>
        <v>1</v>
      </c>
      <c r="I36" s="39">
        <f t="shared" si="6"/>
        <v>1.3476190476190475</v>
      </c>
      <c r="J36" s="39"/>
      <c r="K36" s="39">
        <f t="shared" si="7"/>
        <v>0.39772727272727271</v>
      </c>
      <c r="L36" s="39">
        <f t="shared" si="8"/>
        <v>0.19886363636363635</v>
      </c>
      <c r="M36" s="39">
        <f t="shared" si="9"/>
        <v>0.40340909090909088</v>
      </c>
      <c r="N36" s="39">
        <f t="shared" si="10"/>
        <v>1.2102272727272727</v>
      </c>
      <c r="O36" s="39">
        <f t="shared" si="11"/>
        <v>2.4204545454545454</v>
      </c>
      <c r="P36" s="39">
        <f t="shared" si="12"/>
        <v>0.80681818181818177</v>
      </c>
      <c r="Q36" s="39">
        <f t="shared" si="13"/>
        <v>1.4791666666666667</v>
      </c>
    </row>
    <row r="37" spans="1:17" x14ac:dyDescent="0.25">
      <c r="A37" s="20">
        <v>35</v>
      </c>
      <c r="B37">
        <v>180000</v>
      </c>
      <c r="C37">
        <v>90000</v>
      </c>
      <c r="D37">
        <v>182500</v>
      </c>
      <c r="E37">
        <f t="shared" si="2"/>
        <v>452500</v>
      </c>
      <c r="F37" s="39">
        <f t="shared" si="14"/>
        <v>1.0138888888888888</v>
      </c>
      <c r="G37" s="39">
        <f t="shared" si="15"/>
        <v>2.0277777777777777</v>
      </c>
      <c r="H37" s="39">
        <f t="shared" si="16"/>
        <v>1</v>
      </c>
      <c r="I37" s="39">
        <f t="shared" si="6"/>
        <v>1.3472222222222221</v>
      </c>
      <c r="J37" s="39"/>
      <c r="K37" s="39">
        <f t="shared" si="7"/>
        <v>0.39779005524861877</v>
      </c>
      <c r="L37" s="39">
        <f t="shared" si="8"/>
        <v>0.19889502762430938</v>
      </c>
      <c r="M37" s="39">
        <f t="shared" si="9"/>
        <v>0.40331491712707185</v>
      </c>
      <c r="N37" s="39">
        <f t="shared" si="10"/>
        <v>1.2099447513812156</v>
      </c>
      <c r="O37" s="39">
        <f t="shared" si="11"/>
        <v>2.4198895027624312</v>
      </c>
      <c r="P37" s="39">
        <f t="shared" si="12"/>
        <v>0.8066298342541437</v>
      </c>
      <c r="Q37" s="39">
        <f t="shared" si="13"/>
        <v>1.4788213627992635</v>
      </c>
    </row>
    <row r="38" spans="1:17" x14ac:dyDescent="0.25">
      <c r="A38" s="20">
        <v>36</v>
      </c>
      <c r="B38">
        <v>185000</v>
      </c>
      <c r="C38">
        <v>92500</v>
      </c>
      <c r="D38">
        <v>187500</v>
      </c>
      <c r="E38">
        <f t="shared" si="2"/>
        <v>465000</v>
      </c>
      <c r="F38" s="39">
        <f t="shared" si="14"/>
        <v>1.0135135135135136</v>
      </c>
      <c r="G38" s="39">
        <f t="shared" si="15"/>
        <v>2.0270270270270272</v>
      </c>
      <c r="H38" s="39">
        <f t="shared" si="16"/>
        <v>1</v>
      </c>
      <c r="I38" s="39">
        <f t="shared" si="6"/>
        <v>1.3468468468468469</v>
      </c>
      <c r="J38" s="39"/>
      <c r="K38" s="39">
        <f t="shared" si="7"/>
        <v>0.39784946236559138</v>
      </c>
      <c r="L38" s="39">
        <f t="shared" si="8"/>
        <v>0.19892473118279569</v>
      </c>
      <c r="M38" s="39">
        <f t="shared" si="9"/>
        <v>0.40322580645161288</v>
      </c>
      <c r="N38" s="39">
        <f t="shared" si="10"/>
        <v>1.2096774193548387</v>
      </c>
      <c r="O38" s="39">
        <f t="shared" si="11"/>
        <v>2.4193548387096775</v>
      </c>
      <c r="P38" s="39">
        <f t="shared" si="12"/>
        <v>0.80645161290322576</v>
      </c>
      <c r="Q38" s="39">
        <f t="shared" si="13"/>
        <v>1.478494623655914</v>
      </c>
    </row>
    <row r="39" spans="1:17" x14ac:dyDescent="0.25">
      <c r="A39" s="20">
        <v>37</v>
      </c>
      <c r="B39">
        <v>190000</v>
      </c>
      <c r="C39">
        <v>95000</v>
      </c>
      <c r="D39">
        <v>192500</v>
      </c>
      <c r="E39">
        <f t="shared" si="2"/>
        <v>477500</v>
      </c>
      <c r="F39" s="39">
        <f t="shared" si="14"/>
        <v>1.013157894736842</v>
      </c>
      <c r="G39" s="39">
        <f t="shared" si="15"/>
        <v>2.0263157894736841</v>
      </c>
      <c r="H39" s="39">
        <f t="shared" si="16"/>
        <v>1</v>
      </c>
      <c r="I39" s="39">
        <f t="shared" si="6"/>
        <v>1.3464912280701753</v>
      </c>
      <c r="J39" s="39"/>
      <c r="K39" s="39">
        <f t="shared" si="7"/>
        <v>0.39790575916230364</v>
      </c>
      <c r="L39" s="39">
        <f t="shared" si="8"/>
        <v>0.19895287958115182</v>
      </c>
      <c r="M39" s="39">
        <f t="shared" si="9"/>
        <v>0.40314136125654448</v>
      </c>
      <c r="N39" s="39">
        <f t="shared" si="10"/>
        <v>1.2094240837696335</v>
      </c>
      <c r="O39" s="39">
        <f t="shared" si="11"/>
        <v>2.418848167539267</v>
      </c>
      <c r="P39" s="39">
        <f t="shared" si="12"/>
        <v>0.80628272251308897</v>
      </c>
      <c r="Q39" s="39">
        <f t="shared" si="13"/>
        <v>1.4781849912739966</v>
      </c>
    </row>
    <row r="40" spans="1:17" ht="15.75" thickBot="1" x14ac:dyDescent="0.3">
      <c r="A40" s="22">
        <v>38</v>
      </c>
      <c r="B40" s="23">
        <v>195000</v>
      </c>
      <c r="C40" s="23">
        <v>97500</v>
      </c>
      <c r="D40" s="23">
        <v>197500</v>
      </c>
      <c r="E40">
        <f t="shared" si="2"/>
        <v>490000</v>
      </c>
      <c r="F40" s="39">
        <f t="shared" si="14"/>
        <v>1.0128205128205128</v>
      </c>
      <c r="G40" s="39">
        <f t="shared" si="15"/>
        <v>2.0256410256410255</v>
      </c>
      <c r="H40" s="39">
        <f t="shared" si="16"/>
        <v>1</v>
      </c>
      <c r="I40" s="39">
        <f t="shared" si="6"/>
        <v>1.346153846153846</v>
      </c>
      <c r="J40" s="39"/>
      <c r="K40" s="39">
        <f t="shared" si="7"/>
        <v>0.39795918367346939</v>
      </c>
      <c r="L40" s="39">
        <f t="shared" si="8"/>
        <v>0.19897959183673469</v>
      </c>
      <c r="M40" s="39">
        <f t="shared" si="9"/>
        <v>0.40306122448979592</v>
      </c>
      <c r="N40" s="39">
        <f t="shared" si="10"/>
        <v>1.2091836734693879</v>
      </c>
      <c r="O40" s="39">
        <f t="shared" si="11"/>
        <v>2.4183673469387759</v>
      </c>
      <c r="P40" s="39">
        <f t="shared" si="12"/>
        <v>0.80612244897959184</v>
      </c>
      <c r="Q40" s="39">
        <f t="shared" si="13"/>
        <v>1.477891156462585</v>
      </c>
    </row>
    <row r="41" spans="1:17" x14ac:dyDescent="0.25">
      <c r="A41" s="20">
        <v>39</v>
      </c>
      <c r="B41">
        <v>200000</v>
      </c>
      <c r="C41">
        <v>100000</v>
      </c>
      <c r="D41">
        <v>202500</v>
      </c>
      <c r="E41">
        <f t="shared" si="2"/>
        <v>502500</v>
      </c>
      <c r="F41" s="39">
        <f t="shared" si="14"/>
        <v>1.0125</v>
      </c>
      <c r="G41" s="39">
        <f t="shared" si="15"/>
        <v>2.0249999999999999</v>
      </c>
      <c r="H41" s="39">
        <f t="shared" si="16"/>
        <v>1</v>
      </c>
      <c r="I41" s="39">
        <f t="shared" si="6"/>
        <v>1.3458333333333332</v>
      </c>
      <c r="J41" s="39"/>
      <c r="K41" s="39">
        <f t="shared" si="7"/>
        <v>0.39800995024875624</v>
      </c>
      <c r="L41" s="39">
        <f t="shared" si="8"/>
        <v>0.19900497512437812</v>
      </c>
      <c r="M41" s="39">
        <f t="shared" si="9"/>
        <v>0.40298507462686567</v>
      </c>
      <c r="N41" s="39">
        <f t="shared" si="10"/>
        <v>1.2089552238805972</v>
      </c>
      <c r="O41" s="39">
        <f t="shared" si="11"/>
        <v>2.4179104477611943</v>
      </c>
      <c r="P41" s="39">
        <f t="shared" si="12"/>
        <v>0.80597014925373134</v>
      </c>
      <c r="Q41" s="39">
        <f t="shared" si="13"/>
        <v>1.4776119402985077</v>
      </c>
    </row>
    <row r="42" spans="1:17" x14ac:dyDescent="0.25">
      <c r="A42" s="20">
        <v>40</v>
      </c>
      <c r="B42">
        <v>205000</v>
      </c>
      <c r="C42">
        <v>102500</v>
      </c>
      <c r="D42">
        <v>207500</v>
      </c>
      <c r="E42">
        <f t="shared" si="2"/>
        <v>515000</v>
      </c>
      <c r="F42" s="39">
        <f t="shared" si="14"/>
        <v>1.0121951219512195</v>
      </c>
      <c r="G42" s="39">
        <f t="shared" si="15"/>
        <v>2.024390243902439</v>
      </c>
      <c r="H42" s="39">
        <f t="shared" si="16"/>
        <v>1</v>
      </c>
      <c r="I42" s="39">
        <f t="shared" si="6"/>
        <v>1.345528455284553</v>
      </c>
      <c r="J42" s="39"/>
      <c r="K42" s="39">
        <f t="shared" si="7"/>
        <v>0.39805825242718446</v>
      </c>
      <c r="L42" s="39">
        <f t="shared" si="8"/>
        <v>0.19902912621359223</v>
      </c>
      <c r="M42" s="39">
        <f t="shared" si="9"/>
        <v>0.40291262135922329</v>
      </c>
      <c r="N42" s="39">
        <f t="shared" si="10"/>
        <v>1.20873786407767</v>
      </c>
      <c r="O42" s="39">
        <f t="shared" si="11"/>
        <v>2.4174757281553401</v>
      </c>
      <c r="P42" s="39">
        <f t="shared" si="12"/>
        <v>0.80582524271844658</v>
      </c>
      <c r="Q42" s="39">
        <f t="shared" si="13"/>
        <v>1.4773462783171523</v>
      </c>
    </row>
    <row r="43" spans="1:17" x14ac:dyDescent="0.25">
      <c r="A43" s="20">
        <v>41</v>
      </c>
      <c r="B43">
        <v>210000</v>
      </c>
      <c r="C43">
        <v>105000</v>
      </c>
      <c r="D43">
        <v>212500</v>
      </c>
      <c r="E43">
        <f t="shared" si="2"/>
        <v>527500</v>
      </c>
      <c r="F43" s="39">
        <f t="shared" si="14"/>
        <v>1.0119047619047619</v>
      </c>
      <c r="G43" s="39">
        <f t="shared" si="15"/>
        <v>2.0238095238095237</v>
      </c>
      <c r="H43" s="39">
        <f t="shared" si="16"/>
        <v>1</v>
      </c>
      <c r="I43" s="39">
        <f t="shared" si="6"/>
        <v>1.3452380952380951</v>
      </c>
      <c r="J43" s="39"/>
      <c r="K43" s="39">
        <f t="shared" si="7"/>
        <v>0.3981042654028436</v>
      </c>
      <c r="L43" s="39">
        <f t="shared" si="8"/>
        <v>0.1990521327014218</v>
      </c>
      <c r="M43" s="39">
        <f t="shared" si="9"/>
        <v>0.40284360189573459</v>
      </c>
      <c r="N43" s="39">
        <f t="shared" si="10"/>
        <v>1.2085308056872039</v>
      </c>
      <c r="O43" s="39">
        <f t="shared" si="11"/>
        <v>2.4170616113744079</v>
      </c>
      <c r="P43" s="39">
        <f t="shared" si="12"/>
        <v>0.80568720379146919</v>
      </c>
      <c r="Q43" s="39">
        <f t="shared" si="13"/>
        <v>1.477093206951027</v>
      </c>
    </row>
    <row r="44" spans="1:17" x14ac:dyDescent="0.25">
      <c r="A44" s="20">
        <v>42</v>
      </c>
      <c r="B44">
        <v>215000</v>
      </c>
      <c r="C44">
        <v>107500</v>
      </c>
      <c r="D44">
        <v>217500</v>
      </c>
      <c r="E44">
        <f t="shared" si="2"/>
        <v>540000</v>
      </c>
      <c r="F44" s="39">
        <f t="shared" si="14"/>
        <v>1.0116279069767442</v>
      </c>
      <c r="G44" s="39">
        <f t="shared" si="15"/>
        <v>2.0232558139534884</v>
      </c>
      <c r="H44" s="39">
        <f t="shared" si="16"/>
        <v>1</v>
      </c>
      <c r="I44" s="39">
        <f t="shared" si="6"/>
        <v>1.3449612403100775</v>
      </c>
      <c r="J44" s="39"/>
      <c r="K44" s="39">
        <f t="shared" si="7"/>
        <v>0.39814814814814814</v>
      </c>
      <c r="L44" s="39">
        <f t="shared" si="8"/>
        <v>0.19907407407407407</v>
      </c>
      <c r="M44" s="39">
        <f t="shared" si="9"/>
        <v>0.40277777777777779</v>
      </c>
      <c r="N44" s="39">
        <f t="shared" si="10"/>
        <v>1.2083333333333335</v>
      </c>
      <c r="O44" s="39">
        <f t="shared" si="11"/>
        <v>2.416666666666667</v>
      </c>
      <c r="P44" s="39">
        <f t="shared" si="12"/>
        <v>0.80555555555555558</v>
      </c>
      <c r="Q44" s="39">
        <f t="shared" si="13"/>
        <v>1.4768518518518521</v>
      </c>
    </row>
    <row r="45" spans="1:17" ht="15.75" thickBot="1" x14ac:dyDescent="0.3">
      <c r="A45" s="22">
        <v>43</v>
      </c>
      <c r="B45" s="23">
        <v>220000</v>
      </c>
      <c r="C45" s="23">
        <v>110000</v>
      </c>
      <c r="D45" s="23">
        <v>222500</v>
      </c>
      <c r="E45">
        <f t="shared" si="2"/>
        <v>552500</v>
      </c>
      <c r="F45" s="39">
        <f t="shared" si="14"/>
        <v>1.0113636363636365</v>
      </c>
      <c r="G45" s="39">
        <f t="shared" si="15"/>
        <v>2.0227272727272729</v>
      </c>
      <c r="H45" s="39">
        <f t="shared" si="16"/>
        <v>1</v>
      </c>
      <c r="I45" s="39">
        <f t="shared" si="6"/>
        <v>1.3446969696969697</v>
      </c>
      <c r="J45" s="39"/>
      <c r="K45" s="39">
        <f t="shared" si="7"/>
        <v>0.39819004524886875</v>
      </c>
      <c r="L45" s="39">
        <f t="shared" si="8"/>
        <v>0.19909502262443438</v>
      </c>
      <c r="M45" s="39">
        <f t="shared" si="9"/>
        <v>0.40271493212669685</v>
      </c>
      <c r="N45" s="39">
        <f t="shared" si="10"/>
        <v>1.2081447963800906</v>
      </c>
      <c r="O45" s="39">
        <f t="shared" si="11"/>
        <v>2.4162895927601813</v>
      </c>
      <c r="P45" s="39">
        <f t="shared" si="12"/>
        <v>0.80542986425339369</v>
      </c>
      <c r="Q45" s="39">
        <f t="shared" si="13"/>
        <v>1.4766214177978885</v>
      </c>
    </row>
    <row r="46" spans="1:17" x14ac:dyDescent="0.25">
      <c r="A46" s="20">
        <v>44</v>
      </c>
      <c r="B46">
        <v>225000</v>
      </c>
      <c r="C46">
        <v>112500</v>
      </c>
      <c r="D46">
        <v>227500</v>
      </c>
      <c r="E46">
        <f t="shared" si="2"/>
        <v>565000</v>
      </c>
      <c r="F46" s="39">
        <f t="shared" si="14"/>
        <v>1.0111111111111111</v>
      </c>
      <c r="G46" s="39">
        <f t="shared" si="15"/>
        <v>2.0222222222222221</v>
      </c>
      <c r="H46" s="39">
        <f t="shared" si="16"/>
        <v>1</v>
      </c>
      <c r="I46" s="39">
        <f t="shared" si="6"/>
        <v>1.3444444444444443</v>
      </c>
      <c r="J46" s="39"/>
      <c r="K46" s="39">
        <f t="shared" si="7"/>
        <v>0.39823008849557523</v>
      </c>
      <c r="L46" s="39">
        <f t="shared" si="8"/>
        <v>0.19911504424778761</v>
      </c>
      <c r="M46" s="39">
        <f t="shared" si="9"/>
        <v>0.40265486725663718</v>
      </c>
      <c r="N46" s="39">
        <f t="shared" si="10"/>
        <v>1.2079646017699117</v>
      </c>
      <c r="O46" s="39">
        <f t="shared" si="11"/>
        <v>2.4159292035398234</v>
      </c>
      <c r="P46" s="39">
        <f t="shared" si="12"/>
        <v>0.80530973451327437</v>
      </c>
      <c r="Q46" s="39">
        <f t="shared" si="13"/>
        <v>1.4764011799410033</v>
      </c>
    </row>
    <row r="47" spans="1:17" x14ac:dyDescent="0.25">
      <c r="A47" s="20">
        <v>45</v>
      </c>
      <c r="B47">
        <v>230000</v>
      </c>
      <c r="C47">
        <v>115000</v>
      </c>
      <c r="D47">
        <v>232500</v>
      </c>
      <c r="E47">
        <f t="shared" si="2"/>
        <v>577500</v>
      </c>
      <c r="F47" s="39">
        <f t="shared" si="14"/>
        <v>1.0108695652173914</v>
      </c>
      <c r="G47" s="39">
        <f t="shared" si="15"/>
        <v>2.0217391304347827</v>
      </c>
      <c r="H47" s="39">
        <f t="shared" si="16"/>
        <v>1</v>
      </c>
      <c r="I47" s="39">
        <f t="shared" si="6"/>
        <v>1.3442028985507246</v>
      </c>
      <c r="J47" s="39"/>
      <c r="K47" s="39">
        <f t="shared" si="7"/>
        <v>0.39826839826839827</v>
      </c>
      <c r="L47" s="39">
        <f t="shared" si="8"/>
        <v>0.19913419913419914</v>
      </c>
      <c r="M47" s="39">
        <f t="shared" si="9"/>
        <v>0.40259740259740262</v>
      </c>
      <c r="N47" s="39">
        <f t="shared" si="10"/>
        <v>1.2077922077922079</v>
      </c>
      <c r="O47" s="39">
        <f t="shared" si="11"/>
        <v>2.4155844155844157</v>
      </c>
      <c r="P47" s="39">
        <f t="shared" si="12"/>
        <v>0.80519480519480524</v>
      </c>
      <c r="Q47" s="39">
        <f t="shared" si="13"/>
        <v>1.4761904761904763</v>
      </c>
    </row>
    <row r="48" spans="1:17" x14ac:dyDescent="0.25">
      <c r="A48" s="20">
        <v>46</v>
      </c>
      <c r="B48">
        <v>235000</v>
      </c>
      <c r="C48">
        <v>117500</v>
      </c>
      <c r="D48">
        <v>237500</v>
      </c>
      <c r="E48">
        <f t="shared" si="2"/>
        <v>590000</v>
      </c>
      <c r="F48" s="39">
        <f t="shared" si="14"/>
        <v>1.0106382978723405</v>
      </c>
      <c r="G48" s="39">
        <f t="shared" si="15"/>
        <v>2.021276595744681</v>
      </c>
      <c r="H48" s="39">
        <f t="shared" si="16"/>
        <v>1</v>
      </c>
      <c r="I48" s="39">
        <f t="shared" si="6"/>
        <v>1.343971631205674</v>
      </c>
      <c r="J48" s="39"/>
      <c r="K48" s="39">
        <f t="shared" si="7"/>
        <v>0.39830508474576271</v>
      </c>
      <c r="L48" s="39">
        <f t="shared" si="8"/>
        <v>0.19915254237288135</v>
      </c>
      <c r="M48" s="39">
        <f t="shared" si="9"/>
        <v>0.40254237288135591</v>
      </c>
      <c r="N48" s="39">
        <f t="shared" si="10"/>
        <v>1.2076271186440679</v>
      </c>
      <c r="O48" s="39">
        <f t="shared" si="11"/>
        <v>2.4152542372881358</v>
      </c>
      <c r="P48" s="39">
        <f t="shared" si="12"/>
        <v>0.80508474576271183</v>
      </c>
      <c r="Q48" s="39">
        <f t="shared" si="13"/>
        <v>1.4759887005649717</v>
      </c>
    </row>
    <row r="49" spans="1:17" x14ac:dyDescent="0.25">
      <c r="A49" s="20">
        <v>47</v>
      </c>
      <c r="B49">
        <v>240000</v>
      </c>
      <c r="C49">
        <v>120000</v>
      </c>
      <c r="D49">
        <v>242500</v>
      </c>
      <c r="E49">
        <f t="shared" si="2"/>
        <v>602500</v>
      </c>
      <c r="F49" s="39">
        <f t="shared" si="14"/>
        <v>1.0104166666666667</v>
      </c>
      <c r="G49" s="39">
        <f t="shared" si="15"/>
        <v>2.0208333333333335</v>
      </c>
      <c r="H49" s="39">
        <f t="shared" si="16"/>
        <v>1</v>
      </c>
      <c r="I49" s="39">
        <f t="shared" si="6"/>
        <v>1.34375</v>
      </c>
      <c r="J49" s="39"/>
      <c r="K49" s="39">
        <f t="shared" si="7"/>
        <v>0.39834024896265557</v>
      </c>
      <c r="L49" s="39">
        <f t="shared" si="8"/>
        <v>0.19917012448132779</v>
      </c>
      <c r="M49" s="39">
        <f t="shared" si="9"/>
        <v>0.40248962655601661</v>
      </c>
      <c r="N49" s="39">
        <f t="shared" si="10"/>
        <v>1.2074688796680499</v>
      </c>
      <c r="O49" s="39">
        <f t="shared" si="11"/>
        <v>2.4149377593360999</v>
      </c>
      <c r="P49" s="39">
        <f t="shared" si="12"/>
        <v>0.80497925311203322</v>
      </c>
      <c r="Q49" s="39">
        <f t="shared" si="13"/>
        <v>1.4757952973720609</v>
      </c>
    </row>
    <row r="50" spans="1:17" ht="15.75" thickBot="1" x14ac:dyDescent="0.3">
      <c r="A50" s="22">
        <v>48</v>
      </c>
      <c r="B50" s="23">
        <v>245000</v>
      </c>
      <c r="C50" s="23">
        <v>122500</v>
      </c>
      <c r="D50" s="23">
        <v>247500</v>
      </c>
      <c r="E50">
        <f t="shared" si="2"/>
        <v>615000</v>
      </c>
      <c r="F50" s="39">
        <f t="shared" si="14"/>
        <v>1.010204081632653</v>
      </c>
      <c r="G50" s="39">
        <f t="shared" si="15"/>
        <v>2.0204081632653059</v>
      </c>
      <c r="H50" s="39">
        <f t="shared" si="16"/>
        <v>1</v>
      </c>
      <c r="I50" s="39">
        <f t="shared" si="6"/>
        <v>1.3435374149659864</v>
      </c>
      <c r="J50" s="39"/>
      <c r="K50" s="39">
        <f t="shared" si="7"/>
        <v>0.3983739837398374</v>
      </c>
      <c r="L50" s="39">
        <f t="shared" si="8"/>
        <v>0.1991869918699187</v>
      </c>
      <c r="M50" s="39">
        <f t="shared" si="9"/>
        <v>0.40243902439024393</v>
      </c>
      <c r="N50" s="39">
        <f t="shared" si="10"/>
        <v>1.2073170731707319</v>
      </c>
      <c r="O50" s="39">
        <f t="shared" si="11"/>
        <v>2.4146341463414638</v>
      </c>
      <c r="P50" s="39">
        <f t="shared" si="12"/>
        <v>0.80487804878048785</v>
      </c>
      <c r="Q50" s="39">
        <f t="shared" si="13"/>
        <v>1.4756097560975612</v>
      </c>
    </row>
    <row r="51" spans="1:17" x14ac:dyDescent="0.25">
      <c r="A51" s="20">
        <v>49</v>
      </c>
      <c r="B51">
        <v>250000</v>
      </c>
      <c r="C51">
        <v>125000</v>
      </c>
      <c r="D51">
        <v>252500</v>
      </c>
      <c r="E51">
        <f t="shared" si="2"/>
        <v>627500</v>
      </c>
      <c r="F51" s="39">
        <f t="shared" si="14"/>
        <v>1.01</v>
      </c>
      <c r="G51" s="39">
        <f t="shared" si="15"/>
        <v>2.02</v>
      </c>
      <c r="H51" s="39">
        <f t="shared" si="16"/>
        <v>1</v>
      </c>
      <c r="I51" s="39">
        <f t="shared" si="6"/>
        <v>1.3433333333333335</v>
      </c>
      <c r="J51" s="39"/>
      <c r="K51" s="39">
        <f t="shared" si="7"/>
        <v>0.39840637450199201</v>
      </c>
      <c r="L51" s="39">
        <f t="shared" si="8"/>
        <v>0.19920318725099601</v>
      </c>
      <c r="M51" s="39">
        <f t="shared" si="9"/>
        <v>0.40239043824701193</v>
      </c>
      <c r="N51" s="39">
        <f t="shared" si="10"/>
        <v>1.2071713147410359</v>
      </c>
      <c r="O51" s="39">
        <f t="shared" si="11"/>
        <v>2.4143426294820718</v>
      </c>
      <c r="P51" s="39">
        <f t="shared" si="12"/>
        <v>0.80478087649402386</v>
      </c>
      <c r="Q51" s="39">
        <f t="shared" si="13"/>
        <v>1.4754316069057107</v>
      </c>
    </row>
    <row r="52" spans="1:17" x14ac:dyDescent="0.25">
      <c r="A52" s="20">
        <v>50</v>
      </c>
      <c r="B52">
        <v>255000</v>
      </c>
      <c r="C52">
        <v>127500</v>
      </c>
      <c r="D52">
        <v>257500</v>
      </c>
      <c r="E52">
        <f t="shared" si="2"/>
        <v>640000</v>
      </c>
      <c r="F52" s="39">
        <f t="shared" si="14"/>
        <v>1.0098039215686274</v>
      </c>
      <c r="G52" s="39">
        <f t="shared" si="15"/>
        <v>2.0196078431372548</v>
      </c>
      <c r="H52" s="39">
        <f t="shared" si="16"/>
        <v>1</v>
      </c>
      <c r="I52" s="39">
        <f t="shared" si="6"/>
        <v>1.3431372549019607</v>
      </c>
      <c r="J52" s="39"/>
      <c r="K52" s="39">
        <f t="shared" si="7"/>
        <v>0.3984375</v>
      </c>
      <c r="L52" s="39">
        <f t="shared" si="8"/>
        <v>0.19921875</v>
      </c>
      <c r="M52" s="39">
        <f t="shared" si="9"/>
        <v>0.40234375</v>
      </c>
      <c r="N52" s="39">
        <f t="shared" si="10"/>
        <v>1.20703125</v>
      </c>
      <c r="O52" s="39">
        <f t="shared" si="11"/>
        <v>2.4140625</v>
      </c>
      <c r="P52" s="39">
        <f t="shared" si="12"/>
        <v>0.8046875</v>
      </c>
      <c r="Q52" s="39">
        <f t="shared" si="13"/>
        <v>1.4752604166666667</v>
      </c>
    </row>
    <row r="53" spans="1:17" x14ac:dyDescent="0.25">
      <c r="A53" s="20">
        <v>51</v>
      </c>
      <c r="B53">
        <v>260000</v>
      </c>
      <c r="C53">
        <v>130000</v>
      </c>
      <c r="D53">
        <v>262500</v>
      </c>
      <c r="E53">
        <f t="shared" si="2"/>
        <v>652500</v>
      </c>
      <c r="F53" s="39">
        <f t="shared" si="14"/>
        <v>1.0096153846153846</v>
      </c>
      <c r="G53" s="39">
        <f t="shared" si="15"/>
        <v>2.0192307692307692</v>
      </c>
      <c r="H53" s="39">
        <f t="shared" si="16"/>
        <v>1</v>
      </c>
      <c r="I53" s="39">
        <f t="shared" si="6"/>
        <v>1.3429487179487178</v>
      </c>
      <c r="J53" s="39"/>
      <c r="K53" s="39">
        <f t="shared" si="7"/>
        <v>0.39846743295019155</v>
      </c>
      <c r="L53" s="39">
        <f t="shared" si="8"/>
        <v>0.19923371647509577</v>
      </c>
      <c r="M53" s="39">
        <f t="shared" si="9"/>
        <v>0.40229885057471265</v>
      </c>
      <c r="N53" s="39">
        <f t="shared" si="10"/>
        <v>1.2068965517241381</v>
      </c>
      <c r="O53" s="39">
        <f t="shared" si="11"/>
        <v>2.4137931034482762</v>
      </c>
      <c r="P53" s="39">
        <f t="shared" si="12"/>
        <v>0.8045977011494253</v>
      </c>
      <c r="Q53" s="39">
        <f t="shared" si="13"/>
        <v>1.4750957854406133</v>
      </c>
    </row>
    <row r="54" spans="1:17" x14ac:dyDescent="0.25">
      <c r="A54" s="20">
        <v>52</v>
      </c>
      <c r="B54">
        <v>265000</v>
      </c>
      <c r="C54">
        <v>132500</v>
      </c>
      <c r="D54">
        <v>267500</v>
      </c>
      <c r="E54">
        <f t="shared" si="2"/>
        <v>665000</v>
      </c>
      <c r="F54" s="39">
        <f t="shared" si="14"/>
        <v>1.0094339622641511</v>
      </c>
      <c r="G54" s="39">
        <f t="shared" si="15"/>
        <v>2.0188679245283021</v>
      </c>
      <c r="H54" s="39">
        <f t="shared" si="16"/>
        <v>1</v>
      </c>
      <c r="I54" s="39">
        <f t="shared" si="6"/>
        <v>1.3427672955974845</v>
      </c>
      <c r="J54" s="39"/>
      <c r="K54" s="39">
        <f t="shared" si="7"/>
        <v>0.39849624060150374</v>
      </c>
      <c r="L54" s="39">
        <f t="shared" si="8"/>
        <v>0.19924812030075187</v>
      </c>
      <c r="M54" s="39">
        <f t="shared" si="9"/>
        <v>0.40225563909774437</v>
      </c>
      <c r="N54" s="39">
        <f t="shared" si="10"/>
        <v>1.2067669172932332</v>
      </c>
      <c r="O54" s="39">
        <f t="shared" si="11"/>
        <v>2.4135338345864663</v>
      </c>
      <c r="P54" s="39">
        <f t="shared" si="12"/>
        <v>0.80451127819548873</v>
      </c>
      <c r="Q54" s="39">
        <f t="shared" si="13"/>
        <v>1.4749373433583959</v>
      </c>
    </row>
    <row r="55" spans="1:17" ht="15.75" thickBot="1" x14ac:dyDescent="0.3">
      <c r="A55" s="22">
        <v>53</v>
      </c>
      <c r="B55" s="23">
        <v>270000</v>
      </c>
      <c r="C55" s="23">
        <v>135000</v>
      </c>
      <c r="D55" s="23">
        <v>272500</v>
      </c>
      <c r="E55">
        <f t="shared" si="2"/>
        <v>677500</v>
      </c>
      <c r="F55" s="39">
        <f t="shared" si="14"/>
        <v>1.0092592592592593</v>
      </c>
      <c r="G55" s="39">
        <f t="shared" si="15"/>
        <v>2.0185185185185186</v>
      </c>
      <c r="H55" s="39">
        <f t="shared" si="16"/>
        <v>1</v>
      </c>
      <c r="I55" s="39">
        <f t="shared" si="6"/>
        <v>1.3425925925925926</v>
      </c>
      <c r="J55" s="39"/>
      <c r="K55" s="39">
        <f t="shared" si="7"/>
        <v>0.39852398523985239</v>
      </c>
      <c r="L55" s="39">
        <f t="shared" si="8"/>
        <v>0.19926199261992619</v>
      </c>
      <c r="M55" s="39">
        <f t="shared" si="9"/>
        <v>0.40221402214022139</v>
      </c>
      <c r="N55" s="39">
        <f t="shared" si="10"/>
        <v>1.2066420664206643</v>
      </c>
      <c r="O55" s="39">
        <f t="shared" si="11"/>
        <v>2.4132841328413286</v>
      </c>
      <c r="P55" s="39">
        <f t="shared" si="12"/>
        <v>0.80442804428044279</v>
      </c>
      <c r="Q55" s="39">
        <f t="shared" si="13"/>
        <v>1.4747847478474787</v>
      </c>
    </row>
    <row r="56" spans="1:17" x14ac:dyDescent="0.25">
      <c r="A56" s="20">
        <v>54</v>
      </c>
      <c r="B56">
        <v>275000</v>
      </c>
      <c r="C56">
        <v>137500</v>
      </c>
      <c r="D56">
        <v>277500</v>
      </c>
      <c r="E56">
        <f t="shared" si="2"/>
        <v>690000</v>
      </c>
      <c r="F56" s="39">
        <f t="shared" si="14"/>
        <v>1.009090909090909</v>
      </c>
      <c r="G56" s="39">
        <f t="shared" si="15"/>
        <v>2.0181818181818181</v>
      </c>
      <c r="H56" s="39">
        <f t="shared" si="16"/>
        <v>1</v>
      </c>
      <c r="I56" s="39">
        <f t="shared" si="6"/>
        <v>1.3424242424242425</v>
      </c>
      <c r="J56" s="39"/>
      <c r="K56" s="39">
        <f t="shared" si="7"/>
        <v>0.39855072463768115</v>
      </c>
      <c r="L56" s="39">
        <f t="shared" si="8"/>
        <v>0.19927536231884058</v>
      </c>
      <c r="M56" s="39">
        <f t="shared" si="9"/>
        <v>0.40217391304347827</v>
      </c>
      <c r="N56" s="39">
        <f t="shared" si="10"/>
        <v>1.2065217391304348</v>
      </c>
      <c r="O56" s="39">
        <f t="shared" si="11"/>
        <v>2.4130434782608696</v>
      </c>
      <c r="P56" s="39">
        <f t="shared" si="12"/>
        <v>0.80434782608695654</v>
      </c>
      <c r="Q56" s="39">
        <f t="shared" si="13"/>
        <v>1.4746376811594206</v>
      </c>
    </row>
    <row r="57" spans="1:17" x14ac:dyDescent="0.25">
      <c r="A57" s="20">
        <v>55</v>
      </c>
      <c r="B57">
        <v>280000</v>
      </c>
      <c r="C57">
        <v>140000</v>
      </c>
      <c r="D57">
        <v>282500</v>
      </c>
      <c r="E57">
        <f t="shared" si="2"/>
        <v>702500</v>
      </c>
      <c r="F57" s="39">
        <f t="shared" si="14"/>
        <v>1.0089285714285714</v>
      </c>
      <c r="G57" s="39">
        <f t="shared" si="15"/>
        <v>2.0178571428571428</v>
      </c>
      <c r="H57" s="39">
        <f t="shared" si="16"/>
        <v>1</v>
      </c>
      <c r="I57" s="39">
        <f t="shared" si="6"/>
        <v>1.3422619047619049</v>
      </c>
      <c r="J57" s="39"/>
      <c r="K57" s="39">
        <f t="shared" si="7"/>
        <v>0.39857651245551601</v>
      </c>
      <c r="L57" s="39">
        <f t="shared" si="8"/>
        <v>0.199288256227758</v>
      </c>
      <c r="M57" s="39">
        <f t="shared" si="9"/>
        <v>0.40213523131672596</v>
      </c>
      <c r="N57" s="39">
        <f t="shared" si="10"/>
        <v>1.2064056939501779</v>
      </c>
      <c r="O57" s="39">
        <f t="shared" si="11"/>
        <v>2.4128113879003559</v>
      </c>
      <c r="P57" s="39">
        <f t="shared" si="12"/>
        <v>0.80427046263345192</v>
      </c>
      <c r="Q57" s="39">
        <f t="shared" si="13"/>
        <v>1.4744958481613286</v>
      </c>
    </row>
    <row r="58" spans="1:17" x14ac:dyDescent="0.25">
      <c r="A58" s="20">
        <v>56</v>
      </c>
      <c r="B58">
        <v>285000</v>
      </c>
      <c r="C58">
        <v>142500</v>
      </c>
      <c r="D58">
        <v>287500</v>
      </c>
      <c r="E58">
        <f t="shared" si="2"/>
        <v>715000</v>
      </c>
      <c r="F58" s="39">
        <f t="shared" si="14"/>
        <v>1.0087719298245614</v>
      </c>
      <c r="G58" s="39">
        <f t="shared" si="15"/>
        <v>2.0175438596491229</v>
      </c>
      <c r="H58" s="39">
        <f t="shared" si="16"/>
        <v>1</v>
      </c>
      <c r="I58" s="39">
        <f t="shared" si="6"/>
        <v>1.3421052631578947</v>
      </c>
      <c r="J58" s="39"/>
      <c r="K58" s="39">
        <f t="shared" si="7"/>
        <v>0.39860139860139859</v>
      </c>
      <c r="L58" s="39">
        <f t="shared" si="8"/>
        <v>0.1993006993006993</v>
      </c>
      <c r="M58" s="39">
        <f t="shared" si="9"/>
        <v>0.40209790209790208</v>
      </c>
      <c r="N58" s="39">
        <f t="shared" si="10"/>
        <v>1.2062937062937062</v>
      </c>
      <c r="O58" s="39">
        <f t="shared" si="11"/>
        <v>2.4125874125874125</v>
      </c>
      <c r="P58" s="39">
        <f t="shared" si="12"/>
        <v>0.80419580419580416</v>
      </c>
      <c r="Q58" s="39">
        <f t="shared" si="13"/>
        <v>1.4743589743589745</v>
      </c>
    </row>
    <row r="59" spans="1:17" x14ac:dyDescent="0.25">
      <c r="A59" s="20">
        <v>57</v>
      </c>
      <c r="B59">
        <v>290000</v>
      </c>
      <c r="C59">
        <v>145000</v>
      </c>
      <c r="D59">
        <v>292500</v>
      </c>
      <c r="E59">
        <f t="shared" si="2"/>
        <v>727500</v>
      </c>
      <c r="F59" s="39">
        <f t="shared" si="14"/>
        <v>1.0086206896551724</v>
      </c>
      <c r="G59" s="39">
        <f t="shared" si="15"/>
        <v>2.0172413793103448</v>
      </c>
      <c r="H59" s="39">
        <f t="shared" si="16"/>
        <v>1</v>
      </c>
      <c r="I59" s="39">
        <f t="shared" si="6"/>
        <v>1.3419540229885056</v>
      </c>
      <c r="J59" s="39"/>
      <c r="K59" s="39">
        <f t="shared" si="7"/>
        <v>0.39862542955326463</v>
      </c>
      <c r="L59" s="39">
        <f t="shared" si="8"/>
        <v>0.19931271477663232</v>
      </c>
      <c r="M59" s="39">
        <f t="shared" si="9"/>
        <v>0.40206185567010311</v>
      </c>
      <c r="N59" s="39">
        <f t="shared" si="10"/>
        <v>1.2061855670103094</v>
      </c>
      <c r="O59" s="39">
        <f t="shared" si="11"/>
        <v>2.4123711340206189</v>
      </c>
      <c r="P59" s="39">
        <f t="shared" si="12"/>
        <v>0.80412371134020622</v>
      </c>
      <c r="Q59" s="39">
        <f t="shared" si="13"/>
        <v>1.4742268041237114</v>
      </c>
    </row>
    <row r="60" spans="1:17" ht="15.75" thickBot="1" x14ac:dyDescent="0.3">
      <c r="A60" s="22">
        <v>58</v>
      </c>
      <c r="B60" s="23">
        <v>295000</v>
      </c>
      <c r="C60" s="23">
        <v>147500</v>
      </c>
      <c r="D60" s="23">
        <v>297500</v>
      </c>
      <c r="E60">
        <f t="shared" si="2"/>
        <v>740000</v>
      </c>
      <c r="F60" s="39">
        <f t="shared" si="14"/>
        <v>1.0084745762711864</v>
      </c>
      <c r="G60" s="39">
        <f t="shared" si="15"/>
        <v>2.0169491525423728</v>
      </c>
      <c r="H60" s="39">
        <f t="shared" si="16"/>
        <v>1</v>
      </c>
      <c r="I60" s="39">
        <f t="shared" si="6"/>
        <v>1.3418079096045197</v>
      </c>
      <c r="J60" s="39"/>
      <c r="K60" s="39">
        <f t="shared" si="7"/>
        <v>0.39864864864864863</v>
      </c>
      <c r="L60" s="39">
        <f t="shared" si="8"/>
        <v>0.19932432432432431</v>
      </c>
      <c r="M60" s="39">
        <f t="shared" si="9"/>
        <v>0.40202702702702703</v>
      </c>
      <c r="N60" s="39">
        <f t="shared" si="10"/>
        <v>1.2060810810810811</v>
      </c>
      <c r="O60" s="39">
        <f t="shared" si="11"/>
        <v>2.4121621621621623</v>
      </c>
      <c r="P60" s="39">
        <f t="shared" si="12"/>
        <v>0.80405405405405406</v>
      </c>
      <c r="Q60" s="39">
        <f t="shared" si="13"/>
        <v>1.4740990990990992</v>
      </c>
    </row>
    <row r="61" spans="1:17" x14ac:dyDescent="0.25">
      <c r="A61" s="20">
        <v>59</v>
      </c>
      <c r="B61">
        <v>300000</v>
      </c>
      <c r="C61">
        <v>150000</v>
      </c>
      <c r="D61">
        <v>302500</v>
      </c>
      <c r="E61">
        <f t="shared" si="2"/>
        <v>752500</v>
      </c>
      <c r="F61" s="39">
        <f t="shared" si="14"/>
        <v>1.0083333333333333</v>
      </c>
      <c r="G61" s="39">
        <f t="shared" si="15"/>
        <v>2.0166666666666666</v>
      </c>
      <c r="H61" s="39">
        <f t="shared" si="16"/>
        <v>1</v>
      </c>
      <c r="I61" s="39">
        <f t="shared" si="6"/>
        <v>1.3416666666666668</v>
      </c>
      <c r="J61" s="39"/>
      <c r="K61" s="39">
        <f t="shared" si="7"/>
        <v>0.39867109634551495</v>
      </c>
      <c r="L61" s="39">
        <f t="shared" si="8"/>
        <v>0.19933554817275748</v>
      </c>
      <c r="M61" s="39">
        <f t="shared" si="9"/>
        <v>0.4019933554817276</v>
      </c>
      <c r="N61" s="39">
        <f t="shared" si="10"/>
        <v>1.205980066445183</v>
      </c>
      <c r="O61" s="39">
        <f t="shared" si="11"/>
        <v>2.4119601328903659</v>
      </c>
      <c r="P61" s="39">
        <f t="shared" si="12"/>
        <v>0.8039867109634552</v>
      </c>
      <c r="Q61" s="39">
        <f t="shared" si="13"/>
        <v>1.4739756367663348</v>
      </c>
    </row>
    <row r="62" spans="1:17" x14ac:dyDescent="0.25">
      <c r="A62" s="20">
        <v>60</v>
      </c>
      <c r="B62">
        <v>305000</v>
      </c>
      <c r="C62">
        <v>152500</v>
      </c>
      <c r="D62">
        <v>307500</v>
      </c>
      <c r="E62">
        <f t="shared" si="2"/>
        <v>765000</v>
      </c>
      <c r="F62" s="39">
        <f t="shared" si="14"/>
        <v>1.0081967213114753</v>
      </c>
      <c r="G62" s="39">
        <f t="shared" si="15"/>
        <v>2.0163934426229506</v>
      </c>
      <c r="H62" s="39">
        <f t="shared" si="16"/>
        <v>1</v>
      </c>
      <c r="I62" s="39">
        <f t="shared" si="6"/>
        <v>1.3415300546448086</v>
      </c>
      <c r="J62" s="39"/>
      <c r="K62" s="39">
        <f t="shared" si="7"/>
        <v>0.39869281045751637</v>
      </c>
      <c r="L62" s="39">
        <f t="shared" si="8"/>
        <v>0.19934640522875818</v>
      </c>
      <c r="M62" s="39">
        <f t="shared" si="9"/>
        <v>0.40196078431372551</v>
      </c>
      <c r="N62" s="39">
        <f t="shared" si="10"/>
        <v>1.2058823529411766</v>
      </c>
      <c r="O62" s="39">
        <f t="shared" si="11"/>
        <v>2.4117647058823533</v>
      </c>
      <c r="P62" s="39">
        <f t="shared" si="12"/>
        <v>0.80392156862745101</v>
      </c>
      <c r="Q62" s="39">
        <f t="shared" si="13"/>
        <v>1.4738562091503269</v>
      </c>
    </row>
    <row r="63" spans="1:17" x14ac:dyDescent="0.25">
      <c r="A63" s="20">
        <v>61</v>
      </c>
      <c r="B63">
        <v>310000</v>
      </c>
      <c r="C63">
        <v>155000</v>
      </c>
      <c r="D63">
        <v>312500</v>
      </c>
      <c r="E63">
        <f t="shared" si="2"/>
        <v>777500</v>
      </c>
      <c r="F63" s="39">
        <f t="shared" si="14"/>
        <v>1.0080645161290323</v>
      </c>
      <c r="G63" s="39">
        <f t="shared" si="15"/>
        <v>2.0161290322580645</v>
      </c>
      <c r="H63" s="39">
        <f t="shared" si="16"/>
        <v>1</v>
      </c>
      <c r="I63" s="39">
        <f t="shared" si="6"/>
        <v>1.3413978494623657</v>
      </c>
      <c r="J63" s="39"/>
      <c r="K63" s="39">
        <f t="shared" si="7"/>
        <v>0.3987138263665595</v>
      </c>
      <c r="L63" s="39">
        <f t="shared" si="8"/>
        <v>0.19935691318327975</v>
      </c>
      <c r="M63" s="39">
        <f t="shared" si="9"/>
        <v>0.40192926045016075</v>
      </c>
      <c r="N63" s="39">
        <f t="shared" si="10"/>
        <v>1.2057877813504823</v>
      </c>
      <c r="O63" s="39">
        <f t="shared" si="11"/>
        <v>2.4115755627009645</v>
      </c>
      <c r="P63" s="39">
        <f t="shared" si="12"/>
        <v>0.8038585209003215</v>
      </c>
      <c r="Q63" s="39">
        <f t="shared" si="13"/>
        <v>1.4737406216505893</v>
      </c>
    </row>
    <row r="64" spans="1:17" x14ac:dyDescent="0.25">
      <c r="A64" s="20">
        <v>62</v>
      </c>
      <c r="B64">
        <v>315000</v>
      </c>
      <c r="C64">
        <v>157500</v>
      </c>
      <c r="D64">
        <v>317500</v>
      </c>
      <c r="E64">
        <f t="shared" si="2"/>
        <v>790000</v>
      </c>
      <c r="F64" s="39">
        <f t="shared" si="14"/>
        <v>1.0079365079365079</v>
      </c>
      <c r="G64" s="39">
        <f t="shared" si="15"/>
        <v>2.0158730158730158</v>
      </c>
      <c r="H64" s="39">
        <f t="shared" si="16"/>
        <v>1</v>
      </c>
      <c r="I64" s="39">
        <f t="shared" si="6"/>
        <v>1.3412698412698412</v>
      </c>
      <c r="J64" s="39"/>
      <c r="K64" s="39">
        <f t="shared" si="7"/>
        <v>0.39873417721518989</v>
      </c>
      <c r="L64" s="39">
        <f t="shared" si="8"/>
        <v>0.19936708860759494</v>
      </c>
      <c r="M64" s="39">
        <f t="shared" si="9"/>
        <v>0.40189873417721517</v>
      </c>
      <c r="N64" s="39">
        <f t="shared" si="10"/>
        <v>1.2056962025316456</v>
      </c>
      <c r="O64" s="39">
        <f t="shared" si="11"/>
        <v>2.4113924050632911</v>
      </c>
      <c r="P64" s="39">
        <f t="shared" si="12"/>
        <v>0.80379746835443033</v>
      </c>
      <c r="Q64" s="39">
        <f t="shared" si="13"/>
        <v>1.4736286919831223</v>
      </c>
    </row>
    <row r="65" spans="1:17" ht="15.75" thickBot="1" x14ac:dyDescent="0.3">
      <c r="A65" s="22">
        <v>63</v>
      </c>
      <c r="B65" s="23">
        <v>320000</v>
      </c>
      <c r="C65" s="23">
        <v>160000</v>
      </c>
      <c r="D65" s="23">
        <v>322500</v>
      </c>
      <c r="E65">
        <f t="shared" si="2"/>
        <v>802500</v>
      </c>
      <c r="F65" s="39">
        <f t="shared" si="14"/>
        <v>1.0078125</v>
      </c>
      <c r="G65" s="39">
        <f t="shared" si="15"/>
        <v>2.015625</v>
      </c>
      <c r="H65" s="39">
        <f t="shared" si="16"/>
        <v>1</v>
      </c>
      <c r="I65" s="39">
        <f t="shared" si="6"/>
        <v>1.3411458333333333</v>
      </c>
      <c r="J65" s="39"/>
      <c r="K65" s="39">
        <f t="shared" si="7"/>
        <v>0.39875389408099687</v>
      </c>
      <c r="L65" s="39">
        <f t="shared" si="8"/>
        <v>0.19937694704049844</v>
      </c>
      <c r="M65" s="39">
        <f t="shared" si="9"/>
        <v>0.40186915887850466</v>
      </c>
      <c r="N65" s="39">
        <f t="shared" si="10"/>
        <v>1.205607476635514</v>
      </c>
      <c r="O65" s="39">
        <f t="shared" si="11"/>
        <v>2.4112149532710281</v>
      </c>
      <c r="P65" s="39">
        <f t="shared" si="12"/>
        <v>0.80373831775700932</v>
      </c>
      <c r="Q65" s="39">
        <f t="shared" si="13"/>
        <v>1.4735202492211839</v>
      </c>
    </row>
    <row r="66" spans="1:17" x14ac:dyDescent="0.25">
      <c r="A66" s="20">
        <v>64</v>
      </c>
      <c r="B66">
        <v>325000</v>
      </c>
      <c r="C66">
        <v>162500</v>
      </c>
      <c r="D66">
        <v>327500</v>
      </c>
      <c r="E66">
        <f t="shared" si="2"/>
        <v>815000</v>
      </c>
      <c r="F66" s="39">
        <f t="shared" si="14"/>
        <v>1.0076923076923077</v>
      </c>
      <c r="G66" s="39">
        <f t="shared" si="15"/>
        <v>2.0153846153846153</v>
      </c>
      <c r="H66" s="39">
        <f t="shared" si="16"/>
        <v>1</v>
      </c>
      <c r="I66" s="39">
        <f t="shared" si="6"/>
        <v>1.3410256410256409</v>
      </c>
      <c r="J66" s="39"/>
      <c r="K66" s="39">
        <f t="shared" si="7"/>
        <v>0.3987730061349693</v>
      </c>
      <c r="L66" s="39">
        <f t="shared" si="8"/>
        <v>0.19938650306748465</v>
      </c>
      <c r="M66" s="39">
        <f t="shared" si="9"/>
        <v>0.40184049079754602</v>
      </c>
      <c r="N66" s="39">
        <f t="shared" si="10"/>
        <v>1.2055214723926382</v>
      </c>
      <c r="O66" s="39">
        <f t="shared" si="11"/>
        <v>2.4110429447852764</v>
      </c>
      <c r="P66" s="39">
        <f t="shared" si="12"/>
        <v>0.80368098159509205</v>
      </c>
      <c r="Q66" s="39">
        <f t="shared" si="13"/>
        <v>1.4734151329243357</v>
      </c>
    </row>
    <row r="67" spans="1:17" x14ac:dyDescent="0.25">
      <c r="A67" s="20">
        <v>65</v>
      </c>
      <c r="B67">
        <v>330000</v>
      </c>
      <c r="C67">
        <v>165000</v>
      </c>
      <c r="D67">
        <v>332500</v>
      </c>
      <c r="E67">
        <f t="shared" ref="E67:E100" si="17">SUM(B67:D67)</f>
        <v>827500</v>
      </c>
      <c r="F67" s="39">
        <f t="shared" ref="F67:F100" si="18">MAX($B67:$D67)/B67</f>
        <v>1.0075757575757576</v>
      </c>
      <c r="G67" s="39">
        <f t="shared" ref="G67:G100" si="19">MAX($B67:$D67)/C67</f>
        <v>2.0151515151515151</v>
      </c>
      <c r="H67" s="39">
        <f t="shared" ref="H67:H100" si="20">MAX($B67:$D67)/D67</f>
        <v>1</v>
      </c>
      <c r="I67" s="39">
        <f t="shared" ref="I67:I100" si="21">AVERAGE(F67:H67)</f>
        <v>1.3409090909090908</v>
      </c>
      <c r="J67" s="39"/>
      <c r="K67" s="39">
        <f t="shared" ref="K67:K100" si="22">B67/$E67</f>
        <v>0.3987915407854985</v>
      </c>
      <c r="L67" s="39">
        <f t="shared" ref="L67:L100" si="23">C67/$E67</f>
        <v>0.19939577039274925</v>
      </c>
      <c r="M67" s="39">
        <f t="shared" ref="M67:M100" si="24">D67/$E67</f>
        <v>0.40181268882175225</v>
      </c>
      <c r="N67" s="39">
        <f t="shared" ref="N67:N100" si="25">MAX($K67:$M67)/K$2</f>
        <v>1.2054380664652569</v>
      </c>
      <c r="O67" s="39">
        <f t="shared" ref="O67:O100" si="26">MAX($K67:$M67)/L$2</f>
        <v>2.4108761329305137</v>
      </c>
      <c r="P67" s="39">
        <f t="shared" ref="P67:P100" si="27">MAX($K67:$M67)/M$2</f>
        <v>0.8036253776435045</v>
      </c>
      <c r="Q67" s="39">
        <f t="shared" ref="Q67:Q100" si="28">AVERAGE(N67:P67)</f>
        <v>1.4733131923464251</v>
      </c>
    </row>
    <row r="68" spans="1:17" x14ac:dyDescent="0.25">
      <c r="A68" s="20">
        <v>66</v>
      </c>
      <c r="B68">
        <v>335000</v>
      </c>
      <c r="C68">
        <v>167500</v>
      </c>
      <c r="D68">
        <v>337500</v>
      </c>
      <c r="E68">
        <f t="shared" si="17"/>
        <v>840000</v>
      </c>
      <c r="F68" s="39">
        <f t="shared" si="18"/>
        <v>1.0074626865671641</v>
      </c>
      <c r="G68" s="39">
        <f t="shared" si="19"/>
        <v>2.0149253731343282</v>
      </c>
      <c r="H68" s="39">
        <f t="shared" si="20"/>
        <v>1</v>
      </c>
      <c r="I68" s="39">
        <f t="shared" si="21"/>
        <v>1.3407960199004973</v>
      </c>
      <c r="J68" s="39"/>
      <c r="K68" s="39">
        <f t="shared" si="22"/>
        <v>0.39880952380952384</v>
      </c>
      <c r="L68" s="39">
        <f t="shared" si="23"/>
        <v>0.19940476190476192</v>
      </c>
      <c r="M68" s="39">
        <f t="shared" si="24"/>
        <v>0.4017857142857143</v>
      </c>
      <c r="N68" s="39">
        <f t="shared" si="25"/>
        <v>1.205357142857143</v>
      </c>
      <c r="O68" s="39">
        <f t="shared" si="26"/>
        <v>2.410714285714286</v>
      </c>
      <c r="P68" s="39">
        <f t="shared" si="27"/>
        <v>0.8035714285714286</v>
      </c>
      <c r="Q68" s="39">
        <f t="shared" si="28"/>
        <v>1.4732142857142858</v>
      </c>
    </row>
    <row r="69" spans="1:17" x14ac:dyDescent="0.25">
      <c r="A69" s="20">
        <v>67</v>
      </c>
      <c r="B69">
        <v>340000</v>
      </c>
      <c r="C69">
        <v>170000</v>
      </c>
      <c r="D69">
        <v>342500</v>
      </c>
      <c r="E69">
        <f t="shared" si="17"/>
        <v>852500</v>
      </c>
      <c r="F69" s="39">
        <f t="shared" si="18"/>
        <v>1.0073529411764706</v>
      </c>
      <c r="G69" s="39">
        <f t="shared" si="19"/>
        <v>2.0147058823529411</v>
      </c>
      <c r="H69" s="39">
        <f t="shared" si="20"/>
        <v>1</v>
      </c>
      <c r="I69" s="39">
        <f t="shared" si="21"/>
        <v>1.3406862745098038</v>
      </c>
      <c r="J69" s="39"/>
      <c r="K69" s="39">
        <f t="shared" si="22"/>
        <v>0.39882697947214074</v>
      </c>
      <c r="L69" s="39">
        <f t="shared" si="23"/>
        <v>0.19941348973607037</v>
      </c>
      <c r="M69" s="39">
        <f t="shared" si="24"/>
        <v>0.40175953079178883</v>
      </c>
      <c r="N69" s="39">
        <f t="shared" si="25"/>
        <v>1.2052785923753666</v>
      </c>
      <c r="O69" s="39">
        <f t="shared" si="26"/>
        <v>2.4105571847507332</v>
      </c>
      <c r="P69" s="39">
        <f t="shared" si="27"/>
        <v>0.80351906158357767</v>
      </c>
      <c r="Q69" s="39">
        <f t="shared" si="28"/>
        <v>1.4731182795698927</v>
      </c>
    </row>
    <row r="70" spans="1:17" ht="15.75" thickBot="1" x14ac:dyDescent="0.3">
      <c r="A70" s="22">
        <v>68</v>
      </c>
      <c r="B70" s="23">
        <v>345000</v>
      </c>
      <c r="C70" s="23">
        <v>172500</v>
      </c>
      <c r="D70" s="23">
        <v>347500</v>
      </c>
      <c r="E70">
        <f t="shared" si="17"/>
        <v>865000</v>
      </c>
      <c r="F70" s="39">
        <f t="shared" si="18"/>
        <v>1.0072463768115942</v>
      </c>
      <c r="G70" s="39">
        <f t="shared" si="19"/>
        <v>2.0144927536231885</v>
      </c>
      <c r="H70" s="39">
        <f t="shared" si="20"/>
        <v>1</v>
      </c>
      <c r="I70" s="39">
        <f t="shared" si="21"/>
        <v>1.3405797101449277</v>
      </c>
      <c r="J70" s="39"/>
      <c r="K70" s="39">
        <f t="shared" si="22"/>
        <v>0.39884393063583817</v>
      </c>
      <c r="L70" s="39">
        <f t="shared" si="23"/>
        <v>0.19942196531791909</v>
      </c>
      <c r="M70" s="39">
        <f t="shared" si="24"/>
        <v>0.40173410404624277</v>
      </c>
      <c r="N70" s="39">
        <f t="shared" si="25"/>
        <v>1.2052023121387283</v>
      </c>
      <c r="O70" s="39">
        <f t="shared" si="26"/>
        <v>2.4104046242774566</v>
      </c>
      <c r="P70" s="39">
        <f t="shared" si="27"/>
        <v>0.80346820809248554</v>
      </c>
      <c r="Q70" s="39">
        <f t="shared" si="28"/>
        <v>1.473025048169557</v>
      </c>
    </row>
    <row r="71" spans="1:17" x14ac:dyDescent="0.25">
      <c r="A71" s="20">
        <v>69</v>
      </c>
      <c r="B71">
        <v>350000</v>
      </c>
      <c r="C71">
        <v>175000</v>
      </c>
      <c r="D71">
        <v>352500</v>
      </c>
      <c r="E71">
        <f t="shared" si="17"/>
        <v>877500</v>
      </c>
      <c r="F71" s="39">
        <f t="shared" si="18"/>
        <v>1.0071428571428571</v>
      </c>
      <c r="G71" s="39">
        <f t="shared" si="19"/>
        <v>2.0142857142857142</v>
      </c>
      <c r="H71" s="39">
        <f t="shared" si="20"/>
        <v>1</v>
      </c>
      <c r="I71" s="39">
        <f t="shared" si="21"/>
        <v>1.3404761904761904</v>
      </c>
      <c r="J71" s="39"/>
      <c r="K71" s="39">
        <f t="shared" si="22"/>
        <v>0.39886039886039887</v>
      </c>
      <c r="L71" s="39">
        <f t="shared" si="23"/>
        <v>0.19943019943019943</v>
      </c>
      <c r="M71" s="39">
        <f t="shared" si="24"/>
        <v>0.40170940170940173</v>
      </c>
      <c r="N71" s="39">
        <f t="shared" si="25"/>
        <v>1.2051282051282053</v>
      </c>
      <c r="O71" s="39">
        <f t="shared" si="26"/>
        <v>2.4102564102564106</v>
      </c>
      <c r="P71" s="39">
        <f t="shared" si="27"/>
        <v>0.80341880341880345</v>
      </c>
      <c r="Q71" s="39">
        <f t="shared" si="28"/>
        <v>1.4729344729344731</v>
      </c>
    </row>
    <row r="72" spans="1:17" x14ac:dyDescent="0.25">
      <c r="A72" s="20">
        <v>70</v>
      </c>
      <c r="B72">
        <v>355000</v>
      </c>
      <c r="C72">
        <v>177500</v>
      </c>
      <c r="D72">
        <v>357500</v>
      </c>
      <c r="E72">
        <f t="shared" si="17"/>
        <v>890000</v>
      </c>
      <c r="F72" s="39">
        <f t="shared" si="18"/>
        <v>1.0070422535211268</v>
      </c>
      <c r="G72" s="39">
        <f t="shared" si="19"/>
        <v>2.0140845070422535</v>
      </c>
      <c r="H72" s="39">
        <f t="shared" si="20"/>
        <v>1</v>
      </c>
      <c r="I72" s="39">
        <f t="shared" si="21"/>
        <v>1.34037558685446</v>
      </c>
      <c r="J72" s="39"/>
      <c r="K72" s="39">
        <f t="shared" si="22"/>
        <v>0.398876404494382</v>
      </c>
      <c r="L72" s="39">
        <f t="shared" si="23"/>
        <v>0.199438202247191</v>
      </c>
      <c r="M72" s="39">
        <f t="shared" si="24"/>
        <v>0.40168539325842695</v>
      </c>
      <c r="N72" s="39">
        <f t="shared" si="25"/>
        <v>1.205056179775281</v>
      </c>
      <c r="O72" s="39">
        <f t="shared" si="26"/>
        <v>2.410112359550562</v>
      </c>
      <c r="P72" s="39">
        <f t="shared" si="27"/>
        <v>0.8033707865168539</v>
      </c>
      <c r="Q72" s="39">
        <f t="shared" si="28"/>
        <v>1.4728464419475655</v>
      </c>
    </row>
    <row r="73" spans="1:17" x14ac:dyDescent="0.25">
      <c r="A73" s="20">
        <v>71</v>
      </c>
      <c r="B73">
        <v>360000</v>
      </c>
      <c r="C73">
        <v>180000</v>
      </c>
      <c r="D73">
        <v>362500</v>
      </c>
      <c r="E73">
        <f t="shared" si="17"/>
        <v>902500</v>
      </c>
      <c r="F73" s="39">
        <f t="shared" si="18"/>
        <v>1.0069444444444444</v>
      </c>
      <c r="G73" s="39">
        <f t="shared" si="19"/>
        <v>2.0138888888888888</v>
      </c>
      <c r="H73" s="39">
        <f t="shared" si="20"/>
        <v>1</v>
      </c>
      <c r="I73" s="39">
        <f t="shared" si="21"/>
        <v>1.3402777777777777</v>
      </c>
      <c r="J73" s="39"/>
      <c r="K73" s="39">
        <f t="shared" si="22"/>
        <v>0.39889196675900279</v>
      </c>
      <c r="L73" s="39">
        <f t="shared" si="23"/>
        <v>0.1994459833795014</v>
      </c>
      <c r="M73" s="39">
        <f t="shared" si="24"/>
        <v>0.40166204986149584</v>
      </c>
      <c r="N73" s="39">
        <f t="shared" si="25"/>
        <v>1.2049861495844876</v>
      </c>
      <c r="O73" s="39">
        <f t="shared" si="26"/>
        <v>2.4099722991689752</v>
      </c>
      <c r="P73" s="39">
        <f t="shared" si="27"/>
        <v>0.80332409972299168</v>
      </c>
      <c r="Q73" s="39">
        <f t="shared" si="28"/>
        <v>1.4727608494921514</v>
      </c>
    </row>
    <row r="74" spans="1:17" x14ac:dyDescent="0.25">
      <c r="A74" s="20">
        <v>72</v>
      </c>
      <c r="B74">
        <v>365000</v>
      </c>
      <c r="C74">
        <v>182500</v>
      </c>
      <c r="D74">
        <v>367500</v>
      </c>
      <c r="E74">
        <f t="shared" si="17"/>
        <v>915000</v>
      </c>
      <c r="F74" s="39">
        <f t="shared" si="18"/>
        <v>1.0068493150684932</v>
      </c>
      <c r="G74" s="39">
        <f t="shared" si="19"/>
        <v>2.0136986301369864</v>
      </c>
      <c r="H74" s="39">
        <f t="shared" si="20"/>
        <v>1</v>
      </c>
      <c r="I74" s="39">
        <f t="shared" si="21"/>
        <v>1.3401826484018267</v>
      </c>
      <c r="J74" s="39"/>
      <c r="K74" s="39">
        <f t="shared" si="22"/>
        <v>0.39890710382513661</v>
      </c>
      <c r="L74" s="39">
        <f t="shared" si="23"/>
        <v>0.19945355191256831</v>
      </c>
      <c r="M74" s="39">
        <f t="shared" si="24"/>
        <v>0.40163934426229508</v>
      </c>
      <c r="N74" s="39">
        <f t="shared" si="25"/>
        <v>1.2049180327868854</v>
      </c>
      <c r="O74" s="39">
        <f t="shared" si="26"/>
        <v>2.4098360655737707</v>
      </c>
      <c r="P74" s="39">
        <f t="shared" si="27"/>
        <v>0.80327868852459017</v>
      </c>
      <c r="Q74" s="39">
        <f t="shared" si="28"/>
        <v>1.4726775956284153</v>
      </c>
    </row>
    <row r="75" spans="1:17" ht="15.75" thickBot="1" x14ac:dyDescent="0.3">
      <c r="A75" s="22">
        <v>73</v>
      </c>
      <c r="B75" s="23">
        <v>370000</v>
      </c>
      <c r="C75" s="23">
        <v>185000</v>
      </c>
      <c r="D75" s="23">
        <v>372500</v>
      </c>
      <c r="E75">
        <f t="shared" si="17"/>
        <v>927500</v>
      </c>
      <c r="F75" s="39">
        <f t="shared" si="18"/>
        <v>1.0067567567567568</v>
      </c>
      <c r="G75" s="39">
        <f t="shared" si="19"/>
        <v>2.0135135135135136</v>
      </c>
      <c r="H75" s="39">
        <f t="shared" si="20"/>
        <v>1</v>
      </c>
      <c r="I75" s="39">
        <f t="shared" si="21"/>
        <v>1.3400900900900901</v>
      </c>
      <c r="J75" s="39"/>
      <c r="K75" s="39">
        <f t="shared" si="22"/>
        <v>0.39892183288409705</v>
      </c>
      <c r="L75" s="39">
        <f t="shared" si="23"/>
        <v>0.19946091644204852</v>
      </c>
      <c r="M75" s="39">
        <f t="shared" si="24"/>
        <v>0.40161725067385445</v>
      </c>
      <c r="N75" s="39">
        <f t="shared" si="25"/>
        <v>1.2048517520215634</v>
      </c>
      <c r="O75" s="39">
        <f t="shared" si="26"/>
        <v>2.4097035040431267</v>
      </c>
      <c r="P75" s="39">
        <f t="shared" si="27"/>
        <v>0.80323450134770891</v>
      </c>
      <c r="Q75" s="39">
        <f t="shared" si="28"/>
        <v>1.4725965858041328</v>
      </c>
    </row>
    <row r="76" spans="1:17" x14ac:dyDescent="0.25">
      <c r="A76" s="20">
        <v>74</v>
      </c>
      <c r="B76">
        <v>375000</v>
      </c>
      <c r="C76">
        <v>187500</v>
      </c>
      <c r="D76">
        <v>377500</v>
      </c>
      <c r="E76">
        <f t="shared" si="17"/>
        <v>940000</v>
      </c>
      <c r="F76" s="39">
        <f t="shared" si="18"/>
        <v>1.0066666666666666</v>
      </c>
      <c r="G76" s="39">
        <f t="shared" si="19"/>
        <v>2.0133333333333332</v>
      </c>
      <c r="H76" s="39">
        <f t="shared" si="20"/>
        <v>1</v>
      </c>
      <c r="I76" s="39">
        <f t="shared" si="21"/>
        <v>1.3399999999999999</v>
      </c>
      <c r="J76" s="39"/>
      <c r="K76" s="39">
        <f t="shared" si="22"/>
        <v>0.39893617021276595</v>
      </c>
      <c r="L76" s="39">
        <f t="shared" si="23"/>
        <v>0.19946808510638298</v>
      </c>
      <c r="M76" s="39">
        <f t="shared" si="24"/>
        <v>0.40159574468085107</v>
      </c>
      <c r="N76" s="39">
        <f t="shared" si="25"/>
        <v>1.2047872340425534</v>
      </c>
      <c r="O76" s="39">
        <f t="shared" si="26"/>
        <v>2.4095744680851068</v>
      </c>
      <c r="P76" s="39">
        <f t="shared" si="27"/>
        <v>0.80319148936170215</v>
      </c>
      <c r="Q76" s="39">
        <f t="shared" si="28"/>
        <v>1.4725177304964541</v>
      </c>
    </row>
    <row r="77" spans="1:17" x14ac:dyDescent="0.25">
      <c r="A77" s="20">
        <v>75</v>
      </c>
      <c r="B77">
        <v>380000</v>
      </c>
      <c r="C77">
        <v>190000</v>
      </c>
      <c r="D77">
        <v>382500</v>
      </c>
      <c r="E77">
        <f t="shared" si="17"/>
        <v>952500</v>
      </c>
      <c r="F77" s="39">
        <f t="shared" si="18"/>
        <v>1.006578947368421</v>
      </c>
      <c r="G77" s="39">
        <f t="shared" si="19"/>
        <v>2.013157894736842</v>
      </c>
      <c r="H77" s="39">
        <f t="shared" si="20"/>
        <v>1</v>
      </c>
      <c r="I77" s="39">
        <f t="shared" si="21"/>
        <v>1.3399122807017543</v>
      </c>
      <c r="J77" s="39"/>
      <c r="K77" s="39">
        <f t="shared" si="22"/>
        <v>0.39895013123359579</v>
      </c>
      <c r="L77" s="39">
        <f t="shared" si="23"/>
        <v>0.1994750656167979</v>
      </c>
      <c r="M77" s="39">
        <f t="shared" si="24"/>
        <v>0.40157480314960631</v>
      </c>
      <c r="N77" s="39">
        <f t="shared" si="25"/>
        <v>1.204724409448819</v>
      </c>
      <c r="O77" s="39">
        <f t="shared" si="26"/>
        <v>2.409448818897638</v>
      </c>
      <c r="P77" s="39">
        <f t="shared" si="27"/>
        <v>0.80314960629921262</v>
      </c>
      <c r="Q77" s="39">
        <f t="shared" si="28"/>
        <v>1.4724409448818898</v>
      </c>
    </row>
    <row r="78" spans="1:17" x14ac:dyDescent="0.25">
      <c r="A78" s="20">
        <v>76</v>
      </c>
      <c r="B78">
        <v>385000</v>
      </c>
      <c r="C78">
        <v>192500</v>
      </c>
      <c r="D78">
        <v>387500</v>
      </c>
      <c r="E78">
        <f t="shared" si="17"/>
        <v>965000</v>
      </c>
      <c r="F78" s="39">
        <f t="shared" si="18"/>
        <v>1.0064935064935066</v>
      </c>
      <c r="G78" s="39">
        <f t="shared" si="19"/>
        <v>2.0129870129870131</v>
      </c>
      <c r="H78" s="39">
        <f t="shared" si="20"/>
        <v>1</v>
      </c>
      <c r="I78" s="39">
        <f t="shared" si="21"/>
        <v>1.3398268398268398</v>
      </c>
      <c r="J78" s="39"/>
      <c r="K78" s="39">
        <f t="shared" si="22"/>
        <v>0.39896373056994816</v>
      </c>
      <c r="L78" s="39">
        <f t="shared" si="23"/>
        <v>0.19948186528497408</v>
      </c>
      <c r="M78" s="39">
        <f t="shared" si="24"/>
        <v>0.4015544041450777</v>
      </c>
      <c r="N78" s="39">
        <f t="shared" si="25"/>
        <v>1.2046632124352332</v>
      </c>
      <c r="O78" s="39">
        <f t="shared" si="26"/>
        <v>2.4093264248704664</v>
      </c>
      <c r="P78" s="39">
        <f t="shared" si="27"/>
        <v>0.80310880829015541</v>
      </c>
      <c r="Q78" s="39">
        <f t="shared" si="28"/>
        <v>1.4723661485319519</v>
      </c>
    </row>
    <row r="79" spans="1:17" x14ac:dyDescent="0.25">
      <c r="A79" s="20">
        <v>77</v>
      </c>
      <c r="B79">
        <v>390000</v>
      </c>
      <c r="C79">
        <v>195000</v>
      </c>
      <c r="D79">
        <v>392500</v>
      </c>
      <c r="E79">
        <f t="shared" si="17"/>
        <v>977500</v>
      </c>
      <c r="F79" s="39">
        <f t="shared" si="18"/>
        <v>1.0064102564102564</v>
      </c>
      <c r="G79" s="39">
        <f t="shared" si="19"/>
        <v>2.0128205128205128</v>
      </c>
      <c r="H79" s="39">
        <f t="shared" si="20"/>
        <v>1</v>
      </c>
      <c r="I79" s="39">
        <f t="shared" si="21"/>
        <v>1.3397435897435896</v>
      </c>
      <c r="J79" s="39"/>
      <c r="K79" s="39">
        <f t="shared" si="22"/>
        <v>0.39897698209718668</v>
      </c>
      <c r="L79" s="39">
        <f t="shared" si="23"/>
        <v>0.19948849104859334</v>
      </c>
      <c r="M79" s="39">
        <f t="shared" si="24"/>
        <v>0.40153452685421998</v>
      </c>
      <c r="N79" s="39">
        <f t="shared" si="25"/>
        <v>1.20460358056266</v>
      </c>
      <c r="O79" s="39">
        <f t="shared" si="26"/>
        <v>2.4092071611253201</v>
      </c>
      <c r="P79" s="39">
        <f t="shared" si="27"/>
        <v>0.80306905370843995</v>
      </c>
      <c r="Q79" s="39">
        <f t="shared" si="28"/>
        <v>1.4722932651321401</v>
      </c>
    </row>
    <row r="80" spans="1:17" ht="15.75" thickBot="1" x14ac:dyDescent="0.3">
      <c r="A80" s="22">
        <v>78</v>
      </c>
      <c r="B80" s="23">
        <v>395000</v>
      </c>
      <c r="C80" s="23">
        <v>197500</v>
      </c>
      <c r="D80" s="23">
        <v>397500</v>
      </c>
      <c r="E80">
        <f t="shared" si="17"/>
        <v>990000</v>
      </c>
      <c r="F80" s="39">
        <f t="shared" si="18"/>
        <v>1.0063291139240507</v>
      </c>
      <c r="G80" s="39">
        <f t="shared" si="19"/>
        <v>2.0126582278481013</v>
      </c>
      <c r="H80" s="39">
        <f t="shared" si="20"/>
        <v>1</v>
      </c>
      <c r="I80" s="39">
        <f t="shared" si="21"/>
        <v>1.3396624472573839</v>
      </c>
      <c r="J80" s="39"/>
      <c r="K80" s="39">
        <f t="shared" si="22"/>
        <v>0.39898989898989901</v>
      </c>
      <c r="L80" s="39">
        <f t="shared" si="23"/>
        <v>0.1994949494949495</v>
      </c>
      <c r="M80" s="39">
        <f t="shared" si="24"/>
        <v>0.40151515151515149</v>
      </c>
      <c r="N80" s="39">
        <f t="shared" si="25"/>
        <v>1.2045454545454546</v>
      </c>
      <c r="O80" s="39">
        <f t="shared" si="26"/>
        <v>2.4090909090909092</v>
      </c>
      <c r="P80" s="39">
        <f t="shared" si="27"/>
        <v>0.80303030303030298</v>
      </c>
      <c r="Q80" s="39">
        <f t="shared" si="28"/>
        <v>1.4722222222222223</v>
      </c>
    </row>
    <row r="81" spans="1:17" x14ac:dyDescent="0.25">
      <c r="A81" s="20">
        <v>79</v>
      </c>
      <c r="B81">
        <v>400000</v>
      </c>
      <c r="C81">
        <v>200000</v>
      </c>
      <c r="D81">
        <v>402500</v>
      </c>
      <c r="E81">
        <f t="shared" si="17"/>
        <v>1002500</v>
      </c>
      <c r="F81" s="39">
        <f t="shared" si="18"/>
        <v>1.0062500000000001</v>
      </c>
      <c r="G81" s="39">
        <f t="shared" si="19"/>
        <v>2.0125000000000002</v>
      </c>
      <c r="H81" s="39">
        <f t="shared" si="20"/>
        <v>1</v>
      </c>
      <c r="I81" s="39">
        <f t="shared" si="21"/>
        <v>1.3395833333333336</v>
      </c>
      <c r="J81" s="39"/>
      <c r="K81" s="39">
        <f t="shared" si="22"/>
        <v>0.39900249376558605</v>
      </c>
      <c r="L81" s="39">
        <f t="shared" si="23"/>
        <v>0.19950124688279303</v>
      </c>
      <c r="M81" s="39">
        <f t="shared" si="24"/>
        <v>0.40149625935162092</v>
      </c>
      <c r="N81" s="39">
        <f t="shared" si="25"/>
        <v>1.2044887780548628</v>
      </c>
      <c r="O81" s="39">
        <f t="shared" si="26"/>
        <v>2.4089775561097255</v>
      </c>
      <c r="P81" s="39">
        <f t="shared" si="27"/>
        <v>0.80299251870324184</v>
      </c>
      <c r="Q81" s="39">
        <f t="shared" si="28"/>
        <v>1.4721529509559435</v>
      </c>
    </row>
    <row r="82" spans="1:17" x14ac:dyDescent="0.25">
      <c r="A82" s="20">
        <v>80</v>
      </c>
      <c r="B82">
        <v>405000</v>
      </c>
      <c r="C82">
        <v>202500</v>
      </c>
      <c r="D82">
        <v>407500</v>
      </c>
      <c r="E82">
        <f t="shared" si="17"/>
        <v>1015000</v>
      </c>
      <c r="F82" s="39">
        <f t="shared" si="18"/>
        <v>1.0061728395061729</v>
      </c>
      <c r="G82" s="39">
        <f t="shared" si="19"/>
        <v>2.0123456790123457</v>
      </c>
      <c r="H82" s="39">
        <f t="shared" si="20"/>
        <v>1</v>
      </c>
      <c r="I82" s="39">
        <f t="shared" si="21"/>
        <v>1.3395061728395063</v>
      </c>
      <c r="J82" s="39"/>
      <c r="K82" s="39">
        <f t="shared" si="22"/>
        <v>0.39901477832512317</v>
      </c>
      <c r="L82" s="39">
        <f t="shared" si="23"/>
        <v>0.19950738916256158</v>
      </c>
      <c r="M82" s="39">
        <f t="shared" si="24"/>
        <v>0.40147783251231528</v>
      </c>
      <c r="N82" s="39">
        <f t="shared" si="25"/>
        <v>1.204433497536946</v>
      </c>
      <c r="O82" s="39">
        <f t="shared" si="26"/>
        <v>2.4088669950738919</v>
      </c>
      <c r="P82" s="39">
        <f t="shared" si="27"/>
        <v>0.80295566502463056</v>
      </c>
      <c r="Q82" s="39">
        <f t="shared" si="28"/>
        <v>1.4720853858784897</v>
      </c>
    </row>
    <row r="83" spans="1:17" x14ac:dyDescent="0.25">
      <c r="A83" s="20">
        <v>81</v>
      </c>
      <c r="B83">
        <v>410000</v>
      </c>
      <c r="C83">
        <v>205000</v>
      </c>
      <c r="D83">
        <v>412500</v>
      </c>
      <c r="E83">
        <f t="shared" si="17"/>
        <v>1027500</v>
      </c>
      <c r="F83" s="39">
        <f t="shared" si="18"/>
        <v>1.0060975609756098</v>
      </c>
      <c r="G83" s="39">
        <f t="shared" si="19"/>
        <v>2.0121951219512195</v>
      </c>
      <c r="H83" s="39">
        <f t="shared" si="20"/>
        <v>1</v>
      </c>
      <c r="I83" s="39">
        <f t="shared" si="21"/>
        <v>1.3394308943089432</v>
      </c>
      <c r="J83" s="39"/>
      <c r="K83" s="39">
        <f t="shared" si="22"/>
        <v>0.39902676399026765</v>
      </c>
      <c r="L83" s="39">
        <f t="shared" si="23"/>
        <v>0.19951338199513383</v>
      </c>
      <c r="M83" s="39">
        <f t="shared" si="24"/>
        <v>0.40145985401459855</v>
      </c>
      <c r="N83" s="39">
        <f t="shared" si="25"/>
        <v>1.2043795620437958</v>
      </c>
      <c r="O83" s="39">
        <f t="shared" si="26"/>
        <v>2.4087591240875916</v>
      </c>
      <c r="P83" s="39">
        <f t="shared" si="27"/>
        <v>0.8029197080291971</v>
      </c>
      <c r="Q83" s="39">
        <f t="shared" si="28"/>
        <v>1.472019464720195</v>
      </c>
    </row>
    <row r="84" spans="1:17" x14ac:dyDescent="0.25">
      <c r="A84" s="20">
        <v>82</v>
      </c>
      <c r="B84">
        <v>415000</v>
      </c>
      <c r="C84">
        <v>207500</v>
      </c>
      <c r="D84">
        <v>417500</v>
      </c>
      <c r="E84">
        <f t="shared" si="17"/>
        <v>1040000</v>
      </c>
      <c r="F84" s="39">
        <f t="shared" si="18"/>
        <v>1.0060240963855422</v>
      </c>
      <c r="G84" s="39">
        <f t="shared" si="19"/>
        <v>2.0120481927710845</v>
      </c>
      <c r="H84" s="39">
        <f t="shared" si="20"/>
        <v>1</v>
      </c>
      <c r="I84" s="39">
        <f t="shared" si="21"/>
        <v>1.3393574297188755</v>
      </c>
      <c r="J84" s="39"/>
      <c r="K84" s="39">
        <f t="shared" si="22"/>
        <v>0.39903846153846156</v>
      </c>
      <c r="L84" s="39">
        <f t="shared" si="23"/>
        <v>0.19951923076923078</v>
      </c>
      <c r="M84" s="39">
        <f t="shared" si="24"/>
        <v>0.40144230769230771</v>
      </c>
      <c r="N84" s="39">
        <f t="shared" si="25"/>
        <v>1.2043269230769231</v>
      </c>
      <c r="O84" s="39">
        <f t="shared" si="26"/>
        <v>2.4086538461538463</v>
      </c>
      <c r="P84" s="39">
        <f t="shared" si="27"/>
        <v>0.80288461538461542</v>
      </c>
      <c r="Q84" s="39">
        <f t="shared" si="28"/>
        <v>1.4719551282051284</v>
      </c>
    </row>
    <row r="85" spans="1:17" ht="15.75" thickBot="1" x14ac:dyDescent="0.3">
      <c r="A85" s="22">
        <v>83</v>
      </c>
      <c r="B85" s="23">
        <v>420000</v>
      </c>
      <c r="C85" s="23">
        <v>210000</v>
      </c>
      <c r="D85" s="23">
        <v>422500</v>
      </c>
      <c r="E85">
        <f t="shared" si="17"/>
        <v>1052500</v>
      </c>
      <c r="F85" s="39">
        <f t="shared" si="18"/>
        <v>1.0059523809523809</v>
      </c>
      <c r="G85" s="39">
        <f t="shared" si="19"/>
        <v>2.0119047619047619</v>
      </c>
      <c r="H85" s="39">
        <f t="shared" si="20"/>
        <v>1</v>
      </c>
      <c r="I85" s="39">
        <f t="shared" si="21"/>
        <v>1.3392857142857142</v>
      </c>
      <c r="J85" s="39"/>
      <c r="K85" s="39">
        <f t="shared" si="22"/>
        <v>0.39904988123515439</v>
      </c>
      <c r="L85" s="39">
        <f t="shared" si="23"/>
        <v>0.1995249406175772</v>
      </c>
      <c r="M85" s="39">
        <f t="shared" si="24"/>
        <v>0.40142517814726841</v>
      </c>
      <c r="N85" s="39">
        <f t="shared" si="25"/>
        <v>1.2042755344418052</v>
      </c>
      <c r="O85" s="39">
        <f t="shared" si="26"/>
        <v>2.4085510688836105</v>
      </c>
      <c r="P85" s="39">
        <f t="shared" si="27"/>
        <v>0.80285035629453683</v>
      </c>
      <c r="Q85" s="39">
        <f t="shared" si="28"/>
        <v>1.4718923198733176</v>
      </c>
    </row>
    <row r="86" spans="1:17" x14ac:dyDescent="0.25">
      <c r="A86" s="20">
        <v>84</v>
      </c>
      <c r="B86">
        <v>425000</v>
      </c>
      <c r="C86">
        <v>212500</v>
      </c>
      <c r="D86">
        <v>427500</v>
      </c>
      <c r="E86">
        <f t="shared" si="17"/>
        <v>1065000</v>
      </c>
      <c r="F86" s="39">
        <f t="shared" si="18"/>
        <v>1.0058823529411764</v>
      </c>
      <c r="G86" s="39">
        <f t="shared" si="19"/>
        <v>2.0117647058823529</v>
      </c>
      <c r="H86" s="39">
        <f t="shared" si="20"/>
        <v>1</v>
      </c>
      <c r="I86" s="39">
        <f t="shared" si="21"/>
        <v>1.3392156862745097</v>
      </c>
      <c r="J86" s="39"/>
      <c r="K86" s="39">
        <f t="shared" si="22"/>
        <v>0.39906103286384975</v>
      </c>
      <c r="L86" s="39">
        <f t="shared" si="23"/>
        <v>0.19953051643192488</v>
      </c>
      <c r="M86" s="39">
        <f t="shared" si="24"/>
        <v>0.40140845070422537</v>
      </c>
      <c r="N86" s="39">
        <f t="shared" si="25"/>
        <v>1.2042253521126762</v>
      </c>
      <c r="O86" s="39">
        <f t="shared" si="26"/>
        <v>2.4084507042253525</v>
      </c>
      <c r="P86" s="39">
        <f t="shared" si="27"/>
        <v>0.80281690140845074</v>
      </c>
      <c r="Q86" s="39">
        <f t="shared" si="28"/>
        <v>1.4718309859154932</v>
      </c>
    </row>
    <row r="87" spans="1:17" x14ac:dyDescent="0.25">
      <c r="A87" s="20">
        <v>85</v>
      </c>
      <c r="B87">
        <v>430000</v>
      </c>
      <c r="C87">
        <v>215000</v>
      </c>
      <c r="D87">
        <v>432500</v>
      </c>
      <c r="E87">
        <f t="shared" si="17"/>
        <v>1077500</v>
      </c>
      <c r="F87" s="39">
        <f t="shared" si="18"/>
        <v>1.0058139534883721</v>
      </c>
      <c r="G87" s="39">
        <f t="shared" si="19"/>
        <v>2.0116279069767442</v>
      </c>
      <c r="H87" s="39">
        <f t="shared" si="20"/>
        <v>1</v>
      </c>
      <c r="I87" s="39">
        <f t="shared" si="21"/>
        <v>1.3391472868217054</v>
      </c>
      <c r="J87" s="39"/>
      <c r="K87" s="39">
        <f t="shared" si="22"/>
        <v>0.39907192575406031</v>
      </c>
      <c r="L87" s="39">
        <f t="shared" si="23"/>
        <v>0.19953596287703015</v>
      </c>
      <c r="M87" s="39">
        <f t="shared" si="24"/>
        <v>0.40139211136890951</v>
      </c>
      <c r="N87" s="39">
        <f t="shared" si="25"/>
        <v>1.2041763341067286</v>
      </c>
      <c r="O87" s="39">
        <f t="shared" si="26"/>
        <v>2.4083526682134573</v>
      </c>
      <c r="P87" s="39">
        <f t="shared" si="27"/>
        <v>0.80278422273781902</v>
      </c>
      <c r="Q87" s="39">
        <f t="shared" si="28"/>
        <v>1.4717710750193351</v>
      </c>
    </row>
    <row r="88" spans="1:17" x14ac:dyDescent="0.25">
      <c r="A88" s="20">
        <v>86</v>
      </c>
      <c r="B88">
        <v>435000</v>
      </c>
      <c r="C88">
        <v>217500</v>
      </c>
      <c r="D88">
        <v>437500</v>
      </c>
      <c r="E88">
        <f t="shared" si="17"/>
        <v>1090000</v>
      </c>
      <c r="F88" s="39">
        <f t="shared" si="18"/>
        <v>1.0057471264367817</v>
      </c>
      <c r="G88" s="39">
        <f t="shared" si="19"/>
        <v>2.0114942528735633</v>
      </c>
      <c r="H88" s="39">
        <f t="shared" si="20"/>
        <v>1</v>
      </c>
      <c r="I88" s="39">
        <f t="shared" si="21"/>
        <v>1.3390804597701151</v>
      </c>
      <c r="J88" s="39"/>
      <c r="K88" s="39">
        <f t="shared" si="22"/>
        <v>0.39908256880733944</v>
      </c>
      <c r="L88" s="39">
        <f t="shared" si="23"/>
        <v>0.19954128440366972</v>
      </c>
      <c r="M88" s="39">
        <f t="shared" si="24"/>
        <v>0.40137614678899081</v>
      </c>
      <c r="N88" s="39">
        <f t="shared" si="25"/>
        <v>1.2041284403669725</v>
      </c>
      <c r="O88" s="39">
        <f t="shared" si="26"/>
        <v>2.4082568807339451</v>
      </c>
      <c r="P88" s="39">
        <f t="shared" si="27"/>
        <v>0.80275229357798161</v>
      </c>
      <c r="Q88" s="39">
        <f t="shared" si="28"/>
        <v>1.4717125382262999</v>
      </c>
    </row>
    <row r="89" spans="1:17" x14ac:dyDescent="0.25">
      <c r="A89" s="20">
        <v>87</v>
      </c>
      <c r="B89">
        <v>440000</v>
      </c>
      <c r="C89">
        <v>220000</v>
      </c>
      <c r="D89">
        <v>442500</v>
      </c>
      <c r="E89">
        <f t="shared" si="17"/>
        <v>1102500</v>
      </c>
      <c r="F89" s="39">
        <f t="shared" si="18"/>
        <v>1.0056818181818181</v>
      </c>
      <c r="G89" s="39">
        <f t="shared" si="19"/>
        <v>2.0113636363636362</v>
      </c>
      <c r="H89" s="39">
        <f t="shared" si="20"/>
        <v>1</v>
      </c>
      <c r="I89" s="39">
        <f t="shared" si="21"/>
        <v>1.3390151515151514</v>
      </c>
      <c r="J89" s="39"/>
      <c r="K89" s="39">
        <f t="shared" si="22"/>
        <v>0.39909297052154197</v>
      </c>
      <c r="L89" s="39">
        <f t="shared" si="23"/>
        <v>0.19954648526077098</v>
      </c>
      <c r="M89" s="39">
        <f t="shared" si="24"/>
        <v>0.40136054421768708</v>
      </c>
      <c r="N89" s="39">
        <f t="shared" si="25"/>
        <v>1.2040816326530612</v>
      </c>
      <c r="O89" s="39">
        <f t="shared" si="26"/>
        <v>2.4081632653061225</v>
      </c>
      <c r="P89" s="39">
        <f t="shared" si="27"/>
        <v>0.80272108843537415</v>
      </c>
      <c r="Q89" s="39">
        <f t="shared" si="28"/>
        <v>1.4716553287981859</v>
      </c>
    </row>
    <row r="90" spans="1:17" ht="15.75" thickBot="1" x14ac:dyDescent="0.3">
      <c r="A90" s="22">
        <v>88</v>
      </c>
      <c r="B90" s="23">
        <v>445000</v>
      </c>
      <c r="C90" s="23">
        <v>222500</v>
      </c>
      <c r="D90" s="23">
        <v>447500</v>
      </c>
      <c r="E90">
        <f t="shared" si="17"/>
        <v>1115000</v>
      </c>
      <c r="F90" s="39">
        <f t="shared" si="18"/>
        <v>1.0056179775280898</v>
      </c>
      <c r="G90" s="39">
        <f t="shared" si="19"/>
        <v>2.0112359550561796</v>
      </c>
      <c r="H90" s="39">
        <f t="shared" si="20"/>
        <v>1</v>
      </c>
      <c r="I90" s="39">
        <f t="shared" si="21"/>
        <v>1.3389513108614233</v>
      </c>
      <c r="J90" s="39"/>
      <c r="K90" s="39">
        <f t="shared" si="22"/>
        <v>0.3991031390134529</v>
      </c>
      <c r="L90" s="39">
        <f t="shared" si="23"/>
        <v>0.19955156950672645</v>
      </c>
      <c r="M90" s="39">
        <f t="shared" si="24"/>
        <v>0.40134529147982062</v>
      </c>
      <c r="N90" s="39">
        <f t="shared" si="25"/>
        <v>1.2040358744394619</v>
      </c>
      <c r="O90" s="39">
        <f t="shared" si="26"/>
        <v>2.4080717488789238</v>
      </c>
      <c r="P90" s="39">
        <f t="shared" si="27"/>
        <v>0.80269058295964124</v>
      </c>
      <c r="Q90" s="39">
        <f t="shared" si="28"/>
        <v>1.4715994020926757</v>
      </c>
    </row>
    <row r="91" spans="1:17" x14ac:dyDescent="0.25">
      <c r="A91" s="20">
        <v>89</v>
      </c>
      <c r="B91">
        <v>450000</v>
      </c>
      <c r="C91">
        <v>225000</v>
      </c>
      <c r="D91">
        <v>452500</v>
      </c>
      <c r="E91">
        <f t="shared" si="17"/>
        <v>1127500</v>
      </c>
      <c r="F91" s="39">
        <f t="shared" si="18"/>
        <v>1.0055555555555555</v>
      </c>
      <c r="G91" s="39">
        <f t="shared" si="19"/>
        <v>2.0111111111111111</v>
      </c>
      <c r="H91" s="39">
        <f t="shared" si="20"/>
        <v>1</v>
      </c>
      <c r="I91" s="39">
        <f t="shared" si="21"/>
        <v>1.3388888888888888</v>
      </c>
      <c r="J91" s="39"/>
      <c r="K91" s="39">
        <f t="shared" si="22"/>
        <v>0.3991130820399113</v>
      </c>
      <c r="L91" s="39">
        <f t="shared" si="23"/>
        <v>0.19955654101995565</v>
      </c>
      <c r="M91" s="39">
        <f t="shared" si="24"/>
        <v>0.40133037694013302</v>
      </c>
      <c r="N91" s="39">
        <f t="shared" si="25"/>
        <v>1.2039911308203992</v>
      </c>
      <c r="O91" s="39">
        <f t="shared" si="26"/>
        <v>2.4079822616407984</v>
      </c>
      <c r="P91" s="39">
        <f t="shared" si="27"/>
        <v>0.80266075388026603</v>
      </c>
      <c r="Q91" s="39">
        <f t="shared" si="28"/>
        <v>1.4715447154471546</v>
      </c>
    </row>
    <row r="92" spans="1:17" x14ac:dyDescent="0.25">
      <c r="A92" s="20">
        <v>90</v>
      </c>
      <c r="B92">
        <v>455000</v>
      </c>
      <c r="C92">
        <v>227500</v>
      </c>
      <c r="D92">
        <v>457500</v>
      </c>
      <c r="E92">
        <f t="shared" si="17"/>
        <v>1140000</v>
      </c>
      <c r="F92" s="39">
        <f t="shared" si="18"/>
        <v>1.0054945054945055</v>
      </c>
      <c r="G92" s="39">
        <f t="shared" si="19"/>
        <v>2.0109890109890109</v>
      </c>
      <c r="H92" s="39">
        <f t="shared" si="20"/>
        <v>1</v>
      </c>
      <c r="I92" s="39">
        <f t="shared" si="21"/>
        <v>1.3388278388278387</v>
      </c>
      <c r="J92" s="39"/>
      <c r="K92" s="39">
        <f t="shared" si="22"/>
        <v>0.39912280701754388</v>
      </c>
      <c r="L92" s="39">
        <f t="shared" si="23"/>
        <v>0.19956140350877194</v>
      </c>
      <c r="M92" s="39">
        <f t="shared" si="24"/>
        <v>0.40131578947368424</v>
      </c>
      <c r="N92" s="39">
        <f t="shared" si="25"/>
        <v>1.2039473684210529</v>
      </c>
      <c r="O92" s="39">
        <f t="shared" si="26"/>
        <v>2.4078947368421058</v>
      </c>
      <c r="P92" s="39">
        <f t="shared" si="27"/>
        <v>0.80263157894736847</v>
      </c>
      <c r="Q92" s="39">
        <f t="shared" si="28"/>
        <v>1.4714912280701755</v>
      </c>
    </row>
    <row r="93" spans="1:17" x14ac:dyDescent="0.25">
      <c r="A93" s="20">
        <v>91</v>
      </c>
      <c r="B93">
        <v>460000</v>
      </c>
      <c r="C93">
        <v>230000</v>
      </c>
      <c r="D93">
        <v>462500</v>
      </c>
      <c r="E93">
        <f t="shared" si="17"/>
        <v>1152500</v>
      </c>
      <c r="F93" s="39">
        <f t="shared" si="18"/>
        <v>1.0054347826086956</v>
      </c>
      <c r="G93" s="39">
        <f t="shared" si="19"/>
        <v>2.0108695652173911</v>
      </c>
      <c r="H93" s="39">
        <f t="shared" si="20"/>
        <v>1</v>
      </c>
      <c r="I93" s="39">
        <f t="shared" si="21"/>
        <v>1.338768115942029</v>
      </c>
      <c r="J93" s="39"/>
      <c r="K93" s="39">
        <f t="shared" si="22"/>
        <v>0.39913232104121477</v>
      </c>
      <c r="L93" s="39">
        <f t="shared" si="23"/>
        <v>0.19956616052060738</v>
      </c>
      <c r="M93" s="39">
        <f t="shared" si="24"/>
        <v>0.40130151843817785</v>
      </c>
      <c r="N93" s="39">
        <f t="shared" si="25"/>
        <v>1.2039045553145336</v>
      </c>
      <c r="O93" s="39">
        <f t="shared" si="26"/>
        <v>2.4078091106290671</v>
      </c>
      <c r="P93" s="39">
        <f t="shared" si="27"/>
        <v>0.8026030368763557</v>
      </c>
      <c r="Q93" s="39">
        <f t="shared" si="28"/>
        <v>1.4714389009399855</v>
      </c>
    </row>
    <row r="94" spans="1:17" x14ac:dyDescent="0.25">
      <c r="A94" s="20">
        <v>92</v>
      </c>
      <c r="B94">
        <v>465000</v>
      </c>
      <c r="C94">
        <v>232500</v>
      </c>
      <c r="D94">
        <v>467500</v>
      </c>
      <c r="E94">
        <f t="shared" si="17"/>
        <v>1165000</v>
      </c>
      <c r="F94" s="39">
        <f t="shared" si="18"/>
        <v>1.0053763440860215</v>
      </c>
      <c r="G94" s="39">
        <f t="shared" si="19"/>
        <v>2.010752688172043</v>
      </c>
      <c r="H94" s="39">
        <f t="shared" si="20"/>
        <v>1</v>
      </c>
      <c r="I94" s="39">
        <f t="shared" si="21"/>
        <v>1.3387096774193548</v>
      </c>
      <c r="J94" s="39"/>
      <c r="K94" s="39">
        <f t="shared" si="22"/>
        <v>0.39914163090128757</v>
      </c>
      <c r="L94" s="39">
        <f t="shared" si="23"/>
        <v>0.19957081545064378</v>
      </c>
      <c r="M94" s="39">
        <f t="shared" si="24"/>
        <v>0.40128755364806867</v>
      </c>
      <c r="N94" s="39">
        <f t="shared" si="25"/>
        <v>1.203862660944206</v>
      </c>
      <c r="O94" s="39">
        <f t="shared" si="26"/>
        <v>2.407725321888412</v>
      </c>
      <c r="P94" s="39">
        <f t="shared" si="27"/>
        <v>0.80257510729613735</v>
      </c>
      <c r="Q94" s="39">
        <f t="shared" si="28"/>
        <v>1.4713876967095851</v>
      </c>
    </row>
    <row r="95" spans="1:17" ht="15.75" thickBot="1" x14ac:dyDescent="0.3">
      <c r="A95" s="22">
        <v>93</v>
      </c>
      <c r="B95" s="23">
        <v>470000</v>
      </c>
      <c r="C95" s="23">
        <v>235000</v>
      </c>
      <c r="D95" s="23">
        <v>472500</v>
      </c>
      <c r="E95">
        <f t="shared" si="17"/>
        <v>1177500</v>
      </c>
      <c r="F95" s="39">
        <f t="shared" si="18"/>
        <v>1.0053191489361701</v>
      </c>
      <c r="G95" s="39">
        <f t="shared" si="19"/>
        <v>2.0106382978723403</v>
      </c>
      <c r="H95" s="39">
        <f t="shared" si="20"/>
        <v>1</v>
      </c>
      <c r="I95" s="39">
        <f t="shared" si="21"/>
        <v>1.3386524822695034</v>
      </c>
      <c r="J95" s="39"/>
      <c r="K95" s="39">
        <f t="shared" si="22"/>
        <v>0.39915074309978771</v>
      </c>
      <c r="L95" s="39">
        <f t="shared" si="23"/>
        <v>0.19957537154989385</v>
      </c>
      <c r="M95" s="39">
        <f t="shared" si="24"/>
        <v>0.40127388535031849</v>
      </c>
      <c r="N95" s="39">
        <f t="shared" si="25"/>
        <v>1.2038216560509556</v>
      </c>
      <c r="O95" s="39">
        <f t="shared" si="26"/>
        <v>2.4076433121019112</v>
      </c>
      <c r="P95" s="39">
        <f t="shared" si="27"/>
        <v>0.80254777070063699</v>
      </c>
      <c r="Q95" s="39">
        <f t="shared" si="28"/>
        <v>1.4713375796178347</v>
      </c>
    </row>
    <row r="96" spans="1:17" x14ac:dyDescent="0.25">
      <c r="A96" s="20">
        <v>94</v>
      </c>
      <c r="B96">
        <v>475000</v>
      </c>
      <c r="C96">
        <v>237500</v>
      </c>
      <c r="D96">
        <v>477500</v>
      </c>
      <c r="E96">
        <f t="shared" si="17"/>
        <v>1190000</v>
      </c>
      <c r="F96" s="39">
        <f t="shared" si="18"/>
        <v>1.0052631578947369</v>
      </c>
      <c r="G96" s="39">
        <f t="shared" si="19"/>
        <v>2.0105263157894737</v>
      </c>
      <c r="H96" s="39">
        <f t="shared" si="20"/>
        <v>1</v>
      </c>
      <c r="I96" s="39">
        <f t="shared" si="21"/>
        <v>1.3385964912280703</v>
      </c>
      <c r="J96" s="39"/>
      <c r="K96" s="39">
        <f t="shared" si="22"/>
        <v>0.39915966386554624</v>
      </c>
      <c r="L96" s="39">
        <f t="shared" si="23"/>
        <v>0.19957983193277312</v>
      </c>
      <c r="M96" s="39">
        <f t="shared" si="24"/>
        <v>0.40126050420168069</v>
      </c>
      <c r="N96" s="39">
        <f t="shared" si="25"/>
        <v>1.2037815126050422</v>
      </c>
      <c r="O96" s="39">
        <f t="shared" si="26"/>
        <v>2.4075630252100844</v>
      </c>
      <c r="P96" s="39">
        <f t="shared" si="27"/>
        <v>0.80252100840336138</v>
      </c>
      <c r="Q96" s="39">
        <f t="shared" si="28"/>
        <v>1.4712885154061626</v>
      </c>
    </row>
    <row r="97" spans="1:17" x14ac:dyDescent="0.25">
      <c r="A97" s="20">
        <v>95</v>
      </c>
      <c r="B97">
        <v>480000</v>
      </c>
      <c r="C97">
        <v>240000</v>
      </c>
      <c r="D97">
        <v>482500</v>
      </c>
      <c r="E97">
        <f t="shared" si="17"/>
        <v>1202500</v>
      </c>
      <c r="F97" s="39">
        <f t="shared" si="18"/>
        <v>1.0052083333333333</v>
      </c>
      <c r="G97" s="39">
        <f t="shared" si="19"/>
        <v>2.0104166666666665</v>
      </c>
      <c r="H97" s="39">
        <f t="shared" si="20"/>
        <v>1</v>
      </c>
      <c r="I97" s="39">
        <f t="shared" si="21"/>
        <v>1.3385416666666667</v>
      </c>
      <c r="J97" s="39"/>
      <c r="K97" s="39">
        <f t="shared" si="22"/>
        <v>0.39916839916839919</v>
      </c>
      <c r="L97" s="39">
        <f t="shared" si="23"/>
        <v>0.1995841995841996</v>
      </c>
      <c r="M97" s="39">
        <f t="shared" si="24"/>
        <v>0.40124740124740127</v>
      </c>
      <c r="N97" s="39">
        <f t="shared" si="25"/>
        <v>1.2037422037422039</v>
      </c>
      <c r="O97" s="39">
        <f t="shared" si="26"/>
        <v>2.4074844074844077</v>
      </c>
      <c r="P97" s="39">
        <f t="shared" si="27"/>
        <v>0.80249480249480254</v>
      </c>
      <c r="Q97" s="39">
        <f t="shared" si="28"/>
        <v>1.4712404712404714</v>
      </c>
    </row>
    <row r="98" spans="1:17" x14ac:dyDescent="0.25">
      <c r="A98" s="20">
        <v>96</v>
      </c>
      <c r="B98">
        <v>485000</v>
      </c>
      <c r="C98">
        <v>242500</v>
      </c>
      <c r="D98">
        <v>487500</v>
      </c>
      <c r="E98">
        <f t="shared" si="17"/>
        <v>1215000</v>
      </c>
      <c r="F98" s="39">
        <f t="shared" si="18"/>
        <v>1.0051546391752577</v>
      </c>
      <c r="G98" s="39">
        <f t="shared" si="19"/>
        <v>2.0103092783505154</v>
      </c>
      <c r="H98" s="39">
        <f t="shared" si="20"/>
        <v>1</v>
      </c>
      <c r="I98" s="39">
        <f t="shared" si="21"/>
        <v>1.338487972508591</v>
      </c>
      <c r="J98" s="39"/>
      <c r="K98" s="39">
        <f t="shared" si="22"/>
        <v>0.3991769547325103</v>
      </c>
      <c r="L98" s="39">
        <f t="shared" si="23"/>
        <v>0.19958847736625515</v>
      </c>
      <c r="M98" s="39">
        <f t="shared" si="24"/>
        <v>0.40123456790123457</v>
      </c>
      <c r="N98" s="39">
        <f t="shared" si="25"/>
        <v>1.2037037037037037</v>
      </c>
      <c r="O98" s="39">
        <f t="shared" si="26"/>
        <v>2.4074074074074074</v>
      </c>
      <c r="P98" s="39">
        <f t="shared" si="27"/>
        <v>0.80246913580246915</v>
      </c>
      <c r="Q98" s="39">
        <f t="shared" si="28"/>
        <v>1.4711934156378603</v>
      </c>
    </row>
    <row r="99" spans="1:17" x14ac:dyDescent="0.25">
      <c r="A99" s="20">
        <v>97</v>
      </c>
      <c r="B99">
        <v>490000</v>
      </c>
      <c r="C99">
        <v>245000</v>
      </c>
      <c r="D99">
        <v>492500</v>
      </c>
      <c r="E99">
        <f t="shared" si="17"/>
        <v>1227500</v>
      </c>
      <c r="F99" s="39">
        <f t="shared" si="18"/>
        <v>1.0051020408163265</v>
      </c>
      <c r="G99" s="39">
        <f t="shared" si="19"/>
        <v>2.010204081632653</v>
      </c>
      <c r="H99" s="39">
        <f t="shared" si="20"/>
        <v>1</v>
      </c>
      <c r="I99" s="39">
        <f t="shared" si="21"/>
        <v>1.33843537414966</v>
      </c>
      <c r="J99" s="39"/>
      <c r="K99" s="39">
        <f t="shared" si="22"/>
        <v>0.39918533604887985</v>
      </c>
      <c r="L99" s="39">
        <f t="shared" si="23"/>
        <v>0.19959266802443992</v>
      </c>
      <c r="M99" s="39">
        <f t="shared" si="24"/>
        <v>0.40122199592668023</v>
      </c>
      <c r="N99" s="39">
        <f t="shared" si="25"/>
        <v>1.2036659877800409</v>
      </c>
      <c r="O99" s="39">
        <f t="shared" si="26"/>
        <v>2.4073319755600817</v>
      </c>
      <c r="P99" s="39">
        <f t="shared" si="27"/>
        <v>0.80244399185336046</v>
      </c>
      <c r="Q99" s="39">
        <f t="shared" si="28"/>
        <v>1.4711473183978276</v>
      </c>
    </row>
    <row r="100" spans="1:17" ht="15.75" thickBot="1" x14ac:dyDescent="0.3">
      <c r="A100" s="22">
        <v>98</v>
      </c>
      <c r="B100" s="23">
        <v>495000</v>
      </c>
      <c r="C100" s="23">
        <v>247500</v>
      </c>
      <c r="D100" s="23">
        <v>497500</v>
      </c>
      <c r="E100">
        <f t="shared" si="17"/>
        <v>1240000</v>
      </c>
      <c r="F100" s="39">
        <f t="shared" si="18"/>
        <v>1.005050505050505</v>
      </c>
      <c r="G100" s="39">
        <f t="shared" si="19"/>
        <v>2.0101010101010099</v>
      </c>
      <c r="H100" s="39">
        <f t="shared" si="20"/>
        <v>1</v>
      </c>
      <c r="I100" s="39">
        <f t="shared" si="21"/>
        <v>1.3383838383838382</v>
      </c>
      <c r="J100" s="39"/>
      <c r="K100" s="39">
        <f t="shared" si="22"/>
        <v>0.39919354838709675</v>
      </c>
      <c r="L100" s="39">
        <f t="shared" si="23"/>
        <v>0.19959677419354838</v>
      </c>
      <c r="M100" s="39">
        <f t="shared" si="24"/>
        <v>0.40120967741935482</v>
      </c>
      <c r="N100" s="39">
        <f t="shared" si="25"/>
        <v>1.2036290322580645</v>
      </c>
      <c r="O100" s="39">
        <f t="shared" si="26"/>
        <v>2.407258064516129</v>
      </c>
      <c r="P100" s="39">
        <f t="shared" si="27"/>
        <v>0.80241935483870963</v>
      </c>
      <c r="Q100" s="39">
        <f t="shared" si="28"/>
        <v>1.4711021505376343</v>
      </c>
    </row>
  </sheetData>
  <mergeCells count="3">
    <mergeCell ref="F1:H1"/>
    <mergeCell ref="K1:M1"/>
    <mergeCell ref="N1:P1"/>
  </mergeCells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56C5A9-7B32-4645-879D-6338A287241C}">
  <dimension ref="A2:H10"/>
  <sheetViews>
    <sheetView workbookViewId="0">
      <selection activeCell="A5" sqref="A5"/>
    </sheetView>
  </sheetViews>
  <sheetFormatPr baseColWidth="10" defaultRowHeight="15" x14ac:dyDescent="0.25"/>
  <sheetData>
    <row r="2" spans="1:8" x14ac:dyDescent="0.25">
      <c r="A2" s="12" t="s">
        <v>21</v>
      </c>
      <c r="B2" s="5"/>
    </row>
    <row r="3" spans="1:8" x14ac:dyDescent="0.25">
      <c r="A3" s="5" t="s">
        <v>19</v>
      </c>
      <c r="B3">
        <v>0.1</v>
      </c>
      <c r="C3">
        <v>0.05</v>
      </c>
      <c r="D3">
        <v>2.5000000000000001E-2</v>
      </c>
      <c r="E3">
        <v>0.01</v>
      </c>
      <c r="F3">
        <v>5.0000000000000001E-3</v>
      </c>
      <c r="G3">
        <v>1E-3</v>
      </c>
      <c r="H3">
        <v>5.0000000000000001E-4</v>
      </c>
    </row>
    <row r="4" spans="1:8" x14ac:dyDescent="0.25">
      <c r="A4" t="s">
        <v>70</v>
      </c>
      <c r="B4">
        <v>1.6379999999999999</v>
      </c>
      <c r="C4">
        <v>2.3530000000000002</v>
      </c>
      <c r="D4">
        <v>3.1819999999999999</v>
      </c>
      <c r="E4">
        <v>4.5410000000000004</v>
      </c>
      <c r="F4">
        <v>5.8410000000000002</v>
      </c>
      <c r="G4">
        <v>10.220000000000001</v>
      </c>
      <c r="H4">
        <v>12.92</v>
      </c>
    </row>
    <row r="5" spans="1:8" x14ac:dyDescent="0.25">
      <c r="A5" t="s">
        <v>69</v>
      </c>
      <c r="B5">
        <v>1.5329999999999999</v>
      </c>
      <c r="C5">
        <v>2.1320000000000001</v>
      </c>
      <c r="D5">
        <v>2.7759999999999998</v>
      </c>
      <c r="E5">
        <v>3.7469999999999999</v>
      </c>
      <c r="F5">
        <v>4.6040000000000001</v>
      </c>
      <c r="G5">
        <v>7.173</v>
      </c>
      <c r="H5">
        <v>8.61</v>
      </c>
    </row>
    <row r="6" spans="1:8" x14ac:dyDescent="0.25">
      <c r="A6" s="12" t="s">
        <v>20</v>
      </c>
      <c r="B6">
        <v>1.415</v>
      </c>
      <c r="C6">
        <v>1.895</v>
      </c>
      <c r="D6">
        <v>2.3650000000000002</v>
      </c>
      <c r="E6">
        <v>2.9980000000000002</v>
      </c>
      <c r="F6">
        <v>3.4990000000000001</v>
      </c>
      <c r="G6">
        <v>4.7850000000000001</v>
      </c>
      <c r="H6">
        <v>5.4080000000000004</v>
      </c>
    </row>
    <row r="10" spans="1:8" x14ac:dyDescent="0.25">
      <c r="A10" s="2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Experiment1</vt:lpstr>
      <vt:lpstr>Exp.2-4_absolute</vt:lpstr>
      <vt:lpstr>Exp.2-4 empiric</vt:lpstr>
      <vt:lpstr>mIR on empiric</vt:lpstr>
      <vt:lpstr>t-table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Rankl</dc:creator>
  <cp:lastModifiedBy>Simon Rankl</cp:lastModifiedBy>
  <dcterms:created xsi:type="dcterms:W3CDTF">2015-06-05T18:19:34Z</dcterms:created>
  <dcterms:modified xsi:type="dcterms:W3CDTF">2023-09-24T17:05:22Z</dcterms:modified>
</cp:coreProperties>
</file>