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ti/Documents/"/>
    </mc:Choice>
  </mc:AlternateContent>
  <xr:revisionPtr revIDLastSave="0" documentId="13_ncr:1_{A5AE6CF0-180F-3148-9AAD-C881983CFD1E}" xr6:coauthVersionLast="36" xr6:coauthVersionMax="36" xr10:uidLastSave="{00000000-0000-0000-0000-000000000000}"/>
  <bookViews>
    <workbookView xWindow="0" yWindow="500" windowWidth="28800" windowHeight="15940" xr2:uid="{8165C3ED-B017-6741-BAA9-094CE60C7843}"/>
  </bookViews>
  <sheets>
    <sheet name="RESULTADOS HISTORICOS" sheetId="8" r:id="rId1"/>
    <sheet name="ANÁLISIS DE GOLEO" sheetId="11" r:id="rId2"/>
    <sheet name="PARTICIPACIÓN" sheetId="10" r:id="rId3"/>
    <sheet name="EQUIPOS" sheetId="13" r:id="rId4"/>
    <sheet name="RENDIMIENTO" sheetId="12" r:id="rId5"/>
  </sheets>
  <definedNames>
    <definedName name="_xlnm._FilterDatabase" localSheetId="3" hidden="1">EQUIPOS!$A$1:$A$390</definedName>
    <definedName name="SegmentaciónDeDatos_EQUIPO_1">#N/A</definedName>
    <definedName name="SegmentaciónDeDatos_EQUIPO_11">#N/A</definedName>
    <definedName name="SegmentaciónDeDatos_EQUIPO_2">#N/A</definedName>
    <definedName name="SegmentaciónDeDatos_EQUIPO_21">#N/A</definedName>
    <definedName name="SegmentaciónDeDatos_RESULTADO">#N/A</definedName>
    <definedName name="SegmentaciónDeDatos_RESULTADO_2">#N/A</definedName>
  </definedNames>
  <calcPr calcId="18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8" l="1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" i="8"/>
  <c r="F353" i="8"/>
  <c r="E353" i="8"/>
  <c r="B353" i="8"/>
  <c r="N186" i="8" l="1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A2" i="13" l="1"/>
  <c r="B2" i="13" s="1"/>
  <c r="A46" i="13"/>
  <c r="B46" i="13" s="1"/>
  <c r="A47" i="13"/>
  <c r="B47" i="13" s="1"/>
  <c r="R17" i="8"/>
  <c r="N3" i="8"/>
  <c r="A41" i="13"/>
  <c r="B41" i="13" s="1"/>
  <c r="A42" i="13"/>
  <c r="B42" i="13" s="1"/>
  <c r="A43" i="13"/>
  <c r="B43" i="13" s="1"/>
  <c r="A44" i="13"/>
  <c r="B44" i="13" s="1"/>
  <c r="A45" i="13"/>
  <c r="B45" i="13" s="1"/>
  <c r="A29" i="13"/>
  <c r="B29" i="13" s="1"/>
  <c r="A30" i="13"/>
  <c r="B30" i="13" s="1"/>
  <c r="A31" i="13"/>
  <c r="B31" i="13" s="1"/>
  <c r="A32" i="13"/>
  <c r="B32" i="13" s="1"/>
  <c r="A33" i="13"/>
  <c r="B33" i="13" s="1"/>
  <c r="A34" i="13"/>
  <c r="B34" i="13" s="1"/>
  <c r="A35" i="13"/>
  <c r="B35" i="13" s="1"/>
  <c r="A36" i="13"/>
  <c r="B36" i="13" s="1"/>
  <c r="A37" i="13"/>
  <c r="B37" i="13" s="1"/>
  <c r="A38" i="13"/>
  <c r="B38" i="13" s="1"/>
  <c r="A39" i="13"/>
  <c r="B39" i="13" s="1"/>
  <c r="A40" i="13"/>
  <c r="B40" i="13" s="1"/>
  <c r="A17" i="13"/>
  <c r="B17" i="13" s="1"/>
  <c r="A18" i="13"/>
  <c r="B18" i="13" s="1"/>
  <c r="A19" i="13"/>
  <c r="B19" i="13" s="1"/>
  <c r="A20" i="13"/>
  <c r="B20" i="13" s="1"/>
  <c r="A21" i="13"/>
  <c r="B21" i="13" s="1"/>
  <c r="A22" i="13"/>
  <c r="B22" i="13" s="1"/>
  <c r="A23" i="13"/>
  <c r="B23" i="13" s="1"/>
  <c r="A24" i="13"/>
  <c r="B24" i="13" s="1"/>
  <c r="A25" i="13"/>
  <c r="B25" i="13" s="1"/>
  <c r="A26" i="13"/>
  <c r="B26" i="13" s="1"/>
  <c r="A27" i="13"/>
  <c r="B27" i="13" s="1"/>
  <c r="A28" i="13"/>
  <c r="B28" i="13" s="1"/>
  <c r="A9" i="13"/>
  <c r="B9" i="13" s="1"/>
  <c r="A10" i="13"/>
  <c r="B10" i="13" s="1"/>
  <c r="A11" i="13"/>
  <c r="B11" i="13" s="1"/>
  <c r="A12" i="13"/>
  <c r="B12" i="13" s="1"/>
  <c r="A13" i="13"/>
  <c r="B13" i="13" s="1"/>
  <c r="A14" i="13"/>
  <c r="B14" i="13" s="1"/>
  <c r="A15" i="13"/>
  <c r="B15" i="13" s="1"/>
  <c r="A16" i="13"/>
  <c r="B16" i="13" s="1"/>
  <c r="A3" i="13"/>
  <c r="B3" i="13" s="1"/>
  <c r="A4" i="13"/>
  <c r="B4" i="13" s="1"/>
  <c r="A5" i="13"/>
  <c r="B5" i="13" s="1"/>
  <c r="A6" i="13"/>
  <c r="B6" i="13" s="1"/>
  <c r="A7" i="13"/>
  <c r="B7" i="13" s="1"/>
  <c r="A8" i="13"/>
  <c r="B8" i="13" s="1"/>
  <c r="R45" i="8"/>
  <c r="R59" i="8"/>
  <c r="R87" i="8"/>
  <c r="R297" i="8"/>
  <c r="Q45" i="8"/>
  <c r="Q59" i="8"/>
  <c r="Q87" i="8"/>
  <c r="Q297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Q17" i="8" l="1"/>
  <c r="D14" i="13"/>
  <c r="P4" i="8"/>
  <c r="P6" i="8"/>
  <c r="P8" i="8"/>
  <c r="P10" i="8"/>
  <c r="P11" i="8"/>
  <c r="P12" i="8"/>
  <c r="P14" i="8"/>
  <c r="P16" i="8"/>
  <c r="P18" i="8"/>
  <c r="P20" i="8"/>
  <c r="P22" i="8"/>
  <c r="P24" i="8"/>
  <c r="P26" i="8"/>
  <c r="P28" i="8"/>
  <c r="P30" i="8"/>
  <c r="P32" i="8"/>
  <c r="P34" i="8"/>
  <c r="P36" i="8"/>
  <c r="P38" i="8"/>
  <c r="P40" i="8"/>
  <c r="P42" i="8"/>
  <c r="P44" i="8"/>
  <c r="P46" i="8"/>
  <c r="P48" i="8"/>
  <c r="P50" i="8"/>
  <c r="P52" i="8"/>
  <c r="P54" i="8"/>
  <c r="P56" i="8"/>
  <c r="P58" i="8"/>
  <c r="P60" i="8"/>
  <c r="P62" i="8"/>
  <c r="P64" i="8"/>
  <c r="P66" i="8"/>
  <c r="P68" i="8"/>
  <c r="P70" i="8"/>
  <c r="P72" i="8"/>
  <c r="P74" i="8"/>
  <c r="P76" i="8"/>
  <c r="P78" i="8"/>
  <c r="P80" i="8"/>
  <c r="P82" i="8"/>
  <c r="P84" i="8"/>
  <c r="P86" i="8"/>
  <c r="P88" i="8"/>
  <c r="P90" i="8"/>
  <c r="P92" i="8"/>
  <c r="P94" i="8"/>
  <c r="P96" i="8"/>
  <c r="P98" i="8"/>
  <c r="P100" i="8"/>
  <c r="P102" i="8"/>
  <c r="P104" i="8"/>
  <c r="P106" i="8"/>
  <c r="P108" i="8"/>
  <c r="P110" i="8"/>
  <c r="P112" i="8"/>
  <c r="P114" i="8"/>
  <c r="P115" i="8"/>
  <c r="P116" i="8"/>
  <c r="P118" i="8"/>
  <c r="P120" i="8"/>
  <c r="P122" i="8"/>
  <c r="P124" i="8"/>
  <c r="P126" i="8"/>
  <c r="P128" i="8"/>
  <c r="P130" i="8"/>
  <c r="P132" i="8"/>
  <c r="P134" i="8"/>
  <c r="P136" i="8"/>
  <c r="P138" i="8"/>
  <c r="P140" i="8"/>
  <c r="P142" i="8"/>
  <c r="P144" i="8"/>
  <c r="P146" i="8"/>
  <c r="P148" i="8"/>
  <c r="P150" i="8"/>
  <c r="P152" i="8"/>
  <c r="P154" i="8"/>
  <c r="P156" i="8"/>
  <c r="P158" i="8"/>
  <c r="P160" i="8"/>
  <c r="P162" i="8"/>
  <c r="P164" i="8"/>
  <c r="P166" i="8"/>
  <c r="P168" i="8"/>
  <c r="P170" i="8"/>
  <c r="P171" i="8"/>
  <c r="P172" i="8"/>
  <c r="P173" i="8"/>
  <c r="P174" i="8"/>
  <c r="P176" i="8"/>
  <c r="P178" i="8"/>
  <c r="P180" i="8"/>
  <c r="P182" i="8"/>
  <c r="P184" i="8"/>
  <c r="P186" i="8"/>
  <c r="P188" i="8"/>
  <c r="P190" i="8"/>
  <c r="P192" i="8"/>
  <c r="P194" i="8"/>
  <c r="P196" i="8"/>
  <c r="P198" i="8"/>
  <c r="P200" i="8"/>
  <c r="P202" i="8"/>
  <c r="P204" i="8"/>
  <c r="P206" i="8"/>
  <c r="P208" i="8"/>
  <c r="P210" i="8"/>
  <c r="P212" i="8"/>
  <c r="P214" i="8"/>
  <c r="P216" i="8"/>
  <c r="P218" i="8"/>
  <c r="P220" i="8"/>
  <c r="P222" i="8"/>
  <c r="P224" i="8"/>
  <c r="P226" i="8"/>
  <c r="P227" i="8"/>
  <c r="P228" i="8"/>
  <c r="P230" i="8"/>
  <c r="P232" i="8"/>
  <c r="P234" i="8"/>
  <c r="P236" i="8"/>
  <c r="P238" i="8"/>
  <c r="P240" i="8"/>
  <c r="P242" i="8"/>
  <c r="P244" i="8"/>
  <c r="P245" i="8"/>
  <c r="P246" i="8"/>
  <c r="P248" i="8"/>
  <c r="P250" i="8"/>
  <c r="P252" i="8"/>
  <c r="P254" i="8"/>
  <c r="P256" i="8"/>
  <c r="P258" i="8"/>
  <c r="P260" i="8"/>
  <c r="P262" i="8"/>
  <c r="P264" i="8"/>
  <c r="P266" i="8"/>
  <c r="P268" i="8"/>
  <c r="P269" i="8"/>
  <c r="P270" i="8"/>
  <c r="P272" i="8"/>
  <c r="P274" i="8"/>
  <c r="P275" i="8"/>
  <c r="P276" i="8"/>
  <c r="P278" i="8"/>
  <c r="P280" i="8"/>
  <c r="P282" i="8"/>
  <c r="P284" i="8"/>
  <c r="P286" i="8"/>
  <c r="P288" i="8"/>
  <c r="P290" i="8"/>
  <c r="P292" i="8"/>
  <c r="P294" i="8"/>
  <c r="P296" i="8"/>
  <c r="P297" i="8"/>
  <c r="P298" i="8"/>
  <c r="P300" i="8"/>
  <c r="P302" i="8"/>
  <c r="P304" i="8"/>
  <c r="P306" i="8"/>
  <c r="P308" i="8"/>
  <c r="P310" i="8"/>
  <c r="P312" i="8"/>
  <c r="P314" i="8"/>
  <c r="P316" i="8"/>
  <c r="P318" i="8"/>
  <c r="P320" i="8"/>
  <c r="P322" i="8"/>
  <c r="P324" i="8"/>
  <c r="P325" i="8"/>
  <c r="P326" i="8"/>
  <c r="P328" i="8"/>
  <c r="P330" i="8"/>
  <c r="P332" i="8"/>
  <c r="P334" i="8"/>
  <c r="P336" i="8"/>
  <c r="P338" i="8"/>
  <c r="P340" i="8"/>
  <c r="P342" i="8"/>
  <c r="P344" i="8"/>
  <c r="P346" i="8"/>
  <c r="P348" i="8"/>
  <c r="P350" i="8"/>
  <c r="P352" i="8"/>
  <c r="M3" i="8" l="1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P55" i="8" s="1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P75" i="8" s="1"/>
  <c r="M76" i="8"/>
  <c r="M77" i="8"/>
  <c r="M78" i="8"/>
  <c r="M79" i="8"/>
  <c r="M80" i="8"/>
  <c r="M81" i="8"/>
  <c r="M82" i="8"/>
  <c r="M83" i="8"/>
  <c r="M84" i="8"/>
  <c r="M85" i="8"/>
  <c r="P85" i="8" s="1"/>
  <c r="M86" i="8"/>
  <c r="M87" i="8"/>
  <c r="M88" i="8"/>
  <c r="M89" i="8"/>
  <c r="M90" i="8"/>
  <c r="M91" i="8"/>
  <c r="M92" i="8"/>
  <c r="M93" i="8"/>
  <c r="M94" i="8"/>
  <c r="M95" i="8"/>
  <c r="P95" i="8" s="1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P119" i="8" s="1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P169" i="8" s="1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P205" i="8" s="1"/>
  <c r="M206" i="8"/>
  <c r="M207" i="8"/>
  <c r="M208" i="8"/>
  <c r="M209" i="8"/>
  <c r="M210" i="8"/>
  <c r="M211" i="8"/>
  <c r="M212" i="8"/>
  <c r="M213" i="8"/>
  <c r="M214" i="8"/>
  <c r="M215" i="8"/>
  <c r="P215" i="8" s="1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P263" i="8" s="1"/>
  <c r="M264" i="8"/>
  <c r="M265" i="8"/>
  <c r="M266" i="8"/>
  <c r="M267" i="8"/>
  <c r="M268" i="8"/>
  <c r="M269" i="8"/>
  <c r="M270" i="8"/>
  <c r="M271" i="8"/>
  <c r="P271" i="8" s="1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P293" i="8" s="1"/>
  <c r="M294" i="8"/>
  <c r="M295" i="8"/>
  <c r="M296" i="8"/>
  <c r="M297" i="8"/>
  <c r="M298" i="8"/>
  <c r="M299" i="8"/>
  <c r="M300" i="8"/>
  <c r="M301" i="8"/>
  <c r="P301" i="8" s="1"/>
  <c r="M302" i="8"/>
  <c r="M303" i="8"/>
  <c r="M304" i="8"/>
  <c r="M305" i="8"/>
  <c r="M306" i="8"/>
  <c r="M307" i="8"/>
  <c r="P307" i="8" s="1"/>
  <c r="M308" i="8"/>
  <c r="M309" i="8"/>
  <c r="M310" i="8"/>
  <c r="M311" i="8"/>
  <c r="M312" i="8"/>
  <c r="M313" i="8"/>
  <c r="M314" i="8"/>
  <c r="M315" i="8"/>
  <c r="P315" i="8" s="1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P333" i="8" s="1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4" i="8"/>
  <c r="M5" i="8"/>
  <c r="Q31" i="8" l="1"/>
  <c r="R31" i="8"/>
  <c r="O2" i="8"/>
  <c r="P2" i="8" s="1"/>
  <c r="N2" i="8"/>
  <c r="P351" i="8" l="1"/>
  <c r="P343" i="8"/>
  <c r="P335" i="8"/>
  <c r="P327" i="8"/>
  <c r="P323" i="8"/>
  <c r="P319" i="8"/>
  <c r="P303" i="8"/>
  <c r="P299" i="8"/>
  <c r="P295" i="8"/>
  <c r="P291" i="8"/>
  <c r="P287" i="8"/>
  <c r="P283" i="8"/>
  <c r="P279" i="8"/>
  <c r="P267" i="8"/>
  <c r="P259" i="8"/>
  <c r="P251" i="8"/>
  <c r="P247" i="8"/>
  <c r="P243" i="8"/>
  <c r="P239" i="8"/>
  <c r="P235" i="8"/>
  <c r="P231" i="8"/>
  <c r="P223" i="8"/>
  <c r="P219" i="8"/>
  <c r="P211" i="8"/>
  <c r="P207" i="8"/>
  <c r="P203" i="8"/>
  <c r="P199" i="8"/>
  <c r="P195" i="8"/>
  <c r="P191" i="8"/>
  <c r="P187" i="8"/>
  <c r="P183" i="8"/>
  <c r="P179" i="8"/>
  <c r="P3" i="8"/>
  <c r="P347" i="8"/>
  <c r="P339" i="8"/>
  <c r="P331" i="8"/>
  <c r="P175" i="8"/>
  <c r="P167" i="8"/>
  <c r="P163" i="8"/>
  <c r="P159" i="8"/>
  <c r="P155" i="8"/>
  <c r="P151" i="8"/>
  <c r="P147" i="8"/>
  <c r="P139" i="8"/>
  <c r="P135" i="8"/>
  <c r="P131" i="8"/>
  <c r="P127" i="8"/>
  <c r="P123" i="8"/>
  <c r="P111" i="8"/>
  <c r="P107" i="8"/>
  <c r="R67" i="8"/>
  <c r="Q67" i="8"/>
  <c r="R2" i="8"/>
  <c r="Q2" i="8"/>
  <c r="P103" i="8"/>
  <c r="P99" i="8"/>
  <c r="P91" i="8"/>
  <c r="P83" i="8"/>
  <c r="P79" i="8"/>
  <c r="P63" i="8"/>
  <c r="P51" i="8"/>
  <c r="P47" i="8"/>
  <c r="P71" i="8"/>
  <c r="P67" i="8"/>
  <c r="P43" i="8"/>
  <c r="P39" i="8"/>
  <c r="P35" i="8"/>
  <c r="P311" i="8"/>
  <c r="P255" i="8"/>
  <c r="P143" i="8"/>
  <c r="P87" i="8"/>
  <c r="P59" i="8"/>
  <c r="P31" i="8"/>
  <c r="P27" i="8"/>
  <c r="P23" i="8"/>
  <c r="P19" i="8"/>
  <c r="P15" i="8"/>
  <c r="P7" i="8"/>
  <c r="P345" i="8"/>
  <c r="P329" i="8"/>
  <c r="P313" i="8"/>
  <c r="P341" i="8"/>
  <c r="P317" i="8"/>
  <c r="P305" i="8"/>
  <c r="P285" i="8"/>
  <c r="P277" i="8"/>
  <c r="P265" i="8"/>
  <c r="P257" i="8"/>
  <c r="P249" i="8"/>
  <c r="P237" i="8"/>
  <c r="P229" i="8"/>
  <c r="P221" i="8"/>
  <c r="P213" i="8"/>
  <c r="P201" i="8"/>
  <c r="P193" i="8"/>
  <c r="P185" i="8"/>
  <c r="P177" i="8"/>
  <c r="P161" i="8"/>
  <c r="P157" i="8"/>
  <c r="P149" i="8"/>
  <c r="P145" i="8"/>
  <c r="P141" i="8"/>
  <c r="P137" i="8"/>
  <c r="P133" i="8"/>
  <c r="P129" i="8"/>
  <c r="P125" i="8"/>
  <c r="P121" i="8"/>
  <c r="P117" i="8"/>
  <c r="P113" i="8"/>
  <c r="P109" i="8"/>
  <c r="P105" i="8"/>
  <c r="P101" i="8"/>
  <c r="P97" i="8"/>
  <c r="P93" i="8"/>
  <c r="P89" i="8"/>
  <c r="P81" i="8"/>
  <c r="P77" i="8"/>
  <c r="P65" i="8"/>
  <c r="P349" i="8"/>
  <c r="P337" i="8"/>
  <c r="P321" i="8"/>
  <c r="P309" i="8"/>
  <c r="P289" i="8"/>
  <c r="P281" i="8"/>
  <c r="P273" i="8"/>
  <c r="P261" i="8"/>
  <c r="P253" i="8"/>
  <c r="P241" i="8"/>
  <c r="P233" i="8"/>
  <c r="P225" i="8"/>
  <c r="P217" i="8"/>
  <c r="P209" i="8"/>
  <c r="P197" i="8"/>
  <c r="P189" i="8"/>
  <c r="P181" i="8"/>
  <c r="P165" i="8"/>
  <c r="P153" i="8"/>
  <c r="P73" i="8"/>
  <c r="P69" i="8"/>
  <c r="P61" i="8"/>
  <c r="P57" i="8"/>
  <c r="P53" i="8"/>
  <c r="P49" i="8"/>
  <c r="P45" i="8"/>
  <c r="P41" i="8"/>
  <c r="P37" i="8"/>
  <c r="P33" i="8"/>
  <c r="P29" i="8"/>
  <c r="P25" i="8"/>
  <c r="P21" i="8"/>
  <c r="P17" i="8"/>
  <c r="P13" i="8"/>
  <c r="P9" i="8"/>
  <c r="P5" i="8"/>
  <c r="D45" i="13"/>
  <c r="D43" i="13"/>
  <c r="D37" i="13"/>
  <c r="D35" i="13"/>
  <c r="D33" i="13"/>
  <c r="D32" i="13"/>
  <c r="D29" i="13"/>
  <c r="D27" i="13"/>
  <c r="D25" i="13"/>
  <c r="D24" i="13"/>
  <c r="D20" i="13"/>
  <c r="D18" i="13"/>
  <c r="D4" i="13"/>
  <c r="D3" i="13"/>
  <c r="C47" i="13" l="1"/>
  <c r="D47" i="13"/>
  <c r="D40" i="13"/>
  <c r="D46" i="13"/>
  <c r="D30" i="13"/>
  <c r="C8" i="13"/>
  <c r="D8" i="13"/>
  <c r="C32" i="13"/>
  <c r="E32" i="13" s="1"/>
  <c r="C14" i="13"/>
  <c r="E14" i="13" s="1"/>
  <c r="C20" i="13"/>
  <c r="E20" i="13" s="1"/>
  <c r="C42" i="13"/>
  <c r="C27" i="13"/>
  <c r="E27" i="13" s="1"/>
  <c r="C33" i="13"/>
  <c r="E33" i="13" s="1"/>
  <c r="C10" i="13"/>
  <c r="C28" i="13"/>
  <c r="C18" i="13"/>
  <c r="E18" i="13" s="1"/>
  <c r="C19" i="13"/>
  <c r="C41" i="13"/>
  <c r="D23" i="13"/>
  <c r="D31" i="13"/>
  <c r="D10" i="13"/>
  <c r="C9" i="13"/>
  <c r="C38" i="13"/>
  <c r="C36" i="13"/>
  <c r="C43" i="13"/>
  <c r="E43" i="13" s="1"/>
  <c r="C24" i="13"/>
  <c r="E24" i="13" s="1"/>
  <c r="C2" i="13"/>
  <c r="C39" i="13"/>
  <c r="C5" i="13"/>
  <c r="C22" i="13"/>
  <c r="C15" i="13"/>
  <c r="C44" i="13"/>
  <c r="D15" i="13"/>
  <c r="D19" i="13"/>
  <c r="D6" i="13"/>
  <c r="D38" i="13"/>
  <c r="D42" i="13"/>
  <c r="C25" i="13"/>
  <c r="E25" i="13" s="1"/>
  <c r="C31" i="13"/>
  <c r="E31" i="13" s="1"/>
  <c r="C13" i="13"/>
  <c r="C26" i="13"/>
  <c r="C40" i="13"/>
  <c r="E40" i="13" s="1"/>
  <c r="C6" i="13"/>
  <c r="E6" i="13" s="1"/>
  <c r="C11" i="13"/>
  <c r="C21" i="13"/>
  <c r="C34" i="13"/>
  <c r="C46" i="13"/>
  <c r="E46" i="13" s="1"/>
  <c r="D26" i="13"/>
  <c r="D12" i="13"/>
  <c r="D7" i="13"/>
  <c r="D5" i="13"/>
  <c r="D17" i="13"/>
  <c r="D21" i="13"/>
  <c r="D11" i="13"/>
  <c r="D13" i="13"/>
  <c r="D2" i="13"/>
  <c r="D9" i="13"/>
  <c r="D22" i="13"/>
  <c r="D28" i="13"/>
  <c r="D34" i="13"/>
  <c r="D36" i="13"/>
  <c r="D16" i="13"/>
  <c r="D39" i="13"/>
  <c r="D41" i="13"/>
  <c r="D44" i="13"/>
  <c r="C16" i="13"/>
  <c r="C7" i="13"/>
  <c r="E7" i="13" s="1"/>
  <c r="C23" i="13"/>
  <c r="E23" i="13" s="1"/>
  <c r="C29" i="13"/>
  <c r="E29" i="13" s="1"/>
  <c r="C35" i="13"/>
  <c r="E35" i="13" s="1"/>
  <c r="C17" i="13"/>
  <c r="E17" i="13" s="1"/>
  <c r="C30" i="13"/>
  <c r="E30" i="13" s="1"/>
  <c r="C12" i="13"/>
  <c r="E12" i="13" s="1"/>
  <c r="C37" i="13"/>
  <c r="E37" i="13" s="1"/>
  <c r="C3" i="13"/>
  <c r="E3" i="13" s="1"/>
  <c r="C45" i="13"/>
  <c r="E45" i="13" s="1"/>
  <c r="C4" i="13"/>
  <c r="E4" i="13" s="1"/>
  <c r="R10" i="8"/>
  <c r="Q10" i="8"/>
  <c r="R27" i="8"/>
  <c r="Q27" i="8"/>
  <c r="Q44" i="8"/>
  <c r="R44" i="8"/>
  <c r="R53" i="8"/>
  <c r="Q53" i="8"/>
  <c r="R57" i="8"/>
  <c r="Q57" i="8"/>
  <c r="Q64" i="8"/>
  <c r="R64" i="8"/>
  <c r="R72" i="8"/>
  <c r="Q72" i="8"/>
  <c r="R77" i="8"/>
  <c r="Q77" i="8"/>
  <c r="R81" i="8"/>
  <c r="Q81" i="8"/>
  <c r="R85" i="8"/>
  <c r="Q85" i="8"/>
  <c r="R90" i="8"/>
  <c r="Q90" i="8"/>
  <c r="R94" i="8"/>
  <c r="Q94" i="8"/>
  <c r="R98" i="8"/>
  <c r="Q98" i="8"/>
  <c r="Q103" i="8"/>
  <c r="R103" i="8"/>
  <c r="R107" i="8"/>
  <c r="Q107" i="8"/>
  <c r="Q111" i="8"/>
  <c r="R111" i="8"/>
  <c r="R117" i="8"/>
  <c r="Q117" i="8"/>
  <c r="Q121" i="8"/>
  <c r="R121" i="8"/>
  <c r="R125" i="8"/>
  <c r="Q125" i="8"/>
  <c r="R130" i="8"/>
  <c r="Q130" i="8"/>
  <c r="R134" i="8"/>
  <c r="Q134" i="8"/>
  <c r="R138" i="8"/>
  <c r="Q138" i="8"/>
  <c r="R142" i="8"/>
  <c r="Q142" i="8"/>
  <c r="R147" i="8"/>
  <c r="Q147" i="8"/>
  <c r="Q151" i="8"/>
  <c r="R151" i="8"/>
  <c r="R155" i="8"/>
  <c r="Q155" i="8"/>
  <c r="R160" i="8"/>
  <c r="Q160" i="8"/>
  <c r="Q164" i="8"/>
  <c r="R164" i="8"/>
  <c r="R168" i="8"/>
  <c r="Q168" i="8"/>
  <c r="R173" i="8"/>
  <c r="Q173" i="8"/>
  <c r="R177" i="8"/>
  <c r="Q177" i="8"/>
  <c r="R181" i="8"/>
  <c r="Q181" i="8"/>
  <c r="R186" i="8"/>
  <c r="Q186" i="8"/>
  <c r="R190" i="8"/>
  <c r="Q190" i="8"/>
  <c r="R194" i="8"/>
  <c r="Q194" i="8"/>
  <c r="R198" i="8"/>
  <c r="Q198" i="8"/>
  <c r="R203" i="8"/>
  <c r="Q203" i="8"/>
  <c r="Q207" i="8"/>
  <c r="R207" i="8"/>
  <c r="R211" i="8"/>
  <c r="Q211" i="8"/>
  <c r="R216" i="8"/>
  <c r="Q216" i="8"/>
  <c r="Q220" i="8"/>
  <c r="R220" i="8"/>
  <c r="R224" i="8"/>
  <c r="Q224" i="8"/>
  <c r="R229" i="8"/>
  <c r="Q229" i="8"/>
  <c r="R233" i="8"/>
  <c r="Q233" i="8"/>
  <c r="R237" i="8"/>
  <c r="Q237" i="8"/>
  <c r="R242" i="8"/>
  <c r="Q242" i="8"/>
  <c r="R246" i="8"/>
  <c r="Q246" i="8"/>
  <c r="R250" i="8"/>
  <c r="Q250" i="8"/>
  <c r="R254" i="8"/>
  <c r="Q254" i="8"/>
  <c r="R259" i="8"/>
  <c r="Q259" i="8"/>
  <c r="Q263" i="8"/>
  <c r="R263" i="8"/>
  <c r="R267" i="8"/>
  <c r="Q267" i="8"/>
  <c r="R272" i="8"/>
  <c r="Q272" i="8"/>
  <c r="R276" i="8"/>
  <c r="Q276" i="8"/>
  <c r="R280" i="8"/>
  <c r="Q280" i="8"/>
  <c r="R285" i="8"/>
  <c r="Q285" i="8"/>
  <c r="R289" i="8"/>
  <c r="Q289" i="8"/>
  <c r="R293" i="8"/>
  <c r="Q293" i="8"/>
  <c r="R298" i="8"/>
  <c r="Q298" i="8"/>
  <c r="R302" i="8"/>
  <c r="Q302" i="8"/>
  <c r="R306" i="8"/>
  <c r="Q306" i="8"/>
  <c r="R310" i="8"/>
  <c r="Q310" i="8"/>
  <c r="R315" i="8"/>
  <c r="Q315" i="8"/>
  <c r="R319" i="8"/>
  <c r="Q319" i="8"/>
  <c r="R323" i="8"/>
  <c r="Q323" i="8"/>
  <c r="R328" i="8"/>
  <c r="Q328" i="8"/>
  <c r="R332" i="8"/>
  <c r="Q332" i="8"/>
  <c r="R336" i="8"/>
  <c r="Q336" i="8"/>
  <c r="R341" i="8"/>
  <c r="Q341" i="8"/>
  <c r="R345" i="8"/>
  <c r="Q345" i="8"/>
  <c r="R349" i="8"/>
  <c r="Q349" i="8"/>
  <c r="R61" i="8"/>
  <c r="Q61" i="8"/>
  <c r="Q71" i="8"/>
  <c r="R71" i="8"/>
  <c r="R115" i="8"/>
  <c r="Q115" i="8"/>
  <c r="R171" i="8"/>
  <c r="Q171" i="8"/>
  <c r="R227" i="8"/>
  <c r="Q227" i="8"/>
  <c r="R283" i="8"/>
  <c r="Q283" i="8"/>
  <c r="R14" i="8"/>
  <c r="Q14" i="8"/>
  <c r="Q36" i="8"/>
  <c r="R36" i="8"/>
  <c r="R3" i="8"/>
  <c r="Q3" i="8"/>
  <c r="Q20" i="8"/>
  <c r="R20" i="8"/>
  <c r="R33" i="8"/>
  <c r="Q33" i="8"/>
  <c r="R37" i="8"/>
  <c r="Q37" i="8"/>
  <c r="Q41" i="8"/>
  <c r="R41" i="8"/>
  <c r="R46" i="8"/>
  <c r="Q46" i="8"/>
  <c r="R50" i="8"/>
  <c r="Q50" i="8"/>
  <c r="R54" i="8"/>
  <c r="Q54" i="8"/>
  <c r="R58" i="8"/>
  <c r="Q58" i="8"/>
  <c r="R66" i="8"/>
  <c r="Q66" i="8"/>
  <c r="R74" i="8"/>
  <c r="Q74" i="8"/>
  <c r="R78" i="8"/>
  <c r="Q78" i="8"/>
  <c r="R82" i="8"/>
  <c r="Q82" i="8"/>
  <c r="R86" i="8"/>
  <c r="Q86" i="8"/>
  <c r="R91" i="8"/>
  <c r="Q91" i="8"/>
  <c r="R95" i="8"/>
  <c r="Q95" i="8"/>
  <c r="R99" i="8"/>
  <c r="Q99" i="8"/>
  <c r="R104" i="8"/>
  <c r="Q104" i="8"/>
  <c r="R108" i="8"/>
  <c r="Q108" i="8"/>
  <c r="R112" i="8"/>
  <c r="Q112" i="8"/>
  <c r="R118" i="8"/>
  <c r="Q118" i="8"/>
  <c r="R122" i="8"/>
  <c r="Q122" i="8"/>
  <c r="R126" i="8"/>
  <c r="Q126" i="8"/>
  <c r="R131" i="8"/>
  <c r="Q131" i="8"/>
  <c r="Q135" i="8"/>
  <c r="R135" i="8"/>
  <c r="R139" i="8"/>
  <c r="Q139" i="8"/>
  <c r="R144" i="8"/>
  <c r="Q144" i="8"/>
  <c r="R148" i="8"/>
  <c r="Q148" i="8"/>
  <c r="R152" i="8"/>
  <c r="Q152" i="8"/>
  <c r="Q156" i="8"/>
  <c r="R156" i="8"/>
  <c r="R161" i="8"/>
  <c r="Q161" i="8"/>
  <c r="R165" i="8"/>
  <c r="Q165" i="8"/>
  <c r="R169" i="8"/>
  <c r="Q169" i="8"/>
  <c r="R174" i="8"/>
  <c r="Q174" i="8"/>
  <c r="R178" i="8"/>
  <c r="Q178" i="8"/>
  <c r="R182" i="8"/>
  <c r="Q182" i="8"/>
  <c r="R187" i="8"/>
  <c r="Q187" i="8"/>
  <c r="R191" i="8"/>
  <c r="Q191" i="8"/>
  <c r="R195" i="8"/>
  <c r="Q195" i="8"/>
  <c r="R200" i="8"/>
  <c r="Q200" i="8"/>
  <c r="R204" i="8"/>
  <c r="Q204" i="8"/>
  <c r="R208" i="8"/>
  <c r="Q208" i="8"/>
  <c r="R212" i="8"/>
  <c r="Q212" i="8"/>
  <c r="Q217" i="8"/>
  <c r="R217" i="8"/>
  <c r="R221" i="8"/>
  <c r="Q221" i="8"/>
  <c r="R225" i="8"/>
  <c r="Q225" i="8"/>
  <c r="R230" i="8"/>
  <c r="Q230" i="8"/>
  <c r="R234" i="8"/>
  <c r="Q234" i="8"/>
  <c r="R238" i="8"/>
  <c r="Q238" i="8"/>
  <c r="R243" i="8"/>
  <c r="Q243" i="8"/>
  <c r="Q247" i="8"/>
  <c r="R247" i="8"/>
  <c r="R251" i="8"/>
  <c r="Q251" i="8"/>
  <c r="R256" i="8"/>
  <c r="Q256" i="8"/>
  <c r="R260" i="8"/>
  <c r="Q260" i="8"/>
  <c r="R264" i="8"/>
  <c r="Q264" i="8"/>
  <c r="R268" i="8"/>
  <c r="Q268" i="8"/>
  <c r="Q273" i="8"/>
  <c r="R273" i="8"/>
  <c r="R277" i="8"/>
  <c r="Q277" i="8"/>
  <c r="R281" i="8"/>
  <c r="Q281" i="8"/>
  <c r="R286" i="8"/>
  <c r="Q286" i="8"/>
  <c r="R290" i="8"/>
  <c r="Q290" i="8"/>
  <c r="R294" i="8"/>
  <c r="Q294" i="8"/>
  <c r="R299" i="8"/>
  <c r="Q299" i="8"/>
  <c r="Q303" i="8"/>
  <c r="R303" i="8"/>
  <c r="R307" i="8"/>
  <c r="Q307" i="8"/>
  <c r="R312" i="8"/>
  <c r="Q312" i="8"/>
  <c r="R316" i="8"/>
  <c r="Q316" i="8"/>
  <c r="R320" i="8"/>
  <c r="Q320" i="8"/>
  <c r="R324" i="8"/>
  <c r="Q324" i="8"/>
  <c r="R329" i="8"/>
  <c r="Q329" i="8"/>
  <c r="R333" i="8"/>
  <c r="Q333" i="8"/>
  <c r="Q337" i="8"/>
  <c r="R337" i="8"/>
  <c r="R342" i="8"/>
  <c r="Q342" i="8"/>
  <c r="R346" i="8"/>
  <c r="Q346" i="8"/>
  <c r="R350" i="8"/>
  <c r="Q350" i="8"/>
  <c r="R63" i="8"/>
  <c r="Q63" i="8"/>
  <c r="R73" i="8"/>
  <c r="Q73" i="8"/>
  <c r="R129" i="8"/>
  <c r="Q129" i="8"/>
  <c r="Q185" i="8"/>
  <c r="R185" i="8"/>
  <c r="R241" i="8"/>
  <c r="Q241" i="8"/>
  <c r="R311" i="8"/>
  <c r="Q311" i="8"/>
  <c r="R6" i="8"/>
  <c r="Q6" i="8"/>
  <c r="Q23" i="8"/>
  <c r="R23" i="8"/>
  <c r="R40" i="8"/>
  <c r="Q40" i="8"/>
  <c r="R7" i="8"/>
  <c r="Q7" i="8"/>
  <c r="R11" i="8"/>
  <c r="Q11" i="8"/>
  <c r="R24" i="8"/>
  <c r="Q24" i="8"/>
  <c r="Q4" i="8"/>
  <c r="R4" i="8"/>
  <c r="Q12" i="8"/>
  <c r="R12" i="8"/>
  <c r="Q16" i="8"/>
  <c r="R16" i="8"/>
  <c r="R21" i="8"/>
  <c r="Q21" i="8"/>
  <c r="R25" i="8"/>
  <c r="Q25" i="8"/>
  <c r="R29" i="8"/>
  <c r="Q29" i="8"/>
  <c r="R34" i="8"/>
  <c r="Q34" i="8"/>
  <c r="R38" i="8"/>
  <c r="Q38" i="8"/>
  <c r="R42" i="8"/>
  <c r="Q42" i="8"/>
  <c r="R47" i="8"/>
  <c r="Q47" i="8"/>
  <c r="R51" i="8"/>
  <c r="Q51" i="8"/>
  <c r="R55" i="8"/>
  <c r="Q55" i="8"/>
  <c r="Q60" i="8"/>
  <c r="R60" i="8"/>
  <c r="Q68" i="8"/>
  <c r="R68" i="8"/>
  <c r="R75" i="8"/>
  <c r="Q75" i="8"/>
  <c r="Q79" i="8"/>
  <c r="R79" i="8"/>
  <c r="R83" i="8"/>
  <c r="Q83" i="8"/>
  <c r="R88" i="8"/>
  <c r="Q88" i="8"/>
  <c r="Q92" i="8"/>
  <c r="R92" i="8"/>
  <c r="R96" i="8"/>
  <c r="Q96" i="8"/>
  <c r="Q100" i="8"/>
  <c r="R100" i="8"/>
  <c r="R105" i="8"/>
  <c r="Q105" i="8"/>
  <c r="R109" i="8"/>
  <c r="Q109" i="8"/>
  <c r="R113" i="8"/>
  <c r="Q113" i="8"/>
  <c r="Q119" i="8"/>
  <c r="R119" i="8"/>
  <c r="R123" i="8"/>
  <c r="Q123" i="8"/>
  <c r="R127" i="8"/>
  <c r="Q127" i="8"/>
  <c r="Q132" i="8"/>
  <c r="R132" i="8"/>
  <c r="R136" i="8"/>
  <c r="Q136" i="8"/>
  <c r="R140" i="8"/>
  <c r="Q140" i="8"/>
  <c r="Q145" i="8"/>
  <c r="R145" i="8"/>
  <c r="R149" i="8"/>
  <c r="Q149" i="8"/>
  <c r="Q153" i="8"/>
  <c r="R153" i="8"/>
  <c r="R158" i="8"/>
  <c r="Q158" i="8"/>
  <c r="R162" i="8"/>
  <c r="Q162" i="8"/>
  <c r="R166" i="8"/>
  <c r="Q166" i="8"/>
  <c r="R170" i="8"/>
  <c r="Q170" i="8"/>
  <c r="Q175" i="8"/>
  <c r="R175" i="8"/>
  <c r="R179" i="8"/>
  <c r="Q179" i="8"/>
  <c r="Q183" i="8"/>
  <c r="R183" i="8"/>
  <c r="Q188" i="8"/>
  <c r="R188" i="8"/>
  <c r="R192" i="8"/>
  <c r="Q192" i="8"/>
  <c r="Q196" i="8"/>
  <c r="R196" i="8"/>
  <c r="R201" i="8"/>
  <c r="Q201" i="8"/>
  <c r="R205" i="8"/>
  <c r="Q205" i="8"/>
  <c r="Q209" i="8"/>
  <c r="R209" i="8"/>
  <c r="R214" i="8"/>
  <c r="Q214" i="8"/>
  <c r="R218" i="8"/>
  <c r="Q218" i="8"/>
  <c r="R222" i="8"/>
  <c r="Q222" i="8"/>
  <c r="R226" i="8"/>
  <c r="Q226" i="8"/>
  <c r="Q231" i="8"/>
  <c r="R231" i="8"/>
  <c r="R235" i="8"/>
  <c r="Q235" i="8"/>
  <c r="Q239" i="8"/>
  <c r="R239" i="8"/>
  <c r="R244" i="8"/>
  <c r="Q244" i="8"/>
  <c r="R248" i="8"/>
  <c r="Q248" i="8"/>
  <c r="Q252" i="8"/>
  <c r="R252" i="8"/>
  <c r="R257" i="8"/>
  <c r="Q257" i="8"/>
  <c r="R261" i="8"/>
  <c r="Q261" i="8"/>
  <c r="R265" i="8"/>
  <c r="Q265" i="8"/>
  <c r="R270" i="8"/>
  <c r="Q270" i="8"/>
  <c r="R274" i="8"/>
  <c r="Q274" i="8"/>
  <c r="R278" i="8"/>
  <c r="Q278" i="8"/>
  <c r="R282" i="8"/>
  <c r="Q282" i="8"/>
  <c r="R287" i="8"/>
  <c r="Q287" i="8"/>
  <c r="R291" i="8"/>
  <c r="Q291" i="8"/>
  <c r="Q295" i="8"/>
  <c r="R295" i="8"/>
  <c r="R300" i="8"/>
  <c r="Q300" i="8"/>
  <c r="R304" i="8"/>
  <c r="Q304" i="8"/>
  <c r="R308" i="8"/>
  <c r="Q308" i="8"/>
  <c r="Q313" i="8"/>
  <c r="R313" i="8"/>
  <c r="R317" i="8"/>
  <c r="Q317" i="8"/>
  <c r="R321" i="8"/>
  <c r="Q321" i="8"/>
  <c r="R326" i="8"/>
  <c r="Q326" i="8"/>
  <c r="R330" i="8"/>
  <c r="Q330" i="8"/>
  <c r="R334" i="8"/>
  <c r="Q334" i="8"/>
  <c r="R338" i="8"/>
  <c r="Q338" i="8"/>
  <c r="R343" i="8"/>
  <c r="Q343" i="8"/>
  <c r="R347" i="8"/>
  <c r="Q347" i="8"/>
  <c r="R351" i="8"/>
  <c r="Q351" i="8"/>
  <c r="R65" i="8"/>
  <c r="Q65" i="8"/>
  <c r="R101" i="8"/>
  <c r="Q101" i="8"/>
  <c r="Q143" i="8"/>
  <c r="R143" i="8"/>
  <c r="Q199" i="8"/>
  <c r="R199" i="8"/>
  <c r="R255" i="8"/>
  <c r="Q255" i="8"/>
  <c r="R325" i="8"/>
  <c r="Q325" i="8"/>
  <c r="R19" i="8"/>
  <c r="Q19" i="8"/>
  <c r="Q32" i="8"/>
  <c r="R32" i="8"/>
  <c r="R49" i="8"/>
  <c r="Q49" i="8"/>
  <c r="R15" i="8"/>
  <c r="Q15" i="8"/>
  <c r="Q28" i="8"/>
  <c r="R28" i="8"/>
  <c r="R8" i="8"/>
  <c r="Q8" i="8"/>
  <c r="R5" i="8"/>
  <c r="Q5" i="8"/>
  <c r="R9" i="8"/>
  <c r="Q9" i="8"/>
  <c r="R13" i="8"/>
  <c r="Q13" i="8"/>
  <c r="R18" i="8"/>
  <c r="Q18" i="8"/>
  <c r="R22" i="8"/>
  <c r="Q22" i="8"/>
  <c r="R26" i="8"/>
  <c r="Q26" i="8"/>
  <c r="R30" i="8"/>
  <c r="Q30" i="8"/>
  <c r="R35" i="8"/>
  <c r="Q35" i="8"/>
  <c r="R39" i="8"/>
  <c r="Q39" i="8"/>
  <c r="R43" i="8"/>
  <c r="Q43" i="8"/>
  <c r="Q48" i="8"/>
  <c r="R48" i="8"/>
  <c r="Q52" i="8"/>
  <c r="R52" i="8"/>
  <c r="R56" i="8"/>
  <c r="Q56" i="8"/>
  <c r="R62" i="8"/>
  <c r="Q62" i="8"/>
  <c r="R70" i="8"/>
  <c r="Q70" i="8"/>
  <c r="Q76" i="8"/>
  <c r="R76" i="8"/>
  <c r="Q80" i="8"/>
  <c r="R80" i="8"/>
  <c r="R84" i="8"/>
  <c r="Q84" i="8"/>
  <c r="Q89" i="8"/>
  <c r="R89" i="8"/>
  <c r="R93" i="8"/>
  <c r="Q93" i="8"/>
  <c r="R97" i="8"/>
  <c r="Q97" i="8"/>
  <c r="R102" i="8"/>
  <c r="Q102" i="8"/>
  <c r="R106" i="8"/>
  <c r="Q106" i="8"/>
  <c r="R110" i="8"/>
  <c r="Q110" i="8"/>
  <c r="R114" i="8"/>
  <c r="Q114" i="8"/>
  <c r="R120" i="8"/>
  <c r="Q120" i="8"/>
  <c r="Q124" i="8"/>
  <c r="R124" i="8"/>
  <c r="R128" i="8"/>
  <c r="Q128" i="8"/>
  <c r="R133" i="8"/>
  <c r="Q133" i="8"/>
  <c r="R137" i="8"/>
  <c r="Q137" i="8"/>
  <c r="R141" i="8"/>
  <c r="Q141" i="8"/>
  <c r="R146" i="8"/>
  <c r="Q146" i="8"/>
  <c r="R150" i="8"/>
  <c r="Q150" i="8"/>
  <c r="R154" i="8"/>
  <c r="Q154" i="8"/>
  <c r="R159" i="8"/>
  <c r="Q159" i="8"/>
  <c r="R163" i="8"/>
  <c r="Q163" i="8"/>
  <c r="Q167" i="8"/>
  <c r="R167" i="8"/>
  <c r="R172" i="8"/>
  <c r="Q172" i="8"/>
  <c r="R176" i="8"/>
  <c r="Q176" i="8"/>
  <c r="R180" i="8"/>
  <c r="Q180" i="8"/>
  <c r="R184" i="8"/>
  <c r="Q184" i="8"/>
  <c r="R189" i="8"/>
  <c r="Q189" i="8"/>
  <c r="R193" i="8"/>
  <c r="Q193" i="8"/>
  <c r="R197" i="8"/>
  <c r="Q197" i="8"/>
  <c r="R202" i="8"/>
  <c r="Q202" i="8"/>
  <c r="R206" i="8"/>
  <c r="Q206" i="8"/>
  <c r="R210" i="8"/>
  <c r="Q210" i="8"/>
  <c r="Q215" i="8"/>
  <c r="R215" i="8"/>
  <c r="R219" i="8"/>
  <c r="Q219" i="8"/>
  <c r="R223" i="8"/>
  <c r="Q223" i="8"/>
  <c r="Q228" i="8"/>
  <c r="R228" i="8"/>
  <c r="R232" i="8"/>
  <c r="Q232" i="8"/>
  <c r="R236" i="8"/>
  <c r="Q236" i="8"/>
  <c r="R240" i="8"/>
  <c r="Q240" i="8"/>
  <c r="R245" i="8"/>
  <c r="Q245" i="8"/>
  <c r="Q249" i="8"/>
  <c r="R249" i="8"/>
  <c r="R253" i="8"/>
  <c r="Q253" i="8"/>
  <c r="R258" i="8"/>
  <c r="Q258" i="8"/>
  <c r="R262" i="8"/>
  <c r="Q262" i="8"/>
  <c r="R266" i="8"/>
  <c r="Q266" i="8"/>
  <c r="Q271" i="8"/>
  <c r="R271" i="8"/>
  <c r="R275" i="8"/>
  <c r="Q275" i="8"/>
  <c r="Q279" i="8"/>
  <c r="R279" i="8"/>
  <c r="R284" i="8"/>
  <c r="Q284" i="8"/>
  <c r="R288" i="8"/>
  <c r="Q288" i="8"/>
  <c r="R292" i="8"/>
  <c r="Q292" i="8"/>
  <c r="R296" i="8"/>
  <c r="Q296" i="8"/>
  <c r="R301" i="8"/>
  <c r="Q301" i="8"/>
  <c r="R305" i="8"/>
  <c r="Q305" i="8"/>
  <c r="R309" i="8"/>
  <c r="Q309" i="8"/>
  <c r="R314" i="8"/>
  <c r="Q314" i="8"/>
  <c r="R318" i="8"/>
  <c r="Q318" i="8"/>
  <c r="R322" i="8"/>
  <c r="Q322" i="8"/>
  <c r="R327" i="8"/>
  <c r="Q327" i="8"/>
  <c r="R331" i="8"/>
  <c r="Q331" i="8"/>
  <c r="R335" i="8"/>
  <c r="Q335" i="8"/>
  <c r="R340" i="8"/>
  <c r="Q340" i="8"/>
  <c r="R344" i="8"/>
  <c r="Q344" i="8"/>
  <c r="R348" i="8"/>
  <c r="Q348" i="8"/>
  <c r="R352" i="8"/>
  <c r="Q352" i="8"/>
  <c r="R69" i="8"/>
  <c r="Q69" i="8"/>
  <c r="R116" i="8"/>
  <c r="Q116" i="8"/>
  <c r="R157" i="8"/>
  <c r="Q157" i="8"/>
  <c r="R213" i="8"/>
  <c r="Q213" i="8"/>
  <c r="R269" i="8"/>
  <c r="Q269" i="8"/>
  <c r="R339" i="8"/>
  <c r="Q339" i="8"/>
  <c r="E16" i="13" l="1"/>
  <c r="E8" i="13"/>
  <c r="R353" i="8"/>
  <c r="E47" i="13"/>
  <c r="E26" i="13"/>
  <c r="E15" i="13"/>
  <c r="E38" i="13"/>
  <c r="E21" i="13"/>
  <c r="E5" i="13"/>
  <c r="E19" i="13"/>
  <c r="E11" i="13"/>
  <c r="E13" i="13"/>
  <c r="E44" i="13"/>
  <c r="E39" i="13"/>
  <c r="E36" i="13"/>
  <c r="E2" i="13"/>
  <c r="E28" i="13"/>
  <c r="E42" i="13"/>
  <c r="E34" i="13"/>
  <c r="E22" i="13"/>
  <c r="E9" i="13"/>
  <c r="E41" i="13"/>
  <c r="E10" i="13"/>
</calcChain>
</file>

<file path=xl/sharedStrings.xml><?xml version="1.0" encoding="utf-8"?>
<sst xmlns="http://schemas.openxmlformats.org/spreadsheetml/2006/main" count="3168" uniqueCount="176">
  <si>
    <t>TEMPORADA</t>
  </si>
  <si>
    <t>EQUIPO 2</t>
  </si>
  <si>
    <t>FASE</t>
  </si>
  <si>
    <t>2023/2024</t>
  </si>
  <si>
    <t>GOLES EQUIPO 2</t>
  </si>
  <si>
    <t>REAL MADRID</t>
  </si>
  <si>
    <t>FINAL</t>
  </si>
  <si>
    <t>BAYERN MÚNICH</t>
  </si>
  <si>
    <t>PARIS</t>
  </si>
  <si>
    <t xml:space="preserve">BORUSSIA DE DORTMUND
</t>
  </si>
  <si>
    <t>BORUSSIA DE DORTMUND</t>
  </si>
  <si>
    <t>ARSENAL</t>
  </si>
  <si>
    <t>CUARTOS</t>
  </si>
  <si>
    <t>MANCHESTER CITY</t>
  </si>
  <si>
    <t>ATLETICO DE MADRID</t>
  </si>
  <si>
    <t>BARCELONA</t>
  </si>
  <si>
    <t>2022/2023</t>
  </si>
  <si>
    <t>INTER</t>
  </si>
  <si>
    <t>SEMIS</t>
  </si>
  <si>
    <t>BENFICA</t>
  </si>
  <si>
    <t>CHELSEA</t>
  </si>
  <si>
    <t>NAPOLI</t>
  </si>
  <si>
    <t>2021/2022</t>
  </si>
  <si>
    <t>LIVERPOOL</t>
  </si>
  <si>
    <t>VILLARREAL</t>
  </si>
  <si>
    <t>2020/2021</t>
  </si>
  <si>
    <t>PORTO</t>
  </si>
  <si>
    <t>2019/2020</t>
  </si>
  <si>
    <t>LYON</t>
  </si>
  <si>
    <t>LEIPZIG</t>
  </si>
  <si>
    <t>ATALANTA</t>
  </si>
  <si>
    <t>2018/2019</t>
  </si>
  <si>
    <t>TOTTENHAN</t>
  </si>
  <si>
    <t>AJAX</t>
  </si>
  <si>
    <t>JUVENTUS</t>
  </si>
  <si>
    <t>MANCHESTER UNITED</t>
  </si>
  <si>
    <t>2017/2018</t>
  </si>
  <si>
    <t>ROMA</t>
  </si>
  <si>
    <t>SEVILLA</t>
  </si>
  <si>
    <t>2016/2017</t>
  </si>
  <si>
    <t>MONACO</t>
  </si>
  <si>
    <t>LEICESTER</t>
  </si>
  <si>
    <t>2015/2016</t>
  </si>
  <si>
    <t>PENALTIS</t>
  </si>
  <si>
    <t>NO</t>
  </si>
  <si>
    <t>WOLFSBURG</t>
  </si>
  <si>
    <t>2013/1014</t>
  </si>
  <si>
    <t>2012/2013</t>
  </si>
  <si>
    <t>GALATASARAY</t>
  </si>
  <si>
    <t>MALAGA</t>
  </si>
  <si>
    <t>2011/2012</t>
  </si>
  <si>
    <t>APOEL</t>
  </si>
  <si>
    <t>MARSEILLE</t>
  </si>
  <si>
    <t xml:space="preserve">APOEL </t>
  </si>
  <si>
    <t xml:space="preserve">NO </t>
  </si>
  <si>
    <t>2010/2011</t>
  </si>
  <si>
    <t>SCHALKE</t>
  </si>
  <si>
    <t>SHAKHTAR</t>
  </si>
  <si>
    <t>2009/2010</t>
  </si>
  <si>
    <t xml:space="preserve">BORDEAUX 
</t>
  </si>
  <si>
    <t>CSKA MOSKVA</t>
  </si>
  <si>
    <t>BORDEAUX</t>
  </si>
  <si>
    <t>2008/2009</t>
  </si>
  <si>
    <t>2007/2008</t>
  </si>
  <si>
    <t>FENERBACHE</t>
  </si>
  <si>
    <t>2006/2007</t>
  </si>
  <si>
    <t>PSV</t>
  </si>
  <si>
    <t>VALENCIA</t>
  </si>
  <si>
    <t>2005/2006</t>
  </si>
  <si>
    <t>2004/2005</t>
  </si>
  <si>
    <t>2003/2004</t>
  </si>
  <si>
    <t>DEPORTIVO</t>
  </si>
  <si>
    <t>2002/2003</t>
  </si>
  <si>
    <t>2001/2002</t>
  </si>
  <si>
    <t>LEVERKUSEN</t>
  </si>
  <si>
    <t>PANATHINAIKOS</t>
  </si>
  <si>
    <t>2000/2001</t>
  </si>
  <si>
    <t>LEEDS</t>
  </si>
  <si>
    <t>1999/2000</t>
  </si>
  <si>
    <t>LAZIO</t>
  </si>
  <si>
    <t>GANADOR DE LA FASE</t>
  </si>
  <si>
    <t>GANADOR DEL PARTIDO</t>
  </si>
  <si>
    <t>GOLES DE CADA EQUIPO</t>
  </si>
  <si>
    <t>2014/2015</t>
  </si>
  <si>
    <t>2013/2014</t>
  </si>
  <si>
    <t>Total general</t>
  </si>
  <si>
    <t>Etiquetas de fila</t>
  </si>
  <si>
    <t>Etiquetas de columna</t>
  </si>
  <si>
    <t>Cuenta de FASE</t>
  </si>
  <si>
    <t>GOLES EQUIPO 1</t>
  </si>
  <si>
    <t>GOLES AWAY</t>
  </si>
  <si>
    <t>SI</t>
  </si>
  <si>
    <t>EQUIPO 1</t>
  </si>
  <si>
    <t>(Todas)</t>
  </si>
  <si>
    <t>INTER DE MILÁN</t>
  </si>
  <si>
    <t>Suma de GOLES EQUIPO 1</t>
  </si>
  <si>
    <t>Suma de GOLES EQUIPO 2</t>
  </si>
  <si>
    <t>Cuenta de GANADOR DE LA FASE</t>
  </si>
  <si>
    <t>(Varios elementos)</t>
  </si>
  <si>
    <t>FINAL_</t>
  </si>
  <si>
    <t xml:space="preserve">RESULTADO </t>
  </si>
  <si>
    <t>0-0</t>
  </si>
  <si>
    <t>0-1</t>
  </si>
  <si>
    <t>0-2</t>
  </si>
  <si>
    <t>0-3</t>
  </si>
  <si>
    <t>0-4</t>
  </si>
  <si>
    <t>1-0</t>
  </si>
  <si>
    <t>1-1</t>
  </si>
  <si>
    <t>1-2</t>
  </si>
  <si>
    <t>1-3</t>
  </si>
  <si>
    <t>1-4</t>
  </si>
  <si>
    <t>2-0</t>
  </si>
  <si>
    <t>2-1</t>
  </si>
  <si>
    <t>2-2</t>
  </si>
  <si>
    <t>2-3</t>
  </si>
  <si>
    <t>2-5</t>
  </si>
  <si>
    <t>3-0</t>
  </si>
  <si>
    <t>3-1</t>
  </si>
  <si>
    <t>3-2</t>
  </si>
  <si>
    <t>3-3</t>
  </si>
  <si>
    <t>4-0</t>
  </si>
  <si>
    <t>4-1</t>
  </si>
  <si>
    <t>4-2</t>
  </si>
  <si>
    <t>4-3</t>
  </si>
  <si>
    <t>4-4</t>
  </si>
  <si>
    <t>5-1</t>
  </si>
  <si>
    <t>5-2</t>
  </si>
  <si>
    <t>6-1</t>
  </si>
  <si>
    <t>7-1</t>
  </si>
  <si>
    <t>8-2</t>
  </si>
  <si>
    <t xml:space="preserve">Cuenta de RESULTADO </t>
  </si>
  <si>
    <t xml:space="preserve">RESULTADO 2 </t>
  </si>
  <si>
    <t xml:space="preserve">Cuenta de RESULTADO 2 </t>
  </si>
  <si>
    <t>RESULTADO DE PARTIDOS</t>
  </si>
  <si>
    <t>RESULTADO DE PARTIDOS 2</t>
  </si>
  <si>
    <t>EQUIPOS1 / EQUIPO 2</t>
  </si>
  <si>
    <t>SEMIS_</t>
  </si>
  <si>
    <t>CUARTOS_</t>
  </si>
  <si>
    <t xml:space="preserve">RENDIMIENTO LOCAL </t>
  </si>
  <si>
    <t>RENDIMIENTO VISITANTE</t>
  </si>
  <si>
    <t xml:space="preserve">CUANTAS VECES APARECE </t>
  </si>
  <si>
    <t>PORCENTAJE DE VICTORIAS</t>
  </si>
  <si>
    <t xml:space="preserve">PORCENTAJE DE EMPATES </t>
  </si>
  <si>
    <t>PORCENTAJE DE DERROTAS</t>
  </si>
  <si>
    <t>EQUIPOS</t>
  </si>
  <si>
    <t>Suma de PORCENTAJE DE DERROTAS</t>
  </si>
  <si>
    <t xml:space="preserve">Suma de PORCENTAJE DE EMPATES </t>
  </si>
  <si>
    <t>Suma de PORCENTAJE DE VICTORIAS</t>
  </si>
  <si>
    <t>Promedio de GOLES EQUIPO 1</t>
  </si>
  <si>
    <t>Total</t>
  </si>
  <si>
    <t>Promedio de GOLES EQUIPO 2</t>
  </si>
  <si>
    <t>Suma de GOLES DE CADA EQUIPO</t>
  </si>
  <si>
    <t xml:space="preserve">TABLA DINÁMICA </t>
  </si>
  <si>
    <t>TABLA DINÁMICA:</t>
  </si>
  <si>
    <t>Marcadores Comunes 1</t>
  </si>
  <si>
    <t>Marcadores Comunes 2</t>
  </si>
  <si>
    <t>Número de Goles 1</t>
  </si>
  <si>
    <t>3-4</t>
  </si>
  <si>
    <t>2-4</t>
  </si>
  <si>
    <t>1-5</t>
  </si>
  <si>
    <t>1-7</t>
  </si>
  <si>
    <t>-</t>
  </si>
  <si>
    <t>2-8</t>
  </si>
  <si>
    <t>1-6</t>
  </si>
  <si>
    <t>Número de goles 2</t>
  </si>
  <si>
    <t>Promedio de Goles</t>
  </si>
  <si>
    <t>FASES</t>
  </si>
  <si>
    <t>TABLA DINÁMICA</t>
  </si>
  <si>
    <t>PARTICIPACÓN</t>
  </si>
  <si>
    <t>GOLES_P2</t>
  </si>
  <si>
    <t>GOLES_P1</t>
  </si>
  <si>
    <t>Ganadores</t>
  </si>
  <si>
    <t>GANADOR G.A.</t>
  </si>
  <si>
    <t>E1 RESULTADO</t>
  </si>
  <si>
    <t>E2 RESULTADO</t>
  </si>
  <si>
    <t>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</si>
</sst>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3" xfId="0" applyFont="1" applyFill="1" applyBorder="1" applyAlignment="1">
      <alignment wrapText="1"/>
    </xf>
    <xf numFmtId="14" fontId="1" fillId="3" borderId="4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0" xfId="0" applyNumberFormat="1"/>
    <xf numFmtId="0" fontId="1" fillId="3" borderId="1" xfId="0" applyNumberFormat="1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0" fontId="0" fillId="2" borderId="3" xfId="0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/>
    <xf numFmtId="10" fontId="0" fillId="0" borderId="0" xfId="0" applyNumberFormat="1"/>
    <xf numFmtId="9" fontId="0" fillId="0" borderId="0" xfId="2" applyFont="1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/>
    <xf numFmtId="0" fontId="0" fillId="0" borderId="0" xfId="0" applyAlignment="1"/>
    <xf numFmtId="0" fontId="0" fillId="0" borderId="0" xfId="0" applyFill="1" applyAlignment="1">
      <alignment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96">
    <dxf>
      <numFmt numFmtId="1" formatCode="0"/>
    </dxf>
    <dxf>
      <numFmt numFmtId="1" formatCode="0"/>
    </dxf>
    <dxf>
      <numFmt numFmtId="2" formatCode="0.00"/>
    </dxf>
    <dxf>
      <numFmt numFmtId="14" formatCode="0.00%"/>
    </dxf>
    <dxf>
      <numFmt numFmtId="14" formatCode="0.0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SCIENCE EXCEL.xlsx]ANÁLISIS DE GOLEO!TablaDinámica4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7562706411902298E-2"/>
          <c:y val="3.188985993569047E-3"/>
          <c:w val="0.96222349928087547"/>
          <c:h val="0.89433923719074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DE GOLEO'!$K$7</c:f>
              <c:strCache>
                <c:ptCount val="1"/>
                <c:pt idx="0">
                  <c:v>Suma de GOLES EQUIPO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'ANÁLISIS DE GOLEO'!$J$8:$J$221</c:f>
              <c:multiLvlStrCache>
                <c:ptCount val="171"/>
                <c:lvl>
                  <c:pt idx="0">
                    <c:v>APOEL</c:v>
                  </c:pt>
                  <c:pt idx="1">
                    <c:v>ATLETICO DE MADRID</c:v>
                  </c:pt>
                  <c:pt idx="2">
                    <c:v>BAYERN MÚNICH</c:v>
                  </c:pt>
                  <c:pt idx="3">
                    <c:v>BORUSSIA DE DORTMUND</c:v>
                  </c:pt>
                  <c:pt idx="4">
                    <c:v>CHELSEA</c:v>
                  </c:pt>
                  <c:pt idx="5">
                    <c:v>GALATASARAY</c:v>
                  </c:pt>
                  <c:pt idx="6">
                    <c:v>JUVENTUS</c:v>
                  </c:pt>
                  <c:pt idx="7">
                    <c:v>LIVERPOOL</c:v>
                  </c:pt>
                  <c:pt idx="8">
                    <c:v>MANCHESTER CITY</c:v>
                  </c:pt>
                  <c:pt idx="9">
                    <c:v>MANCHESTER UNITED</c:v>
                  </c:pt>
                  <c:pt idx="10">
                    <c:v>MONACO</c:v>
                  </c:pt>
                  <c:pt idx="11">
                    <c:v>TOTTENHAN</c:v>
                  </c:pt>
                  <c:pt idx="12">
                    <c:v>WOLFSBURG</c:v>
                  </c:pt>
                  <c:pt idx="13">
                    <c:v>ARSENAL</c:v>
                  </c:pt>
                  <c:pt idx="14">
                    <c:v>ATLETICO DE MADRID</c:v>
                  </c:pt>
                  <c:pt idx="15">
                    <c:v>BAYERN MÚNICH</c:v>
                  </c:pt>
                  <c:pt idx="16">
                    <c:v>BENFICA</c:v>
                  </c:pt>
                  <c:pt idx="17">
                    <c:v>CHELSEA</c:v>
                  </c:pt>
                  <c:pt idx="18">
                    <c:v>INTER DE MILÁN</c:v>
                  </c:pt>
                  <c:pt idx="19">
                    <c:v>JUVENTUS</c:v>
                  </c:pt>
                  <c:pt idx="20">
                    <c:v>MANCHESTER UNITED</c:v>
                  </c:pt>
                  <c:pt idx="21">
                    <c:v>PANATHINAIKOS</c:v>
                  </c:pt>
                  <c:pt idx="22">
                    <c:v>PARIS</c:v>
                  </c:pt>
                  <c:pt idx="23">
                    <c:v>ROMA</c:v>
                  </c:pt>
                  <c:pt idx="24">
                    <c:v>SCHALKE</c:v>
                  </c:pt>
                  <c:pt idx="25">
                    <c:v>SHAKHTAR</c:v>
                  </c:pt>
                  <c:pt idx="26">
                    <c:v>ARSENAL</c:v>
                  </c:pt>
                  <c:pt idx="27">
                    <c:v>BARCELONA</c:v>
                  </c:pt>
                  <c:pt idx="28">
                    <c:v>BENFICA</c:v>
                  </c:pt>
                  <c:pt idx="29">
                    <c:v>CHELSEA</c:v>
                  </c:pt>
                  <c:pt idx="30">
                    <c:v>INTER DE MILÁN</c:v>
                  </c:pt>
                  <c:pt idx="31">
                    <c:v>JUVENTUS</c:v>
                  </c:pt>
                  <c:pt idx="32">
                    <c:v>MANCHESTER CITY</c:v>
                  </c:pt>
                  <c:pt idx="33">
                    <c:v>MANCHESTER UNITED</c:v>
                  </c:pt>
                  <c:pt idx="34">
                    <c:v>MARSEILLE</c:v>
                  </c:pt>
                  <c:pt idx="35">
                    <c:v>PARIS</c:v>
                  </c:pt>
                  <c:pt idx="36">
                    <c:v>PORTO</c:v>
                  </c:pt>
                  <c:pt idx="37">
                    <c:v>REAL MADRID</c:v>
                  </c:pt>
                  <c:pt idx="38">
                    <c:v>SEVILLA</c:v>
                  </c:pt>
                  <c:pt idx="39">
                    <c:v>VILLARREAL</c:v>
                  </c:pt>
                  <c:pt idx="40">
                    <c:v>BARCELONA</c:v>
                  </c:pt>
                  <c:pt idx="41">
                    <c:v>BAYERN MÚNICH</c:v>
                  </c:pt>
                  <c:pt idx="42">
                    <c:v>CHELSEA</c:v>
                  </c:pt>
                  <c:pt idx="43">
                    <c:v>DEPORTIVO</c:v>
                  </c:pt>
                  <c:pt idx="44">
                    <c:v>PORTO</c:v>
                  </c:pt>
                  <c:pt idx="45">
                    <c:v>REAL MADRID</c:v>
                  </c:pt>
                  <c:pt idx="46">
                    <c:v>ROMA</c:v>
                  </c:pt>
                  <c:pt idx="47">
                    <c:v>ARSENAL</c:v>
                  </c:pt>
                  <c:pt idx="48">
                    <c:v>BARCELONA</c:v>
                  </c:pt>
                  <c:pt idx="49">
                    <c:v>BAYERN MÚNICH</c:v>
                  </c:pt>
                  <c:pt idx="50">
                    <c:v>BENFICA</c:v>
                  </c:pt>
                  <c:pt idx="51">
                    <c:v>FENERBACHE</c:v>
                  </c:pt>
                  <c:pt idx="52">
                    <c:v>LIVERPOOL</c:v>
                  </c:pt>
                  <c:pt idx="53">
                    <c:v>MANCHESTER UNITED</c:v>
                  </c:pt>
                  <c:pt idx="54">
                    <c:v>PARIS</c:v>
                  </c:pt>
                  <c:pt idx="55">
                    <c:v>PORTO</c:v>
                  </c:pt>
                  <c:pt idx="56">
                    <c:v>REAL MADRID</c:v>
                  </c:pt>
                  <c:pt idx="57">
                    <c:v>VALENCIA</c:v>
                  </c:pt>
                  <c:pt idx="58">
                    <c:v>ARSENAL</c:v>
                  </c:pt>
                  <c:pt idx="59">
                    <c:v>BENFICA</c:v>
                  </c:pt>
                  <c:pt idx="60">
                    <c:v>CHELSEA</c:v>
                  </c:pt>
                  <c:pt idx="61">
                    <c:v>JUVENTUS</c:v>
                  </c:pt>
                  <c:pt idx="62">
                    <c:v>LEVERKUSEN</c:v>
                  </c:pt>
                  <c:pt idx="63">
                    <c:v>MANCHESTER CITY</c:v>
                  </c:pt>
                  <c:pt idx="64">
                    <c:v>PORTO</c:v>
                  </c:pt>
                  <c:pt idx="65">
                    <c:v>PSV</c:v>
                  </c:pt>
                  <c:pt idx="66">
                    <c:v>REAL MADRID</c:v>
                  </c:pt>
                  <c:pt idx="67">
                    <c:v>AJAX</c:v>
                  </c:pt>
                  <c:pt idx="68">
                    <c:v>BARCELONA</c:v>
                  </c:pt>
                  <c:pt idx="69">
                    <c:v>BAYERN MÚNICH</c:v>
                  </c:pt>
                  <c:pt idx="70">
                    <c:v>DEPORTIVO</c:v>
                  </c:pt>
                  <c:pt idx="71">
                    <c:v>INTER</c:v>
                  </c:pt>
                  <c:pt idx="72">
                    <c:v>LYON</c:v>
                  </c:pt>
                  <c:pt idx="73">
                    <c:v>NAPOLI</c:v>
                  </c:pt>
                  <c:pt idx="74">
                    <c:v>ATLETICO DE MADRID</c:v>
                  </c:pt>
                  <c:pt idx="75">
                    <c:v>BAYERN MÚNICH</c:v>
                  </c:pt>
                  <c:pt idx="76">
                    <c:v>BORUSSIA DE DORTMUND</c:v>
                  </c:pt>
                  <c:pt idx="77">
                    <c:v>LIVERPOOL</c:v>
                  </c:pt>
                  <c:pt idx="78">
                    <c:v>PARIS</c:v>
                  </c:pt>
                  <c:pt idx="79">
                    <c:v>REAL MADRID</c:v>
                  </c:pt>
                  <c:pt idx="80">
                    <c:v>TOTTENHAN</c:v>
                  </c:pt>
                  <c:pt idx="81">
                    <c:v>BARCELONA</c:v>
                  </c:pt>
                  <c:pt idx="82">
                    <c:v>BAYERN MÚNICH</c:v>
                  </c:pt>
                  <c:pt idx="83">
                    <c:v>CHELSEA</c:v>
                  </c:pt>
                  <c:pt idx="84">
                    <c:v>JUVENTUS</c:v>
                  </c:pt>
                  <c:pt idx="85">
                    <c:v>LIVERPOOL</c:v>
                  </c:pt>
                  <c:pt idx="86">
                    <c:v>VALENCIA</c:v>
                  </c:pt>
                  <c:pt idx="87">
                    <c:v>VILLARREAL</c:v>
                  </c:pt>
                  <c:pt idx="88">
                    <c:v>ATALANTA</c:v>
                  </c:pt>
                  <c:pt idx="89">
                    <c:v>BARCELONA</c:v>
                  </c:pt>
                  <c:pt idx="90">
                    <c:v>BAYERN MÚNICH</c:v>
                  </c:pt>
                  <c:pt idx="91">
                    <c:v>CHELSEA</c:v>
                  </c:pt>
                  <c:pt idx="92">
                    <c:v>MANCHESTER CITY</c:v>
                  </c:pt>
                  <c:pt idx="93">
                    <c:v>ATLETICO DE MADRID</c:v>
                  </c:pt>
                  <c:pt idx="94">
                    <c:v>MALAGA</c:v>
                  </c:pt>
                  <c:pt idx="95">
                    <c:v>MANCHESTER CITY</c:v>
                  </c:pt>
                  <c:pt idx="96">
                    <c:v>MONACO</c:v>
                  </c:pt>
                  <c:pt idx="97">
                    <c:v>REAL MADRID</c:v>
                  </c:pt>
                  <c:pt idx="98">
                    <c:v>BENFICA</c:v>
                  </c:pt>
                  <c:pt idx="99">
                    <c:v>CSKA MOSKVA</c:v>
                  </c:pt>
                  <c:pt idx="100">
                    <c:v>INTER DE MILÁN</c:v>
                  </c:pt>
                  <c:pt idx="101">
                    <c:v>SCHALKE</c:v>
                  </c:pt>
                  <c:pt idx="102">
                    <c:v>VALENCIA</c:v>
                  </c:pt>
                  <c:pt idx="103">
                    <c:v>VILLARREAL</c:v>
                  </c:pt>
                  <c:pt idx="104">
                    <c:v>ARSENAL</c:v>
                  </c:pt>
                  <c:pt idx="105">
                    <c:v>CHELSEA</c:v>
                  </c:pt>
                  <c:pt idx="106">
                    <c:v>INTER</c:v>
                  </c:pt>
                  <c:pt idx="107">
                    <c:v>LAZIO</c:v>
                  </c:pt>
                  <c:pt idx="108">
                    <c:v>BORDEAUX</c:v>
                  </c:pt>
                  <c:pt idx="109">
                    <c:v>INTER DE MILÁN</c:v>
                  </c:pt>
                  <c:pt idx="110">
                    <c:v>MANCHESTER CITY</c:v>
                  </c:pt>
                  <c:pt idx="111">
                    <c:v>PORTO</c:v>
                  </c:pt>
                  <c:pt idx="112">
                    <c:v>PSV</c:v>
                  </c:pt>
                  <c:pt idx="113">
                    <c:v>BAYERN MÚNICH</c:v>
                  </c:pt>
                  <c:pt idx="114">
                    <c:v>CHELSEA</c:v>
                  </c:pt>
                  <c:pt idx="115">
                    <c:v>LIVERPOOL</c:v>
                  </c:pt>
                  <c:pt idx="116">
                    <c:v>LYON</c:v>
                  </c:pt>
                  <c:pt idx="117">
                    <c:v>MANCHESTER UNITED</c:v>
                  </c:pt>
                  <c:pt idx="118">
                    <c:v>BARCELONA</c:v>
                  </c:pt>
                  <c:pt idx="119">
                    <c:v>BORUSSIA DE DORTMUND</c:v>
                  </c:pt>
                  <c:pt idx="120">
                    <c:v>LEICESTER</c:v>
                  </c:pt>
                  <c:pt idx="121">
                    <c:v>LEIPZIG</c:v>
                  </c:pt>
                  <c:pt idx="122">
                    <c:v>MANCHESTER CITY</c:v>
                  </c:pt>
                  <c:pt idx="123">
                    <c:v>REAL MADRID</c:v>
                  </c:pt>
                  <c:pt idx="124">
                    <c:v>INTER DE MILÁN</c:v>
                  </c:pt>
                  <c:pt idx="125">
                    <c:v>LEEDS</c:v>
                  </c:pt>
                  <c:pt idx="126">
                    <c:v>MANCHESTER UNITED</c:v>
                  </c:pt>
                  <c:pt idx="127">
                    <c:v>BORUSSIA DE DORTMUND</c:v>
                  </c:pt>
                  <c:pt idx="128">
                    <c:v>JUVENTUS</c:v>
                  </c:pt>
                  <c:pt idx="129">
                    <c:v>REAL MADRID</c:v>
                  </c:pt>
                  <c:pt idx="130">
                    <c:v>REAL MADRID</c:v>
                  </c:pt>
                  <c:pt idx="131">
                    <c:v>AJAX</c:v>
                  </c:pt>
                  <c:pt idx="132">
                    <c:v>ARSENAL</c:v>
                  </c:pt>
                  <c:pt idx="133">
                    <c:v>BARCELONA</c:v>
                  </c:pt>
                  <c:pt idx="134">
                    <c:v>BAYERN MÚNICH</c:v>
                  </c:pt>
                  <c:pt idx="135">
                    <c:v>LIVERPOOL</c:v>
                  </c:pt>
                  <c:pt idx="136">
                    <c:v>MONACO</c:v>
                  </c:pt>
                  <c:pt idx="137">
                    <c:v>REAL MADRID</c:v>
                  </c:pt>
                  <c:pt idx="138">
                    <c:v>BARCELONA</c:v>
                  </c:pt>
                  <c:pt idx="139">
                    <c:v>MANCHESTER UNITED</c:v>
                  </c:pt>
                  <c:pt idx="140">
                    <c:v>LIVERPOOL</c:v>
                  </c:pt>
                  <c:pt idx="141">
                    <c:v>BARCELONA</c:v>
                  </c:pt>
                  <c:pt idx="142">
                    <c:v>BAYERN MÚNICH</c:v>
                  </c:pt>
                  <c:pt idx="143">
                    <c:v>CHELSEA</c:v>
                  </c:pt>
                  <c:pt idx="144">
                    <c:v>INTER</c:v>
                  </c:pt>
                  <c:pt idx="145">
                    <c:v>LIVERPOOL</c:v>
                  </c:pt>
                  <c:pt idx="146">
                    <c:v>ARSENAL</c:v>
                  </c:pt>
                  <c:pt idx="147">
                    <c:v>BAYERN MÚNICH</c:v>
                  </c:pt>
                  <c:pt idx="148">
                    <c:v>INTER</c:v>
                  </c:pt>
                  <c:pt idx="149">
                    <c:v>DEPORTIVO</c:v>
                  </c:pt>
                  <c:pt idx="150">
                    <c:v>REAL MADRID</c:v>
                  </c:pt>
                  <c:pt idx="151">
                    <c:v>BARCELONA</c:v>
                  </c:pt>
                  <c:pt idx="152">
                    <c:v>INTER</c:v>
                  </c:pt>
                  <c:pt idx="153">
                    <c:v>CHELSEA</c:v>
                  </c:pt>
                  <c:pt idx="154">
                    <c:v>INTER DE MILÁN</c:v>
                  </c:pt>
                  <c:pt idx="155">
                    <c:v>JUVENTUS</c:v>
                  </c:pt>
                  <c:pt idx="156">
                    <c:v>BAYERN MÚNICH</c:v>
                  </c:pt>
                  <c:pt idx="157">
                    <c:v>INTER DE MILÁN</c:v>
                  </c:pt>
                  <c:pt idx="158">
                    <c:v>MANCHESTER CITY</c:v>
                  </c:pt>
                  <c:pt idx="159">
                    <c:v>REAL MADRID</c:v>
                  </c:pt>
                  <c:pt idx="160">
                    <c:v>BARCELONA</c:v>
                  </c:pt>
                  <c:pt idx="161">
                    <c:v>LYON</c:v>
                  </c:pt>
                  <c:pt idx="162">
                    <c:v>VALENCIA</c:v>
                  </c:pt>
                  <c:pt idx="163">
                    <c:v>LIVERPOOL</c:v>
                  </c:pt>
                  <c:pt idx="164">
                    <c:v>LYON</c:v>
                  </c:pt>
                  <c:pt idx="165">
                    <c:v>ATLETICO DE MADRID</c:v>
                  </c:pt>
                  <c:pt idx="166">
                    <c:v>BORUSSIA DE DORTMUND</c:v>
                  </c:pt>
                  <c:pt idx="167">
                    <c:v>BARCELONA</c:v>
                  </c:pt>
                  <c:pt idx="168">
                    <c:v>INTER</c:v>
                  </c:pt>
                  <c:pt idx="169">
                    <c:v>REAL MADRID</c:v>
                  </c:pt>
                  <c:pt idx="170">
                    <c:v>BAYERN MÚNICH</c:v>
                  </c:pt>
                </c:lvl>
                <c:lvl>
                  <c:pt idx="0">
                    <c:v>REAL MADRID</c:v>
                  </c:pt>
                  <c:pt idx="13">
                    <c:v>BARCELONA</c:v>
                  </c:pt>
                  <c:pt idx="26">
                    <c:v>BAYERN MÚNICH</c:v>
                  </c:pt>
                  <c:pt idx="40">
                    <c:v>MANCHESTER UNITED</c:v>
                  </c:pt>
                  <c:pt idx="47">
                    <c:v>CHELSEA</c:v>
                  </c:pt>
                  <c:pt idx="58">
                    <c:v>LIVERPOOL</c:v>
                  </c:pt>
                  <c:pt idx="67">
                    <c:v>INTER DE MILÁN</c:v>
                  </c:pt>
                  <c:pt idx="74">
                    <c:v>MANCHESTER CITY</c:v>
                  </c:pt>
                  <c:pt idx="81">
                    <c:v>ARSENAL</c:v>
                  </c:pt>
                  <c:pt idx="88">
                    <c:v>PARIS</c:v>
                  </c:pt>
                  <c:pt idx="93">
                    <c:v>BORUSSIA DE DORTMUND
</c:v>
                  </c:pt>
                  <c:pt idx="98">
                    <c:v>INTER</c:v>
                  </c:pt>
                  <c:pt idx="104">
                    <c:v>VALENCIA</c:v>
                  </c:pt>
                  <c:pt idx="108">
                    <c:v>LYON</c:v>
                  </c:pt>
                  <c:pt idx="113">
                    <c:v>PORTO</c:v>
                  </c:pt>
                  <c:pt idx="118">
                    <c:v>ATLETICO DE MADRID</c:v>
                  </c:pt>
                  <c:pt idx="124">
                    <c:v>DEPORTIVO</c:v>
                  </c:pt>
                  <c:pt idx="127">
                    <c:v>MONACO</c:v>
                  </c:pt>
                  <c:pt idx="130">
                    <c:v>GALATASARAY</c:v>
                  </c:pt>
                  <c:pt idx="131">
                    <c:v>JUVENTUS</c:v>
                  </c:pt>
                  <c:pt idx="138">
                    <c:v>ROMA</c:v>
                  </c:pt>
                  <c:pt idx="140">
                    <c:v>LEVERKUSEN</c:v>
                  </c:pt>
                  <c:pt idx="141">
                    <c:v>BENFICA</c:v>
                  </c:pt>
                  <c:pt idx="146">
                    <c:v>VILLARREAL</c:v>
                  </c:pt>
                  <c:pt idx="149">
                    <c:v>LEEDS</c:v>
                  </c:pt>
                  <c:pt idx="150">
                    <c:v>WOLFSBURG</c:v>
                  </c:pt>
                  <c:pt idx="151">
                    <c:v>SCHALKE</c:v>
                  </c:pt>
                  <c:pt idx="153">
                    <c:v>FENERBACHE</c:v>
                  </c:pt>
                  <c:pt idx="154">
                    <c:v>AJAX</c:v>
                  </c:pt>
                  <c:pt idx="156">
                    <c:v>SEVILLA</c:v>
                  </c:pt>
                  <c:pt idx="157">
                    <c:v>NAPOLI</c:v>
                  </c:pt>
                  <c:pt idx="158">
                    <c:v>TOTTENHAN</c:v>
                  </c:pt>
                  <c:pt idx="160">
                    <c:v>PANATHINAIKOS</c:v>
                  </c:pt>
                  <c:pt idx="161">
                    <c:v>BORDEAUX 
</c:v>
                  </c:pt>
                  <c:pt idx="162">
                    <c:v>LAZIO</c:v>
                  </c:pt>
                  <c:pt idx="163">
                    <c:v>PSV</c:v>
                  </c:pt>
                  <c:pt idx="165">
                    <c:v>LEICESTER</c:v>
                  </c:pt>
                  <c:pt idx="166">
                    <c:v>MALAGA</c:v>
                  </c:pt>
                  <c:pt idx="167">
                    <c:v>SHAKHTAR</c:v>
                  </c:pt>
                  <c:pt idx="168">
                    <c:v>CSKA MOSKVA</c:v>
                  </c:pt>
                  <c:pt idx="169">
                    <c:v>APOEL </c:v>
                  </c:pt>
                  <c:pt idx="170">
                    <c:v>MARSEILLE</c:v>
                  </c:pt>
                </c:lvl>
              </c:multiLvlStrCache>
            </c:multiLvlStrRef>
          </c:cat>
          <c:val>
            <c:numRef>
              <c:f>'ANÁLISIS DE GOLEO'!$K$8:$K$221</c:f>
              <c:numCache>
                <c:formatCode>General</c:formatCode>
                <c:ptCount val="171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9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7</c:v>
                </c:pt>
                <c:pt idx="34">
                  <c:v>2</c:v>
                </c:pt>
                <c:pt idx="35">
                  <c:v>2</c:v>
                </c:pt>
                <c:pt idx="36">
                  <c:v>8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6</c:v>
                </c:pt>
                <c:pt idx="46">
                  <c:v>8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5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5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2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3</c:v>
                </c:pt>
                <c:pt idx="130">
                  <c:v>6</c:v>
                </c:pt>
                <c:pt idx="131">
                  <c:v>1</c:v>
                </c:pt>
                <c:pt idx="132">
                  <c:v>0</c:v>
                </c:pt>
                <c:pt idx="133">
                  <c:v>4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3</c:v>
                </c:pt>
                <c:pt idx="139">
                  <c:v>2</c:v>
                </c:pt>
                <c:pt idx="140">
                  <c:v>4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7-2E49-8472-7528D392D6E8}"/>
            </c:ext>
          </c:extLst>
        </c:ser>
        <c:ser>
          <c:idx val="1"/>
          <c:order val="1"/>
          <c:tx>
            <c:strRef>
              <c:f>'ANÁLISIS DE GOLEO'!$L$7</c:f>
              <c:strCache>
                <c:ptCount val="1"/>
                <c:pt idx="0">
                  <c:v>Suma de GOLES EQUIPO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'ANÁLISIS DE GOLEO'!$J$8:$J$221</c:f>
              <c:multiLvlStrCache>
                <c:ptCount val="171"/>
                <c:lvl>
                  <c:pt idx="0">
                    <c:v>APOEL</c:v>
                  </c:pt>
                  <c:pt idx="1">
                    <c:v>ATLETICO DE MADRID</c:v>
                  </c:pt>
                  <c:pt idx="2">
                    <c:v>BAYERN MÚNICH</c:v>
                  </c:pt>
                  <c:pt idx="3">
                    <c:v>BORUSSIA DE DORTMUND</c:v>
                  </c:pt>
                  <c:pt idx="4">
                    <c:v>CHELSEA</c:v>
                  </c:pt>
                  <c:pt idx="5">
                    <c:v>GALATASARAY</c:v>
                  </c:pt>
                  <c:pt idx="6">
                    <c:v>JUVENTUS</c:v>
                  </c:pt>
                  <c:pt idx="7">
                    <c:v>LIVERPOOL</c:v>
                  </c:pt>
                  <c:pt idx="8">
                    <c:v>MANCHESTER CITY</c:v>
                  </c:pt>
                  <c:pt idx="9">
                    <c:v>MANCHESTER UNITED</c:v>
                  </c:pt>
                  <c:pt idx="10">
                    <c:v>MONACO</c:v>
                  </c:pt>
                  <c:pt idx="11">
                    <c:v>TOTTENHAN</c:v>
                  </c:pt>
                  <c:pt idx="12">
                    <c:v>WOLFSBURG</c:v>
                  </c:pt>
                  <c:pt idx="13">
                    <c:v>ARSENAL</c:v>
                  </c:pt>
                  <c:pt idx="14">
                    <c:v>ATLETICO DE MADRID</c:v>
                  </c:pt>
                  <c:pt idx="15">
                    <c:v>BAYERN MÚNICH</c:v>
                  </c:pt>
                  <c:pt idx="16">
                    <c:v>BENFICA</c:v>
                  </c:pt>
                  <c:pt idx="17">
                    <c:v>CHELSEA</c:v>
                  </c:pt>
                  <c:pt idx="18">
                    <c:v>INTER DE MILÁN</c:v>
                  </c:pt>
                  <c:pt idx="19">
                    <c:v>JUVENTUS</c:v>
                  </c:pt>
                  <c:pt idx="20">
                    <c:v>MANCHESTER UNITED</c:v>
                  </c:pt>
                  <c:pt idx="21">
                    <c:v>PANATHINAIKOS</c:v>
                  </c:pt>
                  <c:pt idx="22">
                    <c:v>PARIS</c:v>
                  </c:pt>
                  <c:pt idx="23">
                    <c:v>ROMA</c:v>
                  </c:pt>
                  <c:pt idx="24">
                    <c:v>SCHALKE</c:v>
                  </c:pt>
                  <c:pt idx="25">
                    <c:v>SHAKHTAR</c:v>
                  </c:pt>
                  <c:pt idx="26">
                    <c:v>ARSENAL</c:v>
                  </c:pt>
                  <c:pt idx="27">
                    <c:v>BARCELONA</c:v>
                  </c:pt>
                  <c:pt idx="28">
                    <c:v>BENFICA</c:v>
                  </c:pt>
                  <c:pt idx="29">
                    <c:v>CHELSEA</c:v>
                  </c:pt>
                  <c:pt idx="30">
                    <c:v>INTER DE MILÁN</c:v>
                  </c:pt>
                  <c:pt idx="31">
                    <c:v>JUVENTUS</c:v>
                  </c:pt>
                  <c:pt idx="32">
                    <c:v>MANCHESTER CITY</c:v>
                  </c:pt>
                  <c:pt idx="33">
                    <c:v>MANCHESTER UNITED</c:v>
                  </c:pt>
                  <c:pt idx="34">
                    <c:v>MARSEILLE</c:v>
                  </c:pt>
                  <c:pt idx="35">
                    <c:v>PARIS</c:v>
                  </c:pt>
                  <c:pt idx="36">
                    <c:v>PORTO</c:v>
                  </c:pt>
                  <c:pt idx="37">
                    <c:v>REAL MADRID</c:v>
                  </c:pt>
                  <c:pt idx="38">
                    <c:v>SEVILLA</c:v>
                  </c:pt>
                  <c:pt idx="39">
                    <c:v>VILLARREAL</c:v>
                  </c:pt>
                  <c:pt idx="40">
                    <c:v>BARCELONA</c:v>
                  </c:pt>
                  <c:pt idx="41">
                    <c:v>BAYERN MÚNICH</c:v>
                  </c:pt>
                  <c:pt idx="42">
                    <c:v>CHELSEA</c:v>
                  </c:pt>
                  <c:pt idx="43">
                    <c:v>DEPORTIVO</c:v>
                  </c:pt>
                  <c:pt idx="44">
                    <c:v>PORTO</c:v>
                  </c:pt>
                  <c:pt idx="45">
                    <c:v>REAL MADRID</c:v>
                  </c:pt>
                  <c:pt idx="46">
                    <c:v>ROMA</c:v>
                  </c:pt>
                  <c:pt idx="47">
                    <c:v>ARSENAL</c:v>
                  </c:pt>
                  <c:pt idx="48">
                    <c:v>BARCELONA</c:v>
                  </c:pt>
                  <c:pt idx="49">
                    <c:v>BAYERN MÚNICH</c:v>
                  </c:pt>
                  <c:pt idx="50">
                    <c:v>BENFICA</c:v>
                  </c:pt>
                  <c:pt idx="51">
                    <c:v>FENERBACHE</c:v>
                  </c:pt>
                  <c:pt idx="52">
                    <c:v>LIVERPOOL</c:v>
                  </c:pt>
                  <c:pt idx="53">
                    <c:v>MANCHESTER UNITED</c:v>
                  </c:pt>
                  <c:pt idx="54">
                    <c:v>PARIS</c:v>
                  </c:pt>
                  <c:pt idx="55">
                    <c:v>PORTO</c:v>
                  </c:pt>
                  <c:pt idx="56">
                    <c:v>REAL MADRID</c:v>
                  </c:pt>
                  <c:pt idx="57">
                    <c:v>VALENCIA</c:v>
                  </c:pt>
                  <c:pt idx="58">
                    <c:v>ARSENAL</c:v>
                  </c:pt>
                  <c:pt idx="59">
                    <c:v>BENFICA</c:v>
                  </c:pt>
                  <c:pt idx="60">
                    <c:v>CHELSEA</c:v>
                  </c:pt>
                  <c:pt idx="61">
                    <c:v>JUVENTUS</c:v>
                  </c:pt>
                  <c:pt idx="62">
                    <c:v>LEVERKUSEN</c:v>
                  </c:pt>
                  <c:pt idx="63">
                    <c:v>MANCHESTER CITY</c:v>
                  </c:pt>
                  <c:pt idx="64">
                    <c:v>PORTO</c:v>
                  </c:pt>
                  <c:pt idx="65">
                    <c:v>PSV</c:v>
                  </c:pt>
                  <c:pt idx="66">
                    <c:v>REAL MADRID</c:v>
                  </c:pt>
                  <c:pt idx="67">
                    <c:v>AJAX</c:v>
                  </c:pt>
                  <c:pt idx="68">
                    <c:v>BARCELONA</c:v>
                  </c:pt>
                  <c:pt idx="69">
                    <c:v>BAYERN MÚNICH</c:v>
                  </c:pt>
                  <c:pt idx="70">
                    <c:v>DEPORTIVO</c:v>
                  </c:pt>
                  <c:pt idx="71">
                    <c:v>INTER</c:v>
                  </c:pt>
                  <c:pt idx="72">
                    <c:v>LYON</c:v>
                  </c:pt>
                  <c:pt idx="73">
                    <c:v>NAPOLI</c:v>
                  </c:pt>
                  <c:pt idx="74">
                    <c:v>ATLETICO DE MADRID</c:v>
                  </c:pt>
                  <c:pt idx="75">
                    <c:v>BAYERN MÚNICH</c:v>
                  </c:pt>
                  <c:pt idx="76">
                    <c:v>BORUSSIA DE DORTMUND</c:v>
                  </c:pt>
                  <c:pt idx="77">
                    <c:v>LIVERPOOL</c:v>
                  </c:pt>
                  <c:pt idx="78">
                    <c:v>PARIS</c:v>
                  </c:pt>
                  <c:pt idx="79">
                    <c:v>REAL MADRID</c:v>
                  </c:pt>
                  <c:pt idx="80">
                    <c:v>TOTTENHAN</c:v>
                  </c:pt>
                  <c:pt idx="81">
                    <c:v>BARCELONA</c:v>
                  </c:pt>
                  <c:pt idx="82">
                    <c:v>BAYERN MÚNICH</c:v>
                  </c:pt>
                  <c:pt idx="83">
                    <c:v>CHELSEA</c:v>
                  </c:pt>
                  <c:pt idx="84">
                    <c:v>JUVENTUS</c:v>
                  </c:pt>
                  <c:pt idx="85">
                    <c:v>LIVERPOOL</c:v>
                  </c:pt>
                  <c:pt idx="86">
                    <c:v>VALENCIA</c:v>
                  </c:pt>
                  <c:pt idx="87">
                    <c:v>VILLARREAL</c:v>
                  </c:pt>
                  <c:pt idx="88">
                    <c:v>ATALANTA</c:v>
                  </c:pt>
                  <c:pt idx="89">
                    <c:v>BARCELONA</c:v>
                  </c:pt>
                  <c:pt idx="90">
                    <c:v>BAYERN MÚNICH</c:v>
                  </c:pt>
                  <c:pt idx="91">
                    <c:v>CHELSEA</c:v>
                  </c:pt>
                  <c:pt idx="92">
                    <c:v>MANCHESTER CITY</c:v>
                  </c:pt>
                  <c:pt idx="93">
                    <c:v>ATLETICO DE MADRID</c:v>
                  </c:pt>
                  <c:pt idx="94">
                    <c:v>MALAGA</c:v>
                  </c:pt>
                  <c:pt idx="95">
                    <c:v>MANCHESTER CITY</c:v>
                  </c:pt>
                  <c:pt idx="96">
                    <c:v>MONACO</c:v>
                  </c:pt>
                  <c:pt idx="97">
                    <c:v>REAL MADRID</c:v>
                  </c:pt>
                  <c:pt idx="98">
                    <c:v>BENFICA</c:v>
                  </c:pt>
                  <c:pt idx="99">
                    <c:v>CSKA MOSKVA</c:v>
                  </c:pt>
                  <c:pt idx="100">
                    <c:v>INTER DE MILÁN</c:v>
                  </c:pt>
                  <c:pt idx="101">
                    <c:v>SCHALKE</c:v>
                  </c:pt>
                  <c:pt idx="102">
                    <c:v>VALENCIA</c:v>
                  </c:pt>
                  <c:pt idx="103">
                    <c:v>VILLARREAL</c:v>
                  </c:pt>
                  <c:pt idx="104">
                    <c:v>ARSENAL</c:v>
                  </c:pt>
                  <c:pt idx="105">
                    <c:v>CHELSEA</c:v>
                  </c:pt>
                  <c:pt idx="106">
                    <c:v>INTER</c:v>
                  </c:pt>
                  <c:pt idx="107">
                    <c:v>LAZIO</c:v>
                  </c:pt>
                  <c:pt idx="108">
                    <c:v>BORDEAUX</c:v>
                  </c:pt>
                  <c:pt idx="109">
                    <c:v>INTER DE MILÁN</c:v>
                  </c:pt>
                  <c:pt idx="110">
                    <c:v>MANCHESTER CITY</c:v>
                  </c:pt>
                  <c:pt idx="111">
                    <c:v>PORTO</c:v>
                  </c:pt>
                  <c:pt idx="112">
                    <c:v>PSV</c:v>
                  </c:pt>
                  <c:pt idx="113">
                    <c:v>BAYERN MÚNICH</c:v>
                  </c:pt>
                  <c:pt idx="114">
                    <c:v>CHELSEA</c:v>
                  </c:pt>
                  <c:pt idx="115">
                    <c:v>LIVERPOOL</c:v>
                  </c:pt>
                  <c:pt idx="116">
                    <c:v>LYON</c:v>
                  </c:pt>
                  <c:pt idx="117">
                    <c:v>MANCHESTER UNITED</c:v>
                  </c:pt>
                  <c:pt idx="118">
                    <c:v>BARCELONA</c:v>
                  </c:pt>
                  <c:pt idx="119">
                    <c:v>BORUSSIA DE DORTMUND</c:v>
                  </c:pt>
                  <c:pt idx="120">
                    <c:v>LEICESTER</c:v>
                  </c:pt>
                  <c:pt idx="121">
                    <c:v>LEIPZIG</c:v>
                  </c:pt>
                  <c:pt idx="122">
                    <c:v>MANCHESTER CITY</c:v>
                  </c:pt>
                  <c:pt idx="123">
                    <c:v>REAL MADRID</c:v>
                  </c:pt>
                  <c:pt idx="124">
                    <c:v>INTER DE MILÁN</c:v>
                  </c:pt>
                  <c:pt idx="125">
                    <c:v>LEEDS</c:v>
                  </c:pt>
                  <c:pt idx="126">
                    <c:v>MANCHESTER UNITED</c:v>
                  </c:pt>
                  <c:pt idx="127">
                    <c:v>BORUSSIA DE DORTMUND</c:v>
                  </c:pt>
                  <c:pt idx="128">
                    <c:v>JUVENTUS</c:v>
                  </c:pt>
                  <c:pt idx="129">
                    <c:v>REAL MADRID</c:v>
                  </c:pt>
                  <c:pt idx="130">
                    <c:v>REAL MADRID</c:v>
                  </c:pt>
                  <c:pt idx="131">
                    <c:v>AJAX</c:v>
                  </c:pt>
                  <c:pt idx="132">
                    <c:v>ARSENAL</c:v>
                  </c:pt>
                  <c:pt idx="133">
                    <c:v>BARCELONA</c:v>
                  </c:pt>
                  <c:pt idx="134">
                    <c:v>BAYERN MÚNICH</c:v>
                  </c:pt>
                  <c:pt idx="135">
                    <c:v>LIVERPOOL</c:v>
                  </c:pt>
                  <c:pt idx="136">
                    <c:v>MONACO</c:v>
                  </c:pt>
                  <c:pt idx="137">
                    <c:v>REAL MADRID</c:v>
                  </c:pt>
                  <c:pt idx="138">
                    <c:v>BARCELONA</c:v>
                  </c:pt>
                  <c:pt idx="139">
                    <c:v>MANCHESTER UNITED</c:v>
                  </c:pt>
                  <c:pt idx="140">
                    <c:v>LIVERPOOL</c:v>
                  </c:pt>
                  <c:pt idx="141">
                    <c:v>BARCELONA</c:v>
                  </c:pt>
                  <c:pt idx="142">
                    <c:v>BAYERN MÚNICH</c:v>
                  </c:pt>
                  <c:pt idx="143">
                    <c:v>CHELSEA</c:v>
                  </c:pt>
                  <c:pt idx="144">
                    <c:v>INTER</c:v>
                  </c:pt>
                  <c:pt idx="145">
                    <c:v>LIVERPOOL</c:v>
                  </c:pt>
                  <c:pt idx="146">
                    <c:v>ARSENAL</c:v>
                  </c:pt>
                  <c:pt idx="147">
                    <c:v>BAYERN MÚNICH</c:v>
                  </c:pt>
                  <c:pt idx="148">
                    <c:v>INTER</c:v>
                  </c:pt>
                  <c:pt idx="149">
                    <c:v>DEPORTIVO</c:v>
                  </c:pt>
                  <c:pt idx="150">
                    <c:v>REAL MADRID</c:v>
                  </c:pt>
                  <c:pt idx="151">
                    <c:v>BARCELONA</c:v>
                  </c:pt>
                  <c:pt idx="152">
                    <c:v>INTER</c:v>
                  </c:pt>
                  <c:pt idx="153">
                    <c:v>CHELSEA</c:v>
                  </c:pt>
                  <c:pt idx="154">
                    <c:v>INTER DE MILÁN</c:v>
                  </c:pt>
                  <c:pt idx="155">
                    <c:v>JUVENTUS</c:v>
                  </c:pt>
                  <c:pt idx="156">
                    <c:v>BAYERN MÚNICH</c:v>
                  </c:pt>
                  <c:pt idx="157">
                    <c:v>INTER DE MILÁN</c:v>
                  </c:pt>
                  <c:pt idx="158">
                    <c:v>MANCHESTER CITY</c:v>
                  </c:pt>
                  <c:pt idx="159">
                    <c:v>REAL MADRID</c:v>
                  </c:pt>
                  <c:pt idx="160">
                    <c:v>BARCELONA</c:v>
                  </c:pt>
                  <c:pt idx="161">
                    <c:v>LYON</c:v>
                  </c:pt>
                  <c:pt idx="162">
                    <c:v>VALENCIA</c:v>
                  </c:pt>
                  <c:pt idx="163">
                    <c:v>LIVERPOOL</c:v>
                  </c:pt>
                  <c:pt idx="164">
                    <c:v>LYON</c:v>
                  </c:pt>
                  <c:pt idx="165">
                    <c:v>ATLETICO DE MADRID</c:v>
                  </c:pt>
                  <c:pt idx="166">
                    <c:v>BORUSSIA DE DORTMUND</c:v>
                  </c:pt>
                  <c:pt idx="167">
                    <c:v>BARCELONA</c:v>
                  </c:pt>
                  <c:pt idx="168">
                    <c:v>INTER</c:v>
                  </c:pt>
                  <c:pt idx="169">
                    <c:v>REAL MADRID</c:v>
                  </c:pt>
                  <c:pt idx="170">
                    <c:v>BAYERN MÚNICH</c:v>
                  </c:pt>
                </c:lvl>
                <c:lvl>
                  <c:pt idx="0">
                    <c:v>REAL MADRID</c:v>
                  </c:pt>
                  <c:pt idx="13">
                    <c:v>BARCELONA</c:v>
                  </c:pt>
                  <c:pt idx="26">
                    <c:v>BAYERN MÚNICH</c:v>
                  </c:pt>
                  <c:pt idx="40">
                    <c:v>MANCHESTER UNITED</c:v>
                  </c:pt>
                  <c:pt idx="47">
                    <c:v>CHELSEA</c:v>
                  </c:pt>
                  <c:pt idx="58">
                    <c:v>LIVERPOOL</c:v>
                  </c:pt>
                  <c:pt idx="67">
                    <c:v>INTER DE MILÁN</c:v>
                  </c:pt>
                  <c:pt idx="74">
                    <c:v>MANCHESTER CITY</c:v>
                  </c:pt>
                  <c:pt idx="81">
                    <c:v>ARSENAL</c:v>
                  </c:pt>
                  <c:pt idx="88">
                    <c:v>PARIS</c:v>
                  </c:pt>
                  <c:pt idx="93">
                    <c:v>BORUSSIA DE DORTMUND
</c:v>
                  </c:pt>
                  <c:pt idx="98">
                    <c:v>INTER</c:v>
                  </c:pt>
                  <c:pt idx="104">
                    <c:v>VALENCIA</c:v>
                  </c:pt>
                  <c:pt idx="108">
                    <c:v>LYON</c:v>
                  </c:pt>
                  <c:pt idx="113">
                    <c:v>PORTO</c:v>
                  </c:pt>
                  <c:pt idx="118">
                    <c:v>ATLETICO DE MADRID</c:v>
                  </c:pt>
                  <c:pt idx="124">
                    <c:v>DEPORTIVO</c:v>
                  </c:pt>
                  <c:pt idx="127">
                    <c:v>MONACO</c:v>
                  </c:pt>
                  <c:pt idx="130">
                    <c:v>GALATASARAY</c:v>
                  </c:pt>
                  <c:pt idx="131">
                    <c:v>JUVENTUS</c:v>
                  </c:pt>
                  <c:pt idx="138">
                    <c:v>ROMA</c:v>
                  </c:pt>
                  <c:pt idx="140">
                    <c:v>LEVERKUSEN</c:v>
                  </c:pt>
                  <c:pt idx="141">
                    <c:v>BENFICA</c:v>
                  </c:pt>
                  <c:pt idx="146">
                    <c:v>VILLARREAL</c:v>
                  </c:pt>
                  <c:pt idx="149">
                    <c:v>LEEDS</c:v>
                  </c:pt>
                  <c:pt idx="150">
                    <c:v>WOLFSBURG</c:v>
                  </c:pt>
                  <c:pt idx="151">
                    <c:v>SCHALKE</c:v>
                  </c:pt>
                  <c:pt idx="153">
                    <c:v>FENERBACHE</c:v>
                  </c:pt>
                  <c:pt idx="154">
                    <c:v>AJAX</c:v>
                  </c:pt>
                  <c:pt idx="156">
                    <c:v>SEVILLA</c:v>
                  </c:pt>
                  <c:pt idx="157">
                    <c:v>NAPOLI</c:v>
                  </c:pt>
                  <c:pt idx="158">
                    <c:v>TOTTENHAN</c:v>
                  </c:pt>
                  <c:pt idx="160">
                    <c:v>PANATHINAIKOS</c:v>
                  </c:pt>
                  <c:pt idx="161">
                    <c:v>BORDEAUX 
</c:v>
                  </c:pt>
                  <c:pt idx="162">
                    <c:v>LAZIO</c:v>
                  </c:pt>
                  <c:pt idx="163">
                    <c:v>PSV</c:v>
                  </c:pt>
                  <c:pt idx="165">
                    <c:v>LEICESTER</c:v>
                  </c:pt>
                  <c:pt idx="166">
                    <c:v>MALAGA</c:v>
                  </c:pt>
                  <c:pt idx="167">
                    <c:v>SHAKHTAR</c:v>
                  </c:pt>
                  <c:pt idx="168">
                    <c:v>CSKA MOSKVA</c:v>
                  </c:pt>
                  <c:pt idx="169">
                    <c:v>APOEL </c:v>
                  </c:pt>
                  <c:pt idx="170">
                    <c:v>MARSEILLE</c:v>
                  </c:pt>
                </c:lvl>
              </c:multiLvlStrCache>
            </c:multiLvlStrRef>
          </c:cat>
          <c:val>
            <c:numRef>
              <c:f>'ANÁLISIS DE GOLEO'!$L$8:$L$221</c:f>
              <c:numCache>
                <c:formatCode>General</c:formatCode>
                <c:ptCount val="171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6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8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3</c:v>
                </c:pt>
                <c:pt idx="101">
                  <c:v>5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4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3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F-1544-B199-DC9B15B8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563087"/>
        <c:axId val="2018766527"/>
      </c:barChart>
      <c:catAx>
        <c:axId val="20065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018766527"/>
        <c:crosses val="autoZero"/>
        <c:auto val="1"/>
        <c:lblAlgn val="ctr"/>
        <c:lblOffset val="100"/>
        <c:noMultiLvlLbl val="0"/>
      </c:catAx>
      <c:valAx>
        <c:axId val="20187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0065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SCIENCE EXCEL.xlsx]RENDIMIENTO!TablaDinámica6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CHAMPIONS OBTENIDAS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 w="12700" cap="flat" cmpd="sng" algn="ctr">
              <a:solidFill>
                <a:schemeClr val="accent3">
                  <a:shade val="50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4630261072588257E-2"/>
              <c:y val="5.4648262842967109E-2"/>
            </c:manualLayout>
          </c:layout>
          <c:spPr>
            <a:solidFill>
              <a:schemeClr val="accent3"/>
            </a:solidFill>
            <a:ln w="12700" cap="flat" cmpd="sng" algn="ctr">
              <a:solidFill>
                <a:schemeClr val="accent3">
                  <a:shade val="50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RENDIMIENTO!$C$7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FB-B944-A36C-DC6BE20CAD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FB-B944-A36C-DC6BE20CAD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FB-B944-A36C-DC6BE20CAD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FB-B944-A36C-DC6BE20CAD7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2FB-B944-A36C-DC6BE20CAD7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2FB-B944-A36C-DC6BE20CAD7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2FB-B944-A36C-DC6BE20CAD7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2FB-B944-A36C-DC6BE20CAD7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2FB-B944-A36C-DC6BE20CAD7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2FB-B944-A36C-DC6BE20CAD75}"/>
              </c:ext>
            </c:extLst>
          </c:dPt>
          <c:dLbls>
            <c:dLbl>
              <c:idx val="9"/>
              <c:layout>
                <c:manualLayout>
                  <c:x val="3.4630261072588257E-2"/>
                  <c:y val="5.46482628429671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2FB-B944-A36C-DC6BE20CAD75}"/>
                </c:ext>
              </c:extLst>
            </c:dLbl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RENDIMIENTO!$B$8:$B$18</c:f>
              <c:strCache>
                <c:ptCount val="10"/>
                <c:pt idx="0">
                  <c:v>REAL MADRID</c:v>
                </c:pt>
                <c:pt idx="1">
                  <c:v>BARCELONA</c:v>
                </c:pt>
                <c:pt idx="2">
                  <c:v>BAYERN MÚNICH</c:v>
                </c:pt>
                <c:pt idx="3">
                  <c:v>CHELSEA</c:v>
                </c:pt>
                <c:pt idx="4">
                  <c:v>INTER DE MILÁN</c:v>
                </c:pt>
                <c:pt idx="5">
                  <c:v>LIVERPOOL</c:v>
                </c:pt>
                <c:pt idx="6">
                  <c:v>MANCHESTER UNITED</c:v>
                </c:pt>
                <c:pt idx="7">
                  <c:v>PORTO</c:v>
                </c:pt>
                <c:pt idx="8">
                  <c:v>INTER</c:v>
                </c:pt>
                <c:pt idx="9">
                  <c:v>MANCHESTER CITY</c:v>
                </c:pt>
              </c:strCache>
            </c:strRef>
          </c:cat>
          <c:val>
            <c:numRef>
              <c:f>RENDIMIENTO!$C$8:$C$18</c:f>
              <c:numCache>
                <c:formatCode>0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0-D242-88B4-BC45E0B318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38603030047976"/>
          <c:y val="0.1987747894998784"/>
          <c:w val="0.11479857454880711"/>
          <c:h val="0.391292469474255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394513</xdr:colOff>
      <xdr:row>140</xdr:row>
      <xdr:rowOff>197229</xdr:rowOff>
    </xdr:from>
    <xdr:to>
      <xdr:col>85</xdr:col>
      <xdr:colOff>7652</xdr:colOff>
      <xdr:row>261</xdr:row>
      <xdr:rowOff>179592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115B1-7922-E94E-9C12-00A44B888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184842</xdr:colOff>
      <xdr:row>6</xdr:row>
      <xdr:rowOff>53022</xdr:rowOff>
    </xdr:from>
    <xdr:to>
      <xdr:col>13</xdr:col>
      <xdr:colOff>749357</xdr:colOff>
      <xdr:row>20</xdr:row>
      <xdr:rowOff>10048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QUIPO 1">
              <a:extLst>
                <a:ext uri="{FF2B5EF4-FFF2-40B4-BE49-F238E27FC236}">
                  <a16:creationId xmlns:a16="http://schemas.microsoft.com/office/drawing/2014/main" id="{27887B47-E399-3645-BB9E-DF8344DEF0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QU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87295" y="1275097"/>
              <a:ext cx="1930364" cy="28085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148640</xdr:colOff>
      <xdr:row>1</xdr:row>
      <xdr:rowOff>146234</xdr:rowOff>
    </xdr:from>
    <xdr:to>
      <xdr:col>4</xdr:col>
      <xdr:colOff>236811</xdr:colOff>
      <xdr:row>18</xdr:row>
      <xdr:rowOff>11546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SULTADO ">
              <a:extLst>
                <a:ext uri="{FF2B5EF4-FFF2-40B4-BE49-F238E27FC236}">
                  <a16:creationId xmlns:a16="http://schemas.microsoft.com/office/drawing/2014/main" id="{6D3C1932-ECE9-1444-AF66-786ACBFBA7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ULTADO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7128" y="352978"/>
              <a:ext cx="1860263" cy="3379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13957</xdr:colOff>
      <xdr:row>2</xdr:row>
      <xdr:rowOff>6148</xdr:rowOff>
    </xdr:from>
    <xdr:to>
      <xdr:col>30</xdr:col>
      <xdr:colOff>1893310</xdr:colOff>
      <xdr:row>12</xdr:row>
      <xdr:rowOff>15240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QUIPO 1 1">
              <a:extLst>
                <a:ext uri="{FF2B5EF4-FFF2-40B4-BE49-F238E27FC236}">
                  <a16:creationId xmlns:a16="http://schemas.microsoft.com/office/drawing/2014/main" id="{0DD01E38-B2F4-944F-9151-15B026F103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QUIPO 1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30357" y="412548"/>
              <a:ext cx="1879353" cy="2041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19354</xdr:colOff>
      <xdr:row>12</xdr:row>
      <xdr:rowOff>80929</xdr:rowOff>
    </xdr:from>
    <xdr:to>
      <xdr:col>30</xdr:col>
      <xdr:colOff>1918452</xdr:colOff>
      <xdr:row>22</xdr:row>
      <xdr:rowOff>76638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QUIPO 2">
              <a:extLst>
                <a:ext uri="{FF2B5EF4-FFF2-40B4-BE49-F238E27FC236}">
                  <a16:creationId xmlns:a16="http://schemas.microsoft.com/office/drawing/2014/main" id="{AE0138D2-CED2-8A48-B330-28D6429A2E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QUIP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35754" y="2519329"/>
              <a:ext cx="1899098" cy="20729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261854</xdr:colOff>
      <xdr:row>20</xdr:row>
      <xdr:rowOff>95836</xdr:rowOff>
    </xdr:from>
    <xdr:to>
      <xdr:col>13</xdr:col>
      <xdr:colOff>808498</xdr:colOff>
      <xdr:row>34</xdr:row>
      <xdr:rowOff>59648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QUIPO 2 1">
              <a:extLst>
                <a:ext uri="{FF2B5EF4-FFF2-40B4-BE49-F238E27FC236}">
                  <a16:creationId xmlns:a16="http://schemas.microsoft.com/office/drawing/2014/main" id="{5ACC5F98-2346-AB42-8EA3-616D771B5A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QUIPO 2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64307" y="4169421"/>
              <a:ext cx="1912493" cy="2815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136235</xdr:colOff>
      <xdr:row>3</xdr:row>
      <xdr:rowOff>32326</xdr:rowOff>
    </xdr:from>
    <xdr:to>
      <xdr:col>8</xdr:col>
      <xdr:colOff>369454</xdr:colOff>
      <xdr:row>19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SULTADO 2 ">
              <a:extLst>
                <a:ext uri="{FF2B5EF4-FFF2-40B4-BE49-F238E27FC236}">
                  <a16:creationId xmlns:a16="http://schemas.microsoft.com/office/drawing/2014/main" id="{6AAC55E0-422C-E148-BBAA-806405A9E8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ULTADO 2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6119" y="652559"/>
              <a:ext cx="1931476" cy="34025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31</xdr:col>
      <xdr:colOff>1670037</xdr:colOff>
      <xdr:row>4</xdr:row>
      <xdr:rowOff>36628</xdr:rowOff>
    </xdr:from>
    <xdr:to>
      <xdr:col>32</xdr:col>
      <xdr:colOff>1537711</xdr:colOff>
      <xdr:row>14</xdr:row>
      <xdr:rowOff>45720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EQUIPO 1 2">
              <a:extLst>
                <a:ext uri="{FF2B5EF4-FFF2-40B4-BE49-F238E27FC236}">
                  <a16:creationId xmlns:a16="http://schemas.microsoft.com/office/drawing/2014/main" id="{3DC095EF-119C-C44B-A74A-C135B7ACEE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QUIPO 1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98117" y="849428"/>
              <a:ext cx="1879353" cy="2041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437260</xdr:colOff>
      <xdr:row>5</xdr:row>
      <xdr:rowOff>150078</xdr:rowOff>
    </xdr:from>
    <xdr:to>
      <xdr:col>17</xdr:col>
      <xdr:colOff>241300</xdr:colOff>
      <xdr:row>36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DE835B-3304-3741-B8CC-B5E4520EC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de Microsoft Office" refreshedDate="45709.532313310185" createdVersion="6" refreshedVersion="6" minRefreshableVersion="3" recordCount="351" xr:uid="{9DEA59B8-6954-074A-A1B2-58014A9B4F71}">
  <cacheSource type="worksheet">
    <worksheetSource name="Tabla1"/>
  </cacheSource>
  <cacheFields count="24">
    <cacheField name="TEMPORADA" numFmtId="14">
      <sharedItems containsBlank="1" count="27">
        <m/>
        <s v="2023/2024"/>
        <s v="2022/2023"/>
        <s v="2021/2022"/>
        <s v="2020/2021"/>
        <s v="2019/2020"/>
        <s v="2018/2019"/>
        <s v="2017/2018"/>
        <s v="2016/2017"/>
        <s v="2015/2016"/>
        <s v="2014/2015"/>
        <s v="2013/1014"/>
        <s v="2013/2014"/>
        <s v="2012/2013"/>
        <s v="2011/2012"/>
        <s v="2010/2011"/>
        <s v="2009/2010"/>
        <s v="2008/2009"/>
        <s v="2007/2008"/>
        <s v="2006/2007"/>
        <s v="2005/2006"/>
        <s v="2004/2005"/>
        <s v="2003/2004"/>
        <s v="2002/2003"/>
        <s v="2001/2002"/>
        <s v="2000/2001"/>
        <s v="1999/2000"/>
      </sharedItems>
    </cacheField>
    <cacheField name="FASE" numFmtId="0">
      <sharedItems containsBlank="1" count="7">
        <m/>
        <s v="FINAL"/>
        <s v="FINAL_"/>
        <s v="SEMIS"/>
        <s v="CUARTOS"/>
        <s v="SEMIS_"/>
        <s v="CUARTOS_"/>
      </sharedItems>
    </cacheField>
    <cacheField name="EQUIPO 1" numFmtId="0">
      <sharedItems containsBlank="1" count="46">
        <m/>
        <s v="BORUSSIA DE DORTMUND_x000a_"/>
        <s v="REAL MADRID"/>
        <s v="BAYERN MÚNICH"/>
        <s v="PARIS"/>
        <s v="ARSENAL"/>
        <s v="MANCHESTER CITY"/>
        <s v="ATLETICO DE MADRID"/>
        <s v="BARCELONA"/>
        <s v="INTER"/>
        <s v="INTER DE MILÁN"/>
        <s v="BENFICA"/>
        <s v="CHELSEA"/>
        <s v="NAPOLI"/>
        <s v="LIVERPOOL"/>
        <s v="VILLARREAL"/>
        <s v="PORTO"/>
        <s v="LYON"/>
        <s v="LEIPZIG"/>
        <s v="ATALANTA"/>
        <s v="TOTTENHAN"/>
        <s v="AJAX"/>
        <s v="JUVENTUS"/>
        <s v="MANCHESTER UNITED"/>
        <s v="ROMA"/>
        <s v="SEVILLA"/>
        <s v="MONACO"/>
        <s v="LEICESTER"/>
        <s v="WOLFSBURG"/>
        <s v="GALATASARAY"/>
        <s v="MALAGA"/>
        <s v="APOEL "/>
        <s v="MARSEILLE"/>
        <s v="SCHALKE"/>
        <s v="SHAKHTAR"/>
        <s v="CSKA MOSKVA"/>
        <s v="BORDEAUX _x000a_"/>
        <s v="FENERBACHE"/>
        <s v="PSV"/>
        <s v="VALENCIA"/>
        <s v="DEPORTIVO"/>
        <s v="LEVERKUSEN"/>
        <s v="PANATHINAIKOS"/>
        <s v="LEEDS"/>
        <s v="LAZIO"/>
        <s v="KK" u="1"/>
      </sharedItems>
    </cacheField>
    <cacheField name="EQUIPO 2" numFmtId="0">
      <sharedItems containsBlank="1" count="46">
        <m/>
        <s v="REAL MADRID"/>
        <s v="BORUSSIA DE DORTMUND"/>
        <s v="BAYERN MÚNICH"/>
        <s v="PARIS"/>
        <s v="ARSENAL"/>
        <s v="MANCHESTER CITY"/>
        <s v="ATLETICO DE MADRID"/>
        <s v="BARCELONA"/>
        <s v="INTER"/>
        <s v="INTER DE MILÁN"/>
        <s v="BENFICA"/>
        <s v="CHELSEA"/>
        <s v="NAPOLI"/>
        <s v="LIVERPOOL"/>
        <s v="VILLARREAL"/>
        <s v="PORTO"/>
        <s v="LYON"/>
        <s v="LEIPZIG"/>
        <s v="ATALANTA"/>
        <s v="TOTTENHAN"/>
        <s v="AJAX"/>
        <s v="JUVENTUS"/>
        <s v="MANCHESTER UNITED"/>
        <s v="ROMA"/>
        <s v="SEVILLA"/>
        <s v="MONACO"/>
        <s v="LEICESTER"/>
        <s v="WOLFSBURG"/>
        <s v="GALATASARAY"/>
        <s v="MALAGA"/>
        <s v="APOEL"/>
        <s v="MARSEILLE"/>
        <s v="SCHALKE"/>
        <s v="SHAKHTAR"/>
        <s v="CSKA MOSKVA"/>
        <s v="BORDEAUX"/>
        <s v="FENERBACHE"/>
        <s v="PSV"/>
        <s v="VALENCIA"/>
        <s v="DEPORTIVO"/>
        <s v="LEVERKUSEN"/>
        <s v="PANATHINAIKOS"/>
        <s v="LEEDS"/>
        <s v="LAZIO"/>
        <s v="LAIZO" u="1"/>
      </sharedItems>
    </cacheField>
    <cacheField name="GOLES EQUIPO 1" numFmtId="1">
      <sharedItems containsString="0" containsBlank="1" containsNumber="1" containsInteger="1" minValue="0" maxValue="8"/>
    </cacheField>
    <cacheField name="GOLES EQUIPO 2" numFmtId="1">
      <sharedItems containsString="0" containsBlank="1" containsNumber="1" containsInteger="1" minValue="0" maxValue="5"/>
    </cacheField>
    <cacheField name="RESULTADO " numFmtId="1">
      <sharedItems count="31">
        <s v="-"/>
        <s v="0-2"/>
        <s v="0-0"/>
        <s v="2-1"/>
        <s v="2-2"/>
        <s v="0-1"/>
        <s v="1-0"/>
        <s v="1-1"/>
        <s v="3-3"/>
        <s v="4-2"/>
        <s v="1-4"/>
        <s v="2-3"/>
        <s v="4-0"/>
        <s v="2-0"/>
        <s v="3-0"/>
        <s v="3-1"/>
        <s v="4-3"/>
        <s v="1-3"/>
        <s v="1-2"/>
        <s v="8-2"/>
        <s v="5-2"/>
        <s v="4-1"/>
        <s v="0-3"/>
        <s v="3-2"/>
        <s v="6-1"/>
        <s v="0-4"/>
        <s v="5-1"/>
        <s v="2-5"/>
        <s v="4-4"/>
        <s v="7-1"/>
        <s v="2-8" u="1"/>
      </sharedItems>
    </cacheField>
    <cacheField name="RESULTADO 2 " numFmtId="1">
      <sharedItems count="21">
        <s v="-"/>
        <s v="0-2"/>
        <s v="0-0"/>
        <s v="1-2"/>
        <s v="2-2"/>
        <s v="0-1"/>
        <s v="1-1"/>
        <s v="3-3"/>
        <s v="2-4"/>
        <s v="1-4"/>
        <s v="2-3"/>
        <s v="0-4"/>
        <s v="0-3"/>
        <s v="1-3"/>
        <s v="3-4"/>
        <s v="2-8"/>
        <s v="2-5"/>
        <s v="1-6"/>
        <s v="1-5"/>
        <s v="4-4"/>
        <s v="1-7"/>
      </sharedItems>
    </cacheField>
    <cacheField name="PENALTIS" numFmtId="0">
      <sharedItems containsBlank="1"/>
    </cacheField>
    <cacheField name="GOLES_P 1" numFmtId="0">
      <sharedItems containsString="0" containsBlank="1" containsNumber="1" containsInteger="1" minValue="0" maxValue="6"/>
    </cacheField>
    <cacheField name="GOLES_P 2" numFmtId="0">
      <sharedItems containsString="0" containsBlank="1" containsNumber="1" containsInteger="1" minValue="0" maxValue="6"/>
    </cacheField>
    <cacheField name="GOLES AWAY" numFmtId="0">
      <sharedItems containsBlank="1"/>
    </cacheField>
    <cacheField name="GANADOR POR GOLES AWAY" numFmtId="0">
      <sharedItems containsBlank="1"/>
    </cacheField>
    <cacheField name="GANADOR DEL PARTIDO" numFmtId="0">
      <sharedItems/>
    </cacheField>
    <cacheField name="GOLES DE CADA EQUIPO" numFmtId="0">
      <sharedItems containsSemiMixedTypes="0" containsString="0" containsNumber="1" containsInteger="1" minValue="0" maxValue="8"/>
    </cacheField>
    <cacheField name="GANADOR DE LA FASE" numFmtId="0">
      <sharedItems containsMixedTypes="1" containsNumber="1" containsInteger="1" minValue="0" maxValue="0" count="31">
        <n v="0"/>
        <s v="REAL MADRID"/>
        <s v="-"/>
        <s v="BORUSSIA DE DORTMUND"/>
        <s v="BAYERN MÚNICH"/>
        <s v="BORUSSIA DE DORTMUND_x000a_"/>
        <s v="PARIS"/>
        <s v="MANCHESTER CITY"/>
        <s v="INTER"/>
        <s v="INTER DE MILÁN"/>
        <s v="LIVERPOOL"/>
        <s v="VILLARREAL"/>
        <s v="CHELSEA"/>
        <s v="LYON"/>
        <s v="LEIPZIG"/>
        <s v="TOTTENHAN"/>
        <s v="AJAX"/>
        <s v="BARCELONA"/>
        <s v="ROMA"/>
        <s v="JUVENTUS"/>
        <s v="MONACO"/>
        <s v="ATLETICO DE MADRID"/>
        <s v="MANCHESTER UNITED"/>
        <s v="SCHALKE"/>
        <s v="ARSENAL"/>
        <s v="PSV"/>
        <s v="PORTO"/>
        <s v="DEPORTIVO"/>
        <s v="LEVERKUSEN"/>
        <s v="VALENCIA"/>
        <s v="LEEDS"/>
      </sharedItems>
    </cacheField>
    <cacheField name="EQUIPO 1 RESULT" numFmtId="0">
      <sharedItems containsSemiMixedTypes="0" containsString="0" containsNumber="1" containsInteger="1" minValue="-1" maxValue="1" count="3">
        <n v="0"/>
        <n v="-1"/>
        <n v="1"/>
      </sharedItems>
    </cacheField>
    <cacheField name="EQUIPO2 2 RESUL" numFmtId="0">
      <sharedItems containsSemiMixedTypes="0" containsString="0" containsNumber="1" containsInteger="1" minValue="-1" maxValue="1" count="3">
        <n v="0"/>
        <n v="1"/>
        <n v="-1"/>
      </sharedItems>
    </cacheField>
    <cacheField name="Campo1" numFmtId="0" formula="'GANADOR DE LA FASE'*8" databaseField="0"/>
    <cacheField name="champions" numFmtId="0" formula="'GANADOR DE LA FASE'/2" databaseField="0"/>
    <cacheField name="Champ" numFmtId="0" formula="'GANADOR DE LA FASE'/2" databaseField="0"/>
    <cacheField name="Campo2" numFmtId="0" formula="'GANADOR DE LA FASE'/2" databaseField="0"/>
    <cacheField name="Campo3" numFmtId="0" formula=" VALUE('GANADOR DE LA FASE')/2" databaseField="0"/>
    <cacheField name="PROMEDIO DE GOLES " numFmtId="0" formula="'GOLES EQUIPO 1'/'EQUIPO 1'" databaseField="0"/>
  </cacheFields>
  <extLst>
    <ext xmlns:x14="http://schemas.microsoft.com/office/spreadsheetml/2009/9/main" uri="{725AE2AE-9491-48be-B2B4-4EB974FC3084}">
      <x14:pivotCacheDefinition pivotCacheId="103660174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de Microsoft Office" refreshedDate="45709.532320601851" createdVersion="6" refreshedVersion="6" minRefreshableVersion="3" recordCount="50" xr:uid="{C8594DBB-2464-F14A-9441-B50FF49723F7}">
  <cacheSource type="worksheet">
    <worksheetSource name="Tabla2"/>
  </cacheSource>
  <cacheFields count="5">
    <cacheField name="EQUIPOS" numFmtId="0">
      <sharedItems containsBlank="1" count="45">
        <s v="BORUSSIA DE DORTMUND_x000a_"/>
        <s v="REAL MADRID"/>
        <s v="BAYERN MÚNICH"/>
        <s v="PARIS"/>
        <s v="ARSENAL"/>
        <s v="MANCHESTER CITY"/>
        <s v="ATLETICO DE MADRID"/>
        <s v="BARCELONA"/>
        <s v="INTER"/>
        <s v="INTER DE MILÁN"/>
        <s v="BENFICA"/>
        <s v="CHELSEA"/>
        <s v="NAPOLI"/>
        <s v="LIVERPOOL"/>
        <s v="VILLARREAL"/>
        <s v="PORTO"/>
        <s v="LYON"/>
        <s v="LEIPZIG"/>
        <s v="ATALANTA"/>
        <s v="TOTTENHAN"/>
        <s v="AJAX"/>
        <s v="JUVENTUS"/>
        <s v="MANCHESTER UNITED"/>
        <s v="ROMA"/>
        <s v="SEVILLA"/>
        <s v="MONACO"/>
        <s v="LEICESTER"/>
        <s v="WOLFSBURG"/>
        <s v="GALATASARAY"/>
        <s v="MALAGA"/>
        <s v="APOEL "/>
        <s v="MARSEILLE"/>
        <s v="SCHALKE"/>
        <s v="SHAKHTAR"/>
        <s v="CSKA MOSKVA"/>
        <s v="BORDEAUX _x000a_"/>
        <s v="FENERBACHE"/>
        <s v="PSV"/>
        <s v="VALENCIA"/>
        <s v="DEPORTIVO"/>
        <s v="LEVERKUSEN"/>
        <s v="PANATHINAIKOS"/>
        <s v="LEEDS"/>
        <s v="LAZIO"/>
        <m/>
      </sharedItems>
    </cacheField>
    <cacheField name="CUANTAS VECES APARECE " numFmtId="0">
      <sharedItems containsString="0" containsBlank="1" containsNumber="1" containsInteger="1" minValue="1" maxValue="82"/>
    </cacheField>
    <cacheField name="PORCENTAJE DE VICTORIAS" numFmtId="0">
      <sharedItems containsString="0" containsBlank="1" containsNumber="1" minValue="0" maxValue="1"/>
    </cacheField>
    <cacheField name="PORCENTAJE DE EMPATES " numFmtId="0">
      <sharedItems containsString="0" containsBlank="1" containsNumber="1" minValue="0" maxValue="0.5"/>
    </cacheField>
    <cacheField name="PORCENTAJE DE DERROTAS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x v="0"/>
    <x v="0"/>
    <x v="0"/>
    <x v="0"/>
    <m/>
    <m/>
    <x v="0"/>
    <x v="0"/>
    <m/>
    <m/>
    <m/>
    <m/>
    <m/>
    <s v="EMPATE"/>
    <n v="0"/>
    <x v="0"/>
    <x v="0"/>
    <x v="0"/>
  </r>
  <r>
    <x v="1"/>
    <x v="1"/>
    <x v="1"/>
    <x v="1"/>
    <n v="0"/>
    <n v="2"/>
    <x v="1"/>
    <x v="1"/>
    <s v="NO"/>
    <n v="0"/>
    <n v="0"/>
    <s v="NO"/>
    <s v="NO APLICA"/>
    <s v="REAL MADRID"/>
    <n v="0"/>
    <x v="1"/>
    <x v="1"/>
    <x v="1"/>
  </r>
  <r>
    <x v="1"/>
    <x v="2"/>
    <x v="2"/>
    <x v="2"/>
    <n v="0"/>
    <n v="0"/>
    <x v="2"/>
    <x v="2"/>
    <s v="NO"/>
    <n v="0"/>
    <n v="0"/>
    <s v="NO"/>
    <s v="NO APLICA"/>
    <s v="-"/>
    <n v="2"/>
    <x v="2"/>
    <x v="1"/>
    <x v="1"/>
  </r>
  <r>
    <x v="1"/>
    <x v="3"/>
    <x v="2"/>
    <x v="3"/>
    <n v="2"/>
    <n v="1"/>
    <x v="3"/>
    <x v="3"/>
    <s v="NO"/>
    <n v="0"/>
    <n v="0"/>
    <s v="NO"/>
    <s v="NO APLICA"/>
    <s v="REAL MADRID"/>
    <n v="4"/>
    <x v="1"/>
    <x v="2"/>
    <x v="2"/>
  </r>
  <r>
    <x v="1"/>
    <x v="3"/>
    <x v="3"/>
    <x v="1"/>
    <n v="2"/>
    <n v="2"/>
    <x v="4"/>
    <x v="4"/>
    <s v="NO"/>
    <n v="0"/>
    <n v="0"/>
    <s v="NO"/>
    <s v="NO APLICA"/>
    <s v="EMPATE"/>
    <n v="3"/>
    <x v="2"/>
    <x v="0"/>
    <x v="0"/>
  </r>
  <r>
    <x v="1"/>
    <x v="3"/>
    <x v="4"/>
    <x v="2"/>
    <n v="0"/>
    <n v="1"/>
    <x v="5"/>
    <x v="5"/>
    <s v="NO"/>
    <n v="0"/>
    <n v="0"/>
    <s v="NO"/>
    <s v="NO APLICA"/>
    <s v="BORUSSIA DE DORTMUND"/>
    <n v="0"/>
    <x v="3"/>
    <x v="1"/>
    <x v="1"/>
  </r>
  <r>
    <x v="1"/>
    <x v="3"/>
    <x v="1"/>
    <x v="4"/>
    <n v="1"/>
    <n v="0"/>
    <x v="6"/>
    <x v="5"/>
    <s v="NO"/>
    <n v="0"/>
    <n v="0"/>
    <s v="NO"/>
    <s v="NO APLICA"/>
    <s v="BORUSSIA DE DORTMUND_x000a_"/>
    <n v="2"/>
    <x v="2"/>
    <x v="2"/>
    <x v="2"/>
  </r>
  <r>
    <x v="1"/>
    <x v="4"/>
    <x v="3"/>
    <x v="5"/>
    <n v="1"/>
    <n v="0"/>
    <x v="6"/>
    <x v="5"/>
    <s v="NO"/>
    <n v="0"/>
    <n v="0"/>
    <s v="NO"/>
    <s v="NO APLICA"/>
    <s v="BAYERN MÚNICH"/>
    <n v="3"/>
    <x v="4"/>
    <x v="2"/>
    <x v="2"/>
  </r>
  <r>
    <x v="1"/>
    <x v="4"/>
    <x v="5"/>
    <x v="3"/>
    <n v="2"/>
    <n v="2"/>
    <x v="4"/>
    <x v="4"/>
    <s v="NO"/>
    <n v="0"/>
    <n v="0"/>
    <s v="NO"/>
    <s v="NO APLICA"/>
    <s v="EMPATE"/>
    <n v="2"/>
    <x v="2"/>
    <x v="0"/>
    <x v="0"/>
  </r>
  <r>
    <x v="1"/>
    <x v="4"/>
    <x v="6"/>
    <x v="1"/>
    <n v="1"/>
    <n v="1"/>
    <x v="7"/>
    <x v="6"/>
    <s v="SI"/>
    <n v="3"/>
    <n v="4"/>
    <s v="NO"/>
    <s v="NO APLICA"/>
    <s v="EMPATE"/>
    <n v="4"/>
    <x v="1"/>
    <x v="0"/>
    <x v="0"/>
  </r>
  <r>
    <x v="1"/>
    <x v="4"/>
    <x v="2"/>
    <x v="6"/>
    <n v="3"/>
    <n v="3"/>
    <x v="8"/>
    <x v="7"/>
    <s v="NO"/>
    <n v="0"/>
    <n v="0"/>
    <s v="NO"/>
    <s v="NO APLICA"/>
    <s v="EMPATE"/>
    <n v="4"/>
    <x v="2"/>
    <x v="0"/>
    <x v="0"/>
  </r>
  <r>
    <x v="1"/>
    <x v="4"/>
    <x v="1"/>
    <x v="7"/>
    <n v="4"/>
    <n v="2"/>
    <x v="9"/>
    <x v="8"/>
    <s v="NO"/>
    <n v="0"/>
    <n v="0"/>
    <s v="NO"/>
    <s v="NO APLICA"/>
    <s v="BORUSSIA DE DORTMUND_x000a_"/>
    <n v="5"/>
    <x v="5"/>
    <x v="2"/>
    <x v="2"/>
  </r>
  <r>
    <x v="1"/>
    <x v="4"/>
    <x v="7"/>
    <x v="2"/>
    <n v="2"/>
    <n v="1"/>
    <x v="3"/>
    <x v="3"/>
    <s v="NO"/>
    <n v="0"/>
    <n v="0"/>
    <s v="NO"/>
    <s v="NO APLICA"/>
    <s v="ATLETICO DE MADRID"/>
    <n v="4"/>
    <x v="2"/>
    <x v="2"/>
    <x v="2"/>
  </r>
  <r>
    <x v="1"/>
    <x v="4"/>
    <x v="8"/>
    <x v="4"/>
    <n v="1"/>
    <n v="4"/>
    <x v="10"/>
    <x v="9"/>
    <s v="NO"/>
    <n v="0"/>
    <n v="0"/>
    <s v="NO"/>
    <s v="NO APLICA"/>
    <s v="PARIS"/>
    <n v="4"/>
    <x v="6"/>
    <x v="1"/>
    <x v="1"/>
  </r>
  <r>
    <x v="1"/>
    <x v="4"/>
    <x v="4"/>
    <x v="8"/>
    <n v="2"/>
    <n v="3"/>
    <x v="11"/>
    <x v="10"/>
    <s v="NO"/>
    <n v="0"/>
    <n v="0"/>
    <s v="NO"/>
    <s v="NO APLICA"/>
    <s v="BARCELONA"/>
    <n v="6"/>
    <x v="2"/>
    <x v="1"/>
    <x v="1"/>
  </r>
  <r>
    <x v="2"/>
    <x v="1"/>
    <x v="9"/>
    <x v="6"/>
    <n v="0"/>
    <n v="1"/>
    <x v="5"/>
    <x v="5"/>
    <s v="NO"/>
    <m/>
    <m/>
    <s v="NO"/>
    <s v="NO APLICA"/>
    <s v="MANCHESTER CITY"/>
    <n v="0"/>
    <x v="7"/>
    <x v="1"/>
    <x v="1"/>
  </r>
  <r>
    <x v="2"/>
    <x v="2"/>
    <x v="6"/>
    <x v="9"/>
    <n v="0"/>
    <n v="0"/>
    <x v="2"/>
    <x v="2"/>
    <s v="NO"/>
    <n v="0"/>
    <n v="0"/>
    <s v="NO"/>
    <s v="NO APLICA"/>
    <s v="-"/>
    <n v="1"/>
    <x v="2"/>
    <x v="1"/>
    <x v="1"/>
  </r>
  <r>
    <x v="2"/>
    <x v="3"/>
    <x v="6"/>
    <x v="1"/>
    <n v="4"/>
    <n v="0"/>
    <x v="12"/>
    <x v="11"/>
    <s v="NO"/>
    <n v="0"/>
    <n v="0"/>
    <s v="NO"/>
    <s v="NO APLICA"/>
    <s v="MANCHESTER CITY"/>
    <n v="5"/>
    <x v="7"/>
    <x v="2"/>
    <x v="2"/>
  </r>
  <r>
    <x v="2"/>
    <x v="3"/>
    <x v="2"/>
    <x v="6"/>
    <n v="1"/>
    <n v="1"/>
    <x v="7"/>
    <x v="6"/>
    <s v="NO"/>
    <n v="0"/>
    <n v="0"/>
    <s v="NO"/>
    <s v="NO APLICA"/>
    <s v="EMPATE"/>
    <n v="1"/>
    <x v="2"/>
    <x v="0"/>
    <x v="0"/>
  </r>
  <r>
    <x v="2"/>
    <x v="3"/>
    <x v="9"/>
    <x v="10"/>
    <n v="1"/>
    <n v="0"/>
    <x v="6"/>
    <x v="5"/>
    <s v="NO"/>
    <n v="0"/>
    <n v="0"/>
    <s v="NO"/>
    <s v="NO APLICA"/>
    <s v="INTER"/>
    <n v="3"/>
    <x v="8"/>
    <x v="2"/>
    <x v="2"/>
  </r>
  <r>
    <x v="2"/>
    <x v="3"/>
    <x v="10"/>
    <x v="9"/>
    <n v="0"/>
    <n v="2"/>
    <x v="1"/>
    <x v="1"/>
    <s v="NO"/>
    <n v="0"/>
    <n v="0"/>
    <s v="NO"/>
    <s v="NO APLICA"/>
    <s v="INTER"/>
    <n v="0"/>
    <x v="2"/>
    <x v="1"/>
    <x v="1"/>
  </r>
  <r>
    <x v="2"/>
    <x v="4"/>
    <x v="9"/>
    <x v="11"/>
    <n v="3"/>
    <n v="3"/>
    <x v="8"/>
    <x v="7"/>
    <s v="NO"/>
    <n v="0"/>
    <n v="0"/>
    <s v="NO"/>
    <s v="NO APLICA"/>
    <s v="EMPATE"/>
    <n v="5"/>
    <x v="8"/>
    <x v="0"/>
    <x v="0"/>
  </r>
  <r>
    <x v="2"/>
    <x v="4"/>
    <x v="11"/>
    <x v="9"/>
    <n v="0"/>
    <n v="2"/>
    <x v="1"/>
    <x v="1"/>
    <s v="NO"/>
    <n v="0"/>
    <n v="0"/>
    <s v="NO"/>
    <s v="NO APLICA"/>
    <s v="INTER"/>
    <n v="3"/>
    <x v="2"/>
    <x v="1"/>
    <x v="1"/>
  </r>
  <r>
    <x v="2"/>
    <x v="4"/>
    <x v="12"/>
    <x v="1"/>
    <n v="0"/>
    <n v="2"/>
    <x v="1"/>
    <x v="1"/>
    <s v="NO"/>
    <n v="0"/>
    <n v="0"/>
    <s v="NO"/>
    <s v="NO APLICA"/>
    <s v="REAL MADRID"/>
    <n v="0"/>
    <x v="1"/>
    <x v="1"/>
    <x v="1"/>
  </r>
  <r>
    <x v="2"/>
    <x v="4"/>
    <x v="2"/>
    <x v="12"/>
    <n v="2"/>
    <n v="0"/>
    <x v="13"/>
    <x v="1"/>
    <s v="NO"/>
    <n v="0"/>
    <n v="0"/>
    <s v="NO"/>
    <s v="NO APLICA"/>
    <s v="REAL MADRID"/>
    <n v="4"/>
    <x v="2"/>
    <x v="2"/>
    <x v="2"/>
  </r>
  <r>
    <x v="2"/>
    <x v="4"/>
    <x v="13"/>
    <x v="10"/>
    <n v="1"/>
    <n v="1"/>
    <x v="7"/>
    <x v="6"/>
    <s v="NO"/>
    <n v="0"/>
    <n v="0"/>
    <s v="NO"/>
    <s v="NO APLICA"/>
    <s v="EMPATE"/>
    <n v="1"/>
    <x v="9"/>
    <x v="0"/>
    <x v="0"/>
  </r>
  <r>
    <x v="2"/>
    <x v="4"/>
    <x v="10"/>
    <x v="13"/>
    <n v="1"/>
    <n v="0"/>
    <x v="6"/>
    <x v="5"/>
    <s v="NO"/>
    <n v="0"/>
    <n v="0"/>
    <s v="NO"/>
    <s v="NO APLICA"/>
    <s v="INTER DE MILÁN"/>
    <n v="2"/>
    <x v="2"/>
    <x v="2"/>
    <x v="2"/>
  </r>
  <r>
    <x v="2"/>
    <x v="4"/>
    <x v="3"/>
    <x v="6"/>
    <n v="1"/>
    <n v="1"/>
    <x v="7"/>
    <x v="6"/>
    <s v="NO"/>
    <n v="0"/>
    <n v="0"/>
    <s v="NO"/>
    <s v="NO APLICA"/>
    <s v="EMPATE"/>
    <n v="1"/>
    <x v="7"/>
    <x v="0"/>
    <x v="0"/>
  </r>
  <r>
    <x v="2"/>
    <x v="4"/>
    <x v="6"/>
    <x v="3"/>
    <n v="3"/>
    <n v="0"/>
    <x v="14"/>
    <x v="12"/>
    <s v="NO"/>
    <n v="0"/>
    <n v="0"/>
    <s v="NO"/>
    <s v="NO APLICA"/>
    <s v="MANCHESTER CITY"/>
    <n v="4"/>
    <x v="2"/>
    <x v="2"/>
    <x v="2"/>
  </r>
  <r>
    <x v="3"/>
    <x v="1"/>
    <x v="2"/>
    <x v="14"/>
    <n v="1"/>
    <n v="0"/>
    <x v="6"/>
    <x v="5"/>
    <s v="NO"/>
    <n v="0"/>
    <n v="0"/>
    <s v="NO"/>
    <s v="NO APLICA"/>
    <s v="REAL MADRID"/>
    <n v="1"/>
    <x v="1"/>
    <x v="2"/>
    <x v="2"/>
  </r>
  <r>
    <x v="3"/>
    <x v="2"/>
    <x v="14"/>
    <x v="1"/>
    <n v="0"/>
    <n v="0"/>
    <x v="2"/>
    <x v="2"/>
    <s v="NO"/>
    <n v="0"/>
    <n v="0"/>
    <s v="NO"/>
    <s v="NO APLICA"/>
    <s v="-"/>
    <n v="0"/>
    <x v="2"/>
    <x v="1"/>
    <x v="1"/>
  </r>
  <r>
    <x v="3"/>
    <x v="3"/>
    <x v="2"/>
    <x v="6"/>
    <n v="3"/>
    <n v="1"/>
    <x v="15"/>
    <x v="13"/>
    <s v="NO"/>
    <n v="0"/>
    <n v="0"/>
    <s v="NO"/>
    <s v="NO APLICA"/>
    <s v="REAL MADRID"/>
    <n v="6"/>
    <x v="1"/>
    <x v="2"/>
    <x v="2"/>
  </r>
  <r>
    <x v="3"/>
    <x v="3"/>
    <x v="6"/>
    <x v="1"/>
    <n v="4"/>
    <n v="3"/>
    <x v="16"/>
    <x v="14"/>
    <s v="NO"/>
    <n v="0"/>
    <n v="0"/>
    <s v="NO"/>
    <s v="NO APLICA"/>
    <s v="MANCHESTER CITY"/>
    <n v="5"/>
    <x v="2"/>
    <x v="2"/>
    <x v="2"/>
  </r>
  <r>
    <x v="3"/>
    <x v="3"/>
    <x v="15"/>
    <x v="14"/>
    <n v="2"/>
    <n v="3"/>
    <x v="11"/>
    <x v="10"/>
    <s v="NO"/>
    <n v="0"/>
    <n v="0"/>
    <s v="NO"/>
    <s v="NO APLICA"/>
    <s v="LIVERPOOL"/>
    <n v="2"/>
    <x v="10"/>
    <x v="1"/>
    <x v="1"/>
  </r>
  <r>
    <x v="3"/>
    <x v="3"/>
    <x v="14"/>
    <x v="15"/>
    <n v="2"/>
    <n v="0"/>
    <x v="13"/>
    <x v="1"/>
    <s v="NO"/>
    <n v="0"/>
    <n v="0"/>
    <s v="NO"/>
    <s v="NO APLICA"/>
    <s v="LIVERPOOL"/>
    <n v="5"/>
    <x v="2"/>
    <x v="2"/>
    <x v="2"/>
  </r>
  <r>
    <x v="3"/>
    <x v="4"/>
    <x v="7"/>
    <x v="6"/>
    <n v="0"/>
    <n v="0"/>
    <x v="2"/>
    <x v="2"/>
    <s v="NO"/>
    <n v="0"/>
    <n v="0"/>
    <s v="NO"/>
    <s v="NO APLICA"/>
    <s v="EMPATE"/>
    <n v="0"/>
    <x v="7"/>
    <x v="0"/>
    <x v="0"/>
  </r>
  <r>
    <x v="3"/>
    <x v="4"/>
    <x v="6"/>
    <x v="7"/>
    <n v="1"/>
    <n v="0"/>
    <x v="6"/>
    <x v="5"/>
    <s v="NO"/>
    <n v="0"/>
    <n v="0"/>
    <s v="NO"/>
    <s v="NO APLICA"/>
    <s v="MANCHESTER CITY"/>
    <n v="1"/>
    <x v="2"/>
    <x v="2"/>
    <x v="2"/>
  </r>
  <r>
    <x v="3"/>
    <x v="4"/>
    <x v="2"/>
    <x v="12"/>
    <n v="2"/>
    <n v="3"/>
    <x v="11"/>
    <x v="10"/>
    <s v="NO"/>
    <n v="0"/>
    <n v="0"/>
    <s v="NO"/>
    <s v="NO APLICA"/>
    <s v="CHELSEA"/>
    <n v="5"/>
    <x v="1"/>
    <x v="1"/>
    <x v="1"/>
  </r>
  <r>
    <x v="3"/>
    <x v="4"/>
    <x v="12"/>
    <x v="1"/>
    <n v="1"/>
    <n v="3"/>
    <x v="17"/>
    <x v="13"/>
    <s v="NO"/>
    <n v="0"/>
    <n v="0"/>
    <s v="NO"/>
    <s v="NO APLICA"/>
    <s v="REAL MADRID"/>
    <n v="4"/>
    <x v="2"/>
    <x v="1"/>
    <x v="1"/>
  </r>
  <r>
    <x v="3"/>
    <x v="4"/>
    <x v="3"/>
    <x v="15"/>
    <n v="1"/>
    <n v="1"/>
    <x v="7"/>
    <x v="6"/>
    <s v="NO"/>
    <n v="0"/>
    <n v="0"/>
    <s v="NO"/>
    <s v="NO APLICA"/>
    <s v="EMPATE"/>
    <n v="1"/>
    <x v="11"/>
    <x v="0"/>
    <x v="0"/>
  </r>
  <r>
    <x v="3"/>
    <x v="4"/>
    <x v="15"/>
    <x v="3"/>
    <n v="1"/>
    <n v="0"/>
    <x v="6"/>
    <x v="5"/>
    <s v="NO"/>
    <n v="0"/>
    <n v="0"/>
    <s v="NO"/>
    <s v="NO APLICA"/>
    <s v="VILLARREAL"/>
    <n v="2"/>
    <x v="2"/>
    <x v="2"/>
    <x v="2"/>
  </r>
  <r>
    <x v="3"/>
    <x v="4"/>
    <x v="14"/>
    <x v="11"/>
    <n v="3"/>
    <n v="3"/>
    <x v="8"/>
    <x v="7"/>
    <s v="NO"/>
    <n v="0"/>
    <n v="0"/>
    <s v="NO"/>
    <s v="NO APLICA"/>
    <s v="EMPATE"/>
    <n v="6"/>
    <x v="10"/>
    <x v="0"/>
    <x v="0"/>
  </r>
  <r>
    <x v="3"/>
    <x v="4"/>
    <x v="11"/>
    <x v="14"/>
    <n v="1"/>
    <n v="3"/>
    <x v="17"/>
    <x v="13"/>
    <s v="NO"/>
    <n v="0"/>
    <n v="0"/>
    <s v="NO"/>
    <s v="NO APLICA"/>
    <s v="LIVERPOOL"/>
    <n v="4"/>
    <x v="2"/>
    <x v="1"/>
    <x v="1"/>
  </r>
  <r>
    <x v="4"/>
    <x v="1"/>
    <x v="12"/>
    <x v="6"/>
    <n v="1"/>
    <n v="0"/>
    <x v="6"/>
    <x v="5"/>
    <s v="NO"/>
    <n v="0"/>
    <n v="0"/>
    <s v="NO"/>
    <s v="NO APLICA"/>
    <s v="CHELSEA"/>
    <n v="1"/>
    <x v="12"/>
    <x v="2"/>
    <x v="2"/>
  </r>
  <r>
    <x v="4"/>
    <x v="2"/>
    <x v="6"/>
    <x v="12"/>
    <n v="0"/>
    <n v="0"/>
    <x v="2"/>
    <x v="2"/>
    <s v="NO"/>
    <n v="0"/>
    <n v="0"/>
    <s v="NO"/>
    <s v="NO APLICA"/>
    <s v="-"/>
    <n v="0"/>
    <x v="2"/>
    <x v="1"/>
    <x v="1"/>
  </r>
  <r>
    <x v="4"/>
    <x v="3"/>
    <x v="12"/>
    <x v="1"/>
    <n v="2"/>
    <n v="0"/>
    <x v="13"/>
    <x v="1"/>
    <s v="NO"/>
    <n v="0"/>
    <n v="0"/>
    <s v="NO"/>
    <s v="NO APLICA"/>
    <s v="CHELSEA"/>
    <n v="3"/>
    <x v="12"/>
    <x v="2"/>
    <x v="2"/>
  </r>
  <r>
    <x v="4"/>
    <x v="3"/>
    <x v="2"/>
    <x v="12"/>
    <n v="1"/>
    <n v="1"/>
    <x v="7"/>
    <x v="6"/>
    <s v="NO"/>
    <n v="0"/>
    <n v="0"/>
    <s v="NO"/>
    <s v="NO APLICA"/>
    <s v="EMPATE"/>
    <n v="1"/>
    <x v="2"/>
    <x v="0"/>
    <x v="0"/>
  </r>
  <r>
    <x v="4"/>
    <x v="3"/>
    <x v="6"/>
    <x v="4"/>
    <n v="2"/>
    <n v="0"/>
    <x v="13"/>
    <x v="1"/>
    <s v="NO"/>
    <n v="0"/>
    <n v="0"/>
    <s v="NO"/>
    <s v="NO APLICA"/>
    <s v="MANCHESTER CITY"/>
    <n v="4"/>
    <x v="7"/>
    <x v="2"/>
    <x v="2"/>
  </r>
  <r>
    <x v="4"/>
    <x v="3"/>
    <x v="4"/>
    <x v="6"/>
    <n v="1"/>
    <n v="2"/>
    <x v="18"/>
    <x v="3"/>
    <s v="NO"/>
    <n v="0"/>
    <n v="0"/>
    <s v="NO"/>
    <s v="NO APLICA"/>
    <s v="MANCHESTER CITY"/>
    <n v="1"/>
    <x v="2"/>
    <x v="1"/>
    <x v="1"/>
  </r>
  <r>
    <x v="4"/>
    <x v="4"/>
    <x v="1"/>
    <x v="6"/>
    <n v="1"/>
    <n v="2"/>
    <x v="18"/>
    <x v="3"/>
    <s v="NO"/>
    <n v="0"/>
    <n v="0"/>
    <s v="NO"/>
    <s v="NO APLICA"/>
    <s v="MANCHESTER CITY"/>
    <n v="2"/>
    <x v="7"/>
    <x v="1"/>
    <x v="1"/>
  </r>
  <r>
    <x v="4"/>
    <x v="4"/>
    <x v="6"/>
    <x v="2"/>
    <n v="2"/>
    <n v="1"/>
    <x v="3"/>
    <x v="3"/>
    <s v="NO"/>
    <n v="0"/>
    <n v="0"/>
    <s v="NO"/>
    <s v="NO APLICA"/>
    <s v="MANCHESTER CITY"/>
    <n v="4"/>
    <x v="2"/>
    <x v="2"/>
    <x v="2"/>
  </r>
  <r>
    <x v="4"/>
    <x v="4"/>
    <x v="12"/>
    <x v="16"/>
    <n v="0"/>
    <n v="1"/>
    <x v="5"/>
    <x v="5"/>
    <s v="NO"/>
    <n v="0"/>
    <n v="0"/>
    <s v="NO"/>
    <s v="NO APLICA"/>
    <s v="PORTO"/>
    <n v="2"/>
    <x v="12"/>
    <x v="1"/>
    <x v="1"/>
  </r>
  <r>
    <x v="4"/>
    <x v="4"/>
    <x v="16"/>
    <x v="12"/>
    <n v="0"/>
    <n v="2"/>
    <x v="1"/>
    <x v="1"/>
    <s v="NO"/>
    <n v="0"/>
    <n v="0"/>
    <s v="NO"/>
    <s v="NO APLICA"/>
    <s v="CHELSEA"/>
    <n v="1"/>
    <x v="2"/>
    <x v="1"/>
    <x v="1"/>
  </r>
  <r>
    <x v="4"/>
    <x v="4"/>
    <x v="4"/>
    <x v="3"/>
    <n v="0"/>
    <n v="1"/>
    <x v="5"/>
    <x v="5"/>
    <s v="NO"/>
    <n v="0"/>
    <n v="0"/>
    <s v="SI"/>
    <s v="PARIS"/>
    <s v="BAYERN MÚNICH"/>
    <n v="3"/>
    <x v="6"/>
    <x v="1"/>
    <x v="1"/>
  </r>
  <r>
    <x v="4"/>
    <x v="4"/>
    <x v="3"/>
    <x v="4"/>
    <n v="2"/>
    <n v="3"/>
    <x v="11"/>
    <x v="10"/>
    <s v="NO"/>
    <n v="0"/>
    <n v="0"/>
    <s v="SI"/>
    <s v="PARIS"/>
    <s v="PARIS"/>
    <n v="3"/>
    <x v="2"/>
    <x v="1"/>
    <x v="1"/>
  </r>
  <r>
    <x v="4"/>
    <x v="4"/>
    <x v="14"/>
    <x v="1"/>
    <n v="0"/>
    <n v="0"/>
    <x v="2"/>
    <x v="2"/>
    <s v="NO"/>
    <n v="0"/>
    <n v="0"/>
    <s v="NO"/>
    <s v="NO APLICA"/>
    <s v="EMPATE"/>
    <n v="1"/>
    <x v="1"/>
    <x v="0"/>
    <x v="0"/>
  </r>
  <r>
    <x v="4"/>
    <x v="4"/>
    <x v="2"/>
    <x v="14"/>
    <n v="3"/>
    <n v="1"/>
    <x v="15"/>
    <x v="13"/>
    <s v="NO"/>
    <n v="0"/>
    <n v="0"/>
    <s v="NO"/>
    <s v="NO APLICA"/>
    <s v="REAL MADRID"/>
    <n v="3"/>
    <x v="2"/>
    <x v="2"/>
    <x v="2"/>
  </r>
  <r>
    <x v="5"/>
    <x v="1"/>
    <x v="3"/>
    <x v="4"/>
    <n v="1"/>
    <n v="0"/>
    <x v="6"/>
    <x v="5"/>
    <s v="NO"/>
    <n v="0"/>
    <n v="0"/>
    <s v="NO"/>
    <s v="NO APLICA"/>
    <s v="BAYERN MÚNICH"/>
    <n v="1"/>
    <x v="4"/>
    <x v="2"/>
    <x v="2"/>
  </r>
  <r>
    <x v="5"/>
    <x v="2"/>
    <x v="4"/>
    <x v="3"/>
    <n v="0"/>
    <n v="0"/>
    <x v="2"/>
    <x v="2"/>
    <s v="NO"/>
    <n v="0"/>
    <n v="0"/>
    <s v="NO"/>
    <s v="NO APLICA"/>
    <s v="-"/>
    <n v="0"/>
    <x v="2"/>
    <x v="1"/>
    <x v="1"/>
  </r>
  <r>
    <x v="5"/>
    <x v="3"/>
    <x v="3"/>
    <x v="17"/>
    <n v="3"/>
    <n v="0"/>
    <x v="14"/>
    <x v="12"/>
    <s v="NO"/>
    <m/>
    <m/>
    <s v="NO"/>
    <s v="NO APLICA"/>
    <s v="BAYERN MÚNICH"/>
    <n v="3"/>
    <x v="4"/>
    <x v="2"/>
    <x v="2"/>
  </r>
  <r>
    <x v="5"/>
    <x v="5"/>
    <x v="17"/>
    <x v="3"/>
    <n v="0"/>
    <n v="0"/>
    <x v="2"/>
    <x v="2"/>
    <s v="NO"/>
    <n v="0"/>
    <n v="0"/>
    <s v="NO"/>
    <s v="NO APLICA"/>
    <s v="-"/>
    <n v="0"/>
    <x v="2"/>
    <x v="1"/>
    <x v="1"/>
  </r>
  <r>
    <x v="5"/>
    <x v="3"/>
    <x v="4"/>
    <x v="18"/>
    <n v="3"/>
    <n v="0"/>
    <x v="14"/>
    <x v="12"/>
    <s v="NO"/>
    <m/>
    <m/>
    <s v="NO"/>
    <s v="NO APLICA"/>
    <s v="PARIS"/>
    <n v="3"/>
    <x v="6"/>
    <x v="2"/>
    <x v="2"/>
  </r>
  <r>
    <x v="5"/>
    <x v="5"/>
    <x v="18"/>
    <x v="4"/>
    <n v="0"/>
    <n v="0"/>
    <x v="2"/>
    <x v="2"/>
    <s v="NO"/>
    <n v="0"/>
    <n v="0"/>
    <s v="NO"/>
    <s v="NO APLICA"/>
    <s v="-"/>
    <n v="0"/>
    <x v="2"/>
    <x v="1"/>
    <x v="1"/>
  </r>
  <r>
    <x v="5"/>
    <x v="4"/>
    <x v="17"/>
    <x v="6"/>
    <n v="3"/>
    <n v="1"/>
    <x v="15"/>
    <x v="13"/>
    <s v="NO"/>
    <m/>
    <m/>
    <s v="NO"/>
    <s v="NO APLICA"/>
    <s v="LYON"/>
    <n v="3"/>
    <x v="13"/>
    <x v="2"/>
    <x v="2"/>
  </r>
  <r>
    <x v="5"/>
    <x v="6"/>
    <x v="6"/>
    <x v="17"/>
    <n v="0"/>
    <n v="0"/>
    <x v="2"/>
    <x v="2"/>
    <s v="NO"/>
    <n v="0"/>
    <n v="0"/>
    <s v="NO"/>
    <s v="NO APLICA"/>
    <s v="-"/>
    <n v="1"/>
    <x v="2"/>
    <x v="1"/>
    <x v="1"/>
  </r>
  <r>
    <x v="5"/>
    <x v="4"/>
    <x v="3"/>
    <x v="8"/>
    <n v="8"/>
    <n v="2"/>
    <x v="19"/>
    <x v="15"/>
    <s v="NO"/>
    <n v="0"/>
    <n v="0"/>
    <s v="NO"/>
    <s v="NO APLICA"/>
    <s v="BAYERN MÚNICH"/>
    <n v="8"/>
    <x v="4"/>
    <x v="2"/>
    <x v="2"/>
  </r>
  <r>
    <x v="5"/>
    <x v="6"/>
    <x v="8"/>
    <x v="3"/>
    <n v="0"/>
    <n v="0"/>
    <x v="2"/>
    <x v="2"/>
    <s v="NO"/>
    <n v="0"/>
    <n v="0"/>
    <s v="NO"/>
    <s v="NO APLICA"/>
    <s v="-"/>
    <n v="2"/>
    <x v="2"/>
    <x v="1"/>
    <x v="1"/>
  </r>
  <r>
    <x v="5"/>
    <x v="4"/>
    <x v="7"/>
    <x v="18"/>
    <n v="1"/>
    <n v="2"/>
    <x v="18"/>
    <x v="3"/>
    <s v="NO"/>
    <m/>
    <m/>
    <s v="NO"/>
    <s v="NO APLICA"/>
    <s v="LEIPZIG"/>
    <n v="1"/>
    <x v="14"/>
    <x v="1"/>
    <x v="1"/>
  </r>
  <r>
    <x v="5"/>
    <x v="6"/>
    <x v="18"/>
    <x v="7"/>
    <n v="0"/>
    <n v="0"/>
    <x v="2"/>
    <x v="2"/>
    <s v="NO"/>
    <n v="0"/>
    <n v="0"/>
    <s v="NO"/>
    <s v="NO APLICA"/>
    <s v="-"/>
    <n v="2"/>
    <x v="2"/>
    <x v="1"/>
    <x v="1"/>
  </r>
  <r>
    <x v="5"/>
    <x v="4"/>
    <x v="4"/>
    <x v="19"/>
    <n v="2"/>
    <n v="1"/>
    <x v="3"/>
    <x v="3"/>
    <s v="NO"/>
    <n v="0"/>
    <n v="0"/>
    <s v="NO"/>
    <s v="NO APLICA"/>
    <s v="PARIS"/>
    <n v="2"/>
    <x v="6"/>
    <x v="2"/>
    <x v="2"/>
  </r>
  <r>
    <x v="5"/>
    <x v="6"/>
    <x v="19"/>
    <x v="4"/>
    <n v="0"/>
    <n v="0"/>
    <x v="2"/>
    <x v="2"/>
    <s v="NO"/>
    <n v="0"/>
    <n v="0"/>
    <s v="NO"/>
    <s v="NO APLICA"/>
    <s v="-"/>
    <n v="1"/>
    <x v="2"/>
    <x v="1"/>
    <x v="1"/>
  </r>
  <r>
    <x v="6"/>
    <x v="1"/>
    <x v="14"/>
    <x v="20"/>
    <n v="2"/>
    <n v="0"/>
    <x v="13"/>
    <x v="1"/>
    <s v="NO"/>
    <n v="0"/>
    <n v="0"/>
    <s v="NO"/>
    <s v="NO APLICA"/>
    <s v="LIVERPOOL"/>
    <n v="2"/>
    <x v="10"/>
    <x v="2"/>
    <x v="2"/>
  </r>
  <r>
    <x v="6"/>
    <x v="2"/>
    <x v="20"/>
    <x v="14"/>
    <n v="0"/>
    <n v="0"/>
    <x v="2"/>
    <x v="2"/>
    <s v="NO"/>
    <n v="0"/>
    <n v="0"/>
    <s v="NO"/>
    <s v="NO APLICA"/>
    <s v="-"/>
    <n v="0"/>
    <x v="2"/>
    <x v="1"/>
    <x v="1"/>
  </r>
  <r>
    <x v="6"/>
    <x v="3"/>
    <x v="21"/>
    <x v="20"/>
    <n v="2"/>
    <n v="3"/>
    <x v="11"/>
    <x v="10"/>
    <s v="NO"/>
    <n v="0"/>
    <n v="0"/>
    <s v="SI"/>
    <s v="TOTTENHAN"/>
    <s v="TOTTENHAN"/>
    <n v="3"/>
    <x v="15"/>
    <x v="1"/>
    <x v="1"/>
  </r>
  <r>
    <x v="6"/>
    <x v="3"/>
    <x v="20"/>
    <x v="21"/>
    <n v="0"/>
    <n v="1"/>
    <x v="5"/>
    <x v="5"/>
    <s v="NO"/>
    <n v="0"/>
    <n v="0"/>
    <s v="SI"/>
    <s v="TOTTENHAN"/>
    <s v="AJAX"/>
    <n v="3"/>
    <x v="2"/>
    <x v="1"/>
    <x v="1"/>
  </r>
  <r>
    <x v="6"/>
    <x v="3"/>
    <x v="14"/>
    <x v="8"/>
    <n v="4"/>
    <n v="0"/>
    <x v="12"/>
    <x v="11"/>
    <s v="NO"/>
    <n v="0"/>
    <n v="0"/>
    <s v="NO"/>
    <s v="NO APLICA"/>
    <s v="LIVERPOOL"/>
    <n v="4"/>
    <x v="10"/>
    <x v="2"/>
    <x v="2"/>
  </r>
  <r>
    <x v="6"/>
    <x v="3"/>
    <x v="8"/>
    <x v="14"/>
    <n v="3"/>
    <n v="0"/>
    <x v="14"/>
    <x v="12"/>
    <s v="NO"/>
    <n v="0"/>
    <n v="0"/>
    <s v="NO"/>
    <s v="NO APLICA"/>
    <s v="BARCELONA"/>
    <n v="3"/>
    <x v="2"/>
    <x v="2"/>
    <x v="2"/>
  </r>
  <r>
    <x v="6"/>
    <x v="4"/>
    <x v="16"/>
    <x v="14"/>
    <n v="1"/>
    <n v="4"/>
    <x v="10"/>
    <x v="9"/>
    <s v="NO"/>
    <n v="0"/>
    <n v="0"/>
    <s v="NO"/>
    <s v="NO APLICA"/>
    <s v="LIVERPOOL"/>
    <n v="1"/>
    <x v="10"/>
    <x v="1"/>
    <x v="1"/>
  </r>
  <r>
    <x v="6"/>
    <x v="4"/>
    <x v="14"/>
    <x v="16"/>
    <n v="2"/>
    <n v="0"/>
    <x v="13"/>
    <x v="1"/>
    <s v="NO"/>
    <n v="0"/>
    <n v="0"/>
    <s v="NO"/>
    <s v="NO APLICA"/>
    <s v="LIVERPOOL"/>
    <n v="6"/>
    <x v="2"/>
    <x v="2"/>
    <x v="2"/>
  </r>
  <r>
    <x v="6"/>
    <x v="4"/>
    <x v="22"/>
    <x v="21"/>
    <n v="1"/>
    <n v="2"/>
    <x v="18"/>
    <x v="3"/>
    <s v="NO"/>
    <n v="0"/>
    <n v="0"/>
    <s v="NO"/>
    <s v="NO APLICA"/>
    <s v="AJAX"/>
    <n v="2"/>
    <x v="16"/>
    <x v="1"/>
    <x v="1"/>
  </r>
  <r>
    <x v="6"/>
    <x v="4"/>
    <x v="21"/>
    <x v="22"/>
    <n v="1"/>
    <n v="1"/>
    <x v="7"/>
    <x v="6"/>
    <s v="NO"/>
    <n v="0"/>
    <n v="0"/>
    <s v="NO"/>
    <s v="NO APLICA"/>
    <s v="EMPATE"/>
    <n v="3"/>
    <x v="2"/>
    <x v="0"/>
    <x v="0"/>
  </r>
  <r>
    <x v="6"/>
    <x v="4"/>
    <x v="8"/>
    <x v="23"/>
    <n v="3"/>
    <n v="0"/>
    <x v="14"/>
    <x v="12"/>
    <s v="NO"/>
    <n v="0"/>
    <n v="0"/>
    <s v="NO"/>
    <s v="NO APLICA"/>
    <s v="BARCELONA"/>
    <n v="4"/>
    <x v="17"/>
    <x v="2"/>
    <x v="2"/>
  </r>
  <r>
    <x v="6"/>
    <x v="4"/>
    <x v="23"/>
    <x v="8"/>
    <n v="0"/>
    <n v="1"/>
    <x v="5"/>
    <x v="5"/>
    <s v="NO"/>
    <n v="0"/>
    <n v="0"/>
    <s v="NO"/>
    <s v="NO APLICA"/>
    <s v="BARCELONA"/>
    <n v="0"/>
    <x v="2"/>
    <x v="1"/>
    <x v="1"/>
  </r>
  <r>
    <x v="6"/>
    <x v="4"/>
    <x v="6"/>
    <x v="20"/>
    <n v="4"/>
    <n v="3"/>
    <x v="16"/>
    <x v="14"/>
    <s v="NO"/>
    <n v="0"/>
    <n v="0"/>
    <s v="SI"/>
    <s v="TOTTENHAN"/>
    <s v="MANCHESTER CITY"/>
    <n v="4"/>
    <x v="15"/>
    <x v="2"/>
    <x v="2"/>
  </r>
  <r>
    <x v="6"/>
    <x v="4"/>
    <x v="20"/>
    <x v="6"/>
    <n v="1"/>
    <n v="0"/>
    <x v="6"/>
    <x v="5"/>
    <s v="NO"/>
    <n v="0"/>
    <n v="0"/>
    <s v="SI"/>
    <s v="TOTTENHAN"/>
    <s v="TOTTENHAN"/>
    <n v="4"/>
    <x v="2"/>
    <x v="2"/>
    <x v="2"/>
  </r>
  <r>
    <x v="7"/>
    <x v="1"/>
    <x v="2"/>
    <x v="14"/>
    <n v="3"/>
    <n v="1"/>
    <x v="15"/>
    <x v="13"/>
    <s v="NO"/>
    <n v="0"/>
    <n v="0"/>
    <s v="NO"/>
    <s v="NO APLICA"/>
    <s v="REAL MADRID"/>
    <n v="3"/>
    <x v="1"/>
    <x v="2"/>
    <x v="2"/>
  </r>
  <r>
    <x v="7"/>
    <x v="2"/>
    <x v="14"/>
    <x v="1"/>
    <n v="0"/>
    <n v="0"/>
    <x v="2"/>
    <x v="2"/>
    <s v="NO"/>
    <n v="0"/>
    <n v="0"/>
    <s v="NO"/>
    <s v="NO APLICA"/>
    <s v="-"/>
    <n v="1"/>
    <x v="2"/>
    <x v="1"/>
    <x v="1"/>
  </r>
  <r>
    <x v="7"/>
    <x v="3"/>
    <x v="24"/>
    <x v="14"/>
    <n v="4"/>
    <n v="2"/>
    <x v="9"/>
    <x v="8"/>
    <s v="NO"/>
    <n v="0"/>
    <n v="0"/>
    <s v="NO"/>
    <s v="NO APLICA"/>
    <s v="ROMA"/>
    <n v="6"/>
    <x v="10"/>
    <x v="2"/>
    <x v="2"/>
  </r>
  <r>
    <x v="7"/>
    <x v="3"/>
    <x v="14"/>
    <x v="24"/>
    <n v="5"/>
    <n v="2"/>
    <x v="20"/>
    <x v="16"/>
    <s v="NO"/>
    <n v="0"/>
    <n v="0"/>
    <s v="NO"/>
    <s v="NO APLICA"/>
    <s v="LIVERPOOL"/>
    <n v="7"/>
    <x v="2"/>
    <x v="2"/>
    <x v="2"/>
  </r>
  <r>
    <x v="7"/>
    <x v="3"/>
    <x v="2"/>
    <x v="3"/>
    <n v="2"/>
    <n v="2"/>
    <x v="4"/>
    <x v="4"/>
    <s v="NO"/>
    <n v="0"/>
    <n v="0"/>
    <s v="NO"/>
    <s v="NO APLICA"/>
    <s v="EMPATE"/>
    <n v="4"/>
    <x v="1"/>
    <x v="0"/>
    <x v="0"/>
  </r>
  <r>
    <x v="7"/>
    <x v="3"/>
    <x v="3"/>
    <x v="1"/>
    <n v="1"/>
    <n v="2"/>
    <x v="18"/>
    <x v="3"/>
    <s v="NO"/>
    <n v="0"/>
    <n v="0"/>
    <s v="NO"/>
    <s v="NO APLICA"/>
    <s v="REAL MADRID"/>
    <n v="3"/>
    <x v="2"/>
    <x v="1"/>
    <x v="1"/>
  </r>
  <r>
    <x v="7"/>
    <x v="4"/>
    <x v="3"/>
    <x v="25"/>
    <n v="0"/>
    <n v="0"/>
    <x v="2"/>
    <x v="2"/>
    <s v="NO"/>
    <n v="0"/>
    <n v="0"/>
    <s v="NO"/>
    <s v="NO APLICA"/>
    <s v="EMPATE"/>
    <n v="2"/>
    <x v="4"/>
    <x v="0"/>
    <x v="0"/>
  </r>
  <r>
    <x v="7"/>
    <x v="4"/>
    <x v="25"/>
    <x v="3"/>
    <n v="1"/>
    <n v="2"/>
    <x v="18"/>
    <x v="3"/>
    <s v="NO"/>
    <n v="0"/>
    <n v="0"/>
    <s v="NO"/>
    <s v="NO APLICA"/>
    <s v="BAYERN MÚNICH"/>
    <n v="1"/>
    <x v="2"/>
    <x v="1"/>
    <x v="1"/>
  </r>
  <r>
    <x v="7"/>
    <x v="4"/>
    <x v="24"/>
    <x v="8"/>
    <n v="3"/>
    <n v="0"/>
    <x v="14"/>
    <x v="12"/>
    <s v="NO"/>
    <n v="0"/>
    <n v="0"/>
    <s v="SI"/>
    <s v="ROMA"/>
    <s v="ROMA"/>
    <n v="4"/>
    <x v="18"/>
    <x v="2"/>
    <x v="2"/>
  </r>
  <r>
    <x v="7"/>
    <x v="4"/>
    <x v="8"/>
    <x v="24"/>
    <n v="4"/>
    <n v="1"/>
    <x v="21"/>
    <x v="9"/>
    <s v="NO"/>
    <n v="0"/>
    <n v="0"/>
    <s v="SI"/>
    <s v="ROMA"/>
    <s v="BARCELONA"/>
    <n v="4"/>
    <x v="2"/>
    <x v="2"/>
    <x v="2"/>
  </r>
  <r>
    <x v="7"/>
    <x v="4"/>
    <x v="6"/>
    <x v="14"/>
    <n v="1"/>
    <n v="2"/>
    <x v="18"/>
    <x v="3"/>
    <s v="NO"/>
    <n v="0"/>
    <n v="0"/>
    <s v="NO"/>
    <s v="NO APLICA"/>
    <s v="LIVERPOOL"/>
    <n v="1"/>
    <x v="10"/>
    <x v="1"/>
    <x v="1"/>
  </r>
  <r>
    <x v="7"/>
    <x v="4"/>
    <x v="14"/>
    <x v="6"/>
    <n v="3"/>
    <n v="0"/>
    <x v="14"/>
    <x v="12"/>
    <s v="NO"/>
    <n v="0"/>
    <n v="0"/>
    <s v="NO"/>
    <s v="NO APLICA"/>
    <s v="LIVERPOOL"/>
    <n v="5"/>
    <x v="2"/>
    <x v="2"/>
    <x v="2"/>
  </r>
  <r>
    <x v="7"/>
    <x v="4"/>
    <x v="2"/>
    <x v="22"/>
    <n v="1"/>
    <n v="3"/>
    <x v="17"/>
    <x v="13"/>
    <s v="NO"/>
    <n v="0"/>
    <n v="0"/>
    <s v="NO"/>
    <s v="NO APLICA"/>
    <s v="JUVENTUS"/>
    <n v="4"/>
    <x v="1"/>
    <x v="1"/>
    <x v="1"/>
  </r>
  <r>
    <x v="7"/>
    <x v="4"/>
    <x v="22"/>
    <x v="1"/>
    <n v="0"/>
    <n v="3"/>
    <x v="22"/>
    <x v="12"/>
    <s v="NO"/>
    <n v="0"/>
    <n v="0"/>
    <s v="NO"/>
    <s v="NO APLICA"/>
    <s v="REAL MADRID"/>
    <n v="3"/>
    <x v="2"/>
    <x v="1"/>
    <x v="1"/>
  </r>
  <r>
    <x v="8"/>
    <x v="1"/>
    <x v="2"/>
    <x v="22"/>
    <n v="4"/>
    <n v="1"/>
    <x v="21"/>
    <x v="9"/>
    <s v="NO"/>
    <n v="0"/>
    <n v="0"/>
    <s v="NO"/>
    <s v="NO APLICA"/>
    <s v="REAL MADRID"/>
    <n v="4"/>
    <x v="1"/>
    <x v="2"/>
    <x v="2"/>
  </r>
  <r>
    <x v="8"/>
    <x v="2"/>
    <x v="22"/>
    <x v="1"/>
    <n v="0"/>
    <n v="0"/>
    <x v="2"/>
    <x v="2"/>
    <s v="NO"/>
    <n v="0"/>
    <n v="0"/>
    <s v="NO"/>
    <s v="NO APLICA"/>
    <s v="-"/>
    <n v="1"/>
    <x v="2"/>
    <x v="1"/>
    <x v="1"/>
  </r>
  <r>
    <x v="8"/>
    <x v="3"/>
    <x v="7"/>
    <x v="1"/>
    <n v="2"/>
    <n v="1"/>
    <x v="3"/>
    <x v="3"/>
    <s v="NO"/>
    <n v="0"/>
    <n v="0"/>
    <s v="NO"/>
    <s v="NO APLICA"/>
    <s v="ATLETICO DE MADRID"/>
    <n v="2"/>
    <x v="1"/>
    <x v="2"/>
    <x v="2"/>
  </r>
  <r>
    <x v="8"/>
    <x v="3"/>
    <x v="2"/>
    <x v="7"/>
    <n v="3"/>
    <n v="0"/>
    <x v="14"/>
    <x v="12"/>
    <s v="NO"/>
    <n v="0"/>
    <n v="0"/>
    <s v="NO"/>
    <s v="NO APLICA"/>
    <s v="REAL MADRID"/>
    <n v="4"/>
    <x v="2"/>
    <x v="2"/>
    <x v="2"/>
  </r>
  <r>
    <x v="8"/>
    <x v="3"/>
    <x v="22"/>
    <x v="26"/>
    <n v="2"/>
    <n v="1"/>
    <x v="3"/>
    <x v="3"/>
    <s v="NO"/>
    <n v="0"/>
    <n v="0"/>
    <s v="NO"/>
    <s v="NO APLICA"/>
    <s v="JUVENTUS"/>
    <n v="4"/>
    <x v="19"/>
    <x v="2"/>
    <x v="2"/>
  </r>
  <r>
    <x v="8"/>
    <x v="3"/>
    <x v="26"/>
    <x v="22"/>
    <n v="0"/>
    <n v="2"/>
    <x v="1"/>
    <x v="1"/>
    <s v="NO"/>
    <n v="0"/>
    <n v="0"/>
    <s v="NO"/>
    <s v="NO APLICA"/>
    <s v="JUVENTUS"/>
    <n v="1"/>
    <x v="2"/>
    <x v="1"/>
    <x v="1"/>
  </r>
  <r>
    <x v="8"/>
    <x v="4"/>
    <x v="26"/>
    <x v="2"/>
    <n v="3"/>
    <n v="1"/>
    <x v="15"/>
    <x v="13"/>
    <s v="NO"/>
    <n v="0"/>
    <n v="0"/>
    <s v="NO"/>
    <s v="NO APLICA"/>
    <s v="MONACO"/>
    <n v="6"/>
    <x v="20"/>
    <x v="2"/>
    <x v="2"/>
  </r>
  <r>
    <x v="8"/>
    <x v="4"/>
    <x v="1"/>
    <x v="26"/>
    <n v="2"/>
    <n v="3"/>
    <x v="11"/>
    <x v="10"/>
    <s v="NO"/>
    <n v="0"/>
    <n v="0"/>
    <s v="NO"/>
    <s v="NO APLICA"/>
    <s v="MONACO"/>
    <n v="3"/>
    <x v="2"/>
    <x v="1"/>
    <x v="1"/>
  </r>
  <r>
    <x v="8"/>
    <x v="4"/>
    <x v="27"/>
    <x v="7"/>
    <n v="1"/>
    <n v="1"/>
    <x v="7"/>
    <x v="6"/>
    <s v="NO"/>
    <n v="0"/>
    <n v="0"/>
    <s v="NO"/>
    <s v="NO APLICA"/>
    <s v="EMPATE"/>
    <n v="1"/>
    <x v="21"/>
    <x v="0"/>
    <x v="0"/>
  </r>
  <r>
    <x v="8"/>
    <x v="4"/>
    <x v="7"/>
    <x v="27"/>
    <n v="1"/>
    <n v="0"/>
    <x v="6"/>
    <x v="5"/>
    <s v="NO"/>
    <n v="0"/>
    <n v="0"/>
    <s v="NO"/>
    <s v="NO APLICA"/>
    <s v="ATLETICO DE MADRID"/>
    <n v="2"/>
    <x v="2"/>
    <x v="2"/>
    <x v="2"/>
  </r>
  <r>
    <x v="8"/>
    <x v="4"/>
    <x v="2"/>
    <x v="3"/>
    <n v="4"/>
    <n v="2"/>
    <x v="9"/>
    <x v="8"/>
    <s v="NO"/>
    <n v="0"/>
    <n v="0"/>
    <s v="NO"/>
    <s v="NO APLICA"/>
    <s v="REAL MADRID"/>
    <n v="6"/>
    <x v="1"/>
    <x v="2"/>
    <x v="2"/>
  </r>
  <r>
    <x v="8"/>
    <x v="4"/>
    <x v="3"/>
    <x v="1"/>
    <n v="1"/>
    <n v="2"/>
    <x v="18"/>
    <x v="3"/>
    <s v="NO"/>
    <n v="0"/>
    <n v="0"/>
    <s v="NO"/>
    <s v="NO APLICA"/>
    <s v="REAL MADRID"/>
    <n v="3"/>
    <x v="2"/>
    <x v="1"/>
    <x v="1"/>
  </r>
  <r>
    <x v="8"/>
    <x v="4"/>
    <x v="8"/>
    <x v="22"/>
    <n v="0"/>
    <n v="0"/>
    <x v="2"/>
    <x v="2"/>
    <s v="NO"/>
    <n v="0"/>
    <n v="0"/>
    <s v="NO"/>
    <s v="NO APLICA"/>
    <s v="EMPATE"/>
    <n v="0"/>
    <x v="19"/>
    <x v="0"/>
    <x v="0"/>
  </r>
  <r>
    <x v="8"/>
    <x v="4"/>
    <x v="22"/>
    <x v="8"/>
    <n v="3"/>
    <n v="0"/>
    <x v="14"/>
    <x v="12"/>
    <s v="NO"/>
    <n v="0"/>
    <n v="0"/>
    <s v="NO"/>
    <s v="NO APLICA"/>
    <s v="JUVENTUS"/>
    <n v="3"/>
    <x v="2"/>
    <x v="2"/>
    <x v="2"/>
  </r>
  <r>
    <x v="9"/>
    <x v="1"/>
    <x v="7"/>
    <x v="1"/>
    <n v="1"/>
    <n v="1"/>
    <x v="7"/>
    <x v="6"/>
    <s v="SI"/>
    <n v="3"/>
    <n v="5"/>
    <s v="NO"/>
    <s v="NO APLICA"/>
    <s v="EMPATE"/>
    <n v="1"/>
    <x v="1"/>
    <x v="0"/>
    <x v="0"/>
  </r>
  <r>
    <x v="9"/>
    <x v="2"/>
    <x v="2"/>
    <x v="7"/>
    <n v="0"/>
    <n v="0"/>
    <x v="2"/>
    <x v="2"/>
    <s v="SI"/>
    <n v="5"/>
    <n v="3"/>
    <s v="NO"/>
    <s v="NO APLICA"/>
    <s v="-"/>
    <n v="1"/>
    <x v="2"/>
    <x v="1"/>
    <x v="1"/>
  </r>
  <r>
    <x v="9"/>
    <x v="3"/>
    <x v="2"/>
    <x v="6"/>
    <n v="1"/>
    <n v="0"/>
    <x v="6"/>
    <x v="5"/>
    <s v="NO"/>
    <n v="0"/>
    <n v="0"/>
    <s v="NO"/>
    <s v="NO APLICA"/>
    <s v="REAL MADRID"/>
    <n v="1"/>
    <x v="1"/>
    <x v="2"/>
    <x v="2"/>
  </r>
  <r>
    <x v="9"/>
    <x v="3"/>
    <x v="6"/>
    <x v="1"/>
    <n v="0"/>
    <n v="0"/>
    <x v="2"/>
    <x v="2"/>
    <s v="NO"/>
    <n v="0"/>
    <n v="0"/>
    <s v="NO"/>
    <s v="NO APLICA"/>
    <s v="EMPATE"/>
    <n v="0"/>
    <x v="2"/>
    <x v="0"/>
    <x v="0"/>
  </r>
  <r>
    <x v="9"/>
    <x v="3"/>
    <x v="3"/>
    <x v="7"/>
    <n v="2"/>
    <n v="1"/>
    <x v="3"/>
    <x v="3"/>
    <s v="NO"/>
    <n v="0"/>
    <n v="0"/>
    <s v="SI"/>
    <s v="ATLETICO DE MADRID"/>
    <s v="BAYERN MÚNICH"/>
    <n v="2"/>
    <x v="21"/>
    <x v="2"/>
    <x v="2"/>
  </r>
  <r>
    <x v="9"/>
    <x v="3"/>
    <x v="7"/>
    <x v="3"/>
    <n v="1"/>
    <n v="0"/>
    <x v="6"/>
    <x v="5"/>
    <s v="NO"/>
    <n v="0"/>
    <n v="0"/>
    <s v="SI"/>
    <s v="ATLETICO DE MADRID"/>
    <s v="ATLETICO DE MADRID"/>
    <n v="2"/>
    <x v="2"/>
    <x v="2"/>
    <x v="2"/>
  </r>
  <r>
    <x v="9"/>
    <x v="4"/>
    <x v="11"/>
    <x v="3"/>
    <n v="2"/>
    <n v="2"/>
    <x v="4"/>
    <x v="4"/>
    <s v="NO"/>
    <n v="0"/>
    <n v="0"/>
    <s v="NO"/>
    <s v="NO APLICA"/>
    <s v="EMPATE"/>
    <n v="2"/>
    <x v="4"/>
    <x v="0"/>
    <x v="0"/>
  </r>
  <r>
    <x v="9"/>
    <x v="4"/>
    <x v="3"/>
    <x v="11"/>
    <n v="1"/>
    <n v="0"/>
    <x v="6"/>
    <x v="5"/>
    <s v="NO"/>
    <n v="0"/>
    <n v="0"/>
    <s v="NO"/>
    <s v="NO APLICA"/>
    <s v="BAYERN MÚNICH"/>
    <n v="3"/>
    <x v="2"/>
    <x v="2"/>
    <x v="2"/>
  </r>
  <r>
    <x v="9"/>
    <x v="4"/>
    <x v="2"/>
    <x v="28"/>
    <n v="3"/>
    <n v="0"/>
    <x v="14"/>
    <x v="12"/>
    <s v="NO"/>
    <n v="0"/>
    <n v="0"/>
    <s v="NO"/>
    <s v="NO APLICA"/>
    <s v="REAL MADRID"/>
    <n v="3"/>
    <x v="1"/>
    <x v="2"/>
    <x v="2"/>
  </r>
  <r>
    <x v="9"/>
    <x v="4"/>
    <x v="28"/>
    <x v="1"/>
    <n v="2"/>
    <n v="0"/>
    <x v="13"/>
    <x v="1"/>
    <s v="NO"/>
    <n v="0"/>
    <n v="0"/>
    <s v="NO"/>
    <s v="NO APLICA"/>
    <s v="WOLFSBURG"/>
    <n v="2"/>
    <x v="2"/>
    <x v="2"/>
    <x v="2"/>
  </r>
  <r>
    <x v="9"/>
    <x v="4"/>
    <x v="6"/>
    <x v="4"/>
    <n v="1"/>
    <n v="0"/>
    <x v="6"/>
    <x v="5"/>
    <s v="NO"/>
    <n v="0"/>
    <n v="0"/>
    <s v="NO"/>
    <s v="NO APLICA"/>
    <s v="MANCHESTER CITY"/>
    <n v="3"/>
    <x v="7"/>
    <x v="2"/>
    <x v="2"/>
  </r>
  <r>
    <x v="9"/>
    <x v="4"/>
    <x v="4"/>
    <x v="6"/>
    <n v="2"/>
    <n v="2"/>
    <x v="4"/>
    <x v="4"/>
    <s v="NO"/>
    <n v="0"/>
    <n v="0"/>
    <s v="NO"/>
    <s v="NO APLICA"/>
    <s v="EMPATE"/>
    <n v="2"/>
    <x v="2"/>
    <x v="0"/>
    <x v="0"/>
  </r>
  <r>
    <x v="9"/>
    <x v="4"/>
    <x v="7"/>
    <x v="8"/>
    <n v="2"/>
    <n v="0"/>
    <x v="13"/>
    <x v="1"/>
    <s v="NO"/>
    <n v="0"/>
    <n v="0"/>
    <s v="NO"/>
    <s v="NO APLICA"/>
    <s v="ATLETICO DE MADRID"/>
    <n v="3"/>
    <x v="21"/>
    <x v="2"/>
    <x v="2"/>
  </r>
  <r>
    <x v="9"/>
    <x v="4"/>
    <x v="8"/>
    <x v="7"/>
    <n v="2"/>
    <n v="1"/>
    <x v="3"/>
    <x v="3"/>
    <s v="NO"/>
    <n v="0"/>
    <n v="0"/>
    <s v="NO"/>
    <s v="NO APLICA"/>
    <s v="BARCELONA"/>
    <n v="2"/>
    <x v="2"/>
    <x v="2"/>
    <x v="2"/>
  </r>
  <r>
    <x v="10"/>
    <x v="1"/>
    <x v="8"/>
    <x v="22"/>
    <n v="3"/>
    <n v="1"/>
    <x v="15"/>
    <x v="13"/>
    <s v="NO"/>
    <n v="0"/>
    <n v="0"/>
    <s v="NO"/>
    <s v="NO APLICA"/>
    <s v="BARCELONA"/>
    <n v="3"/>
    <x v="17"/>
    <x v="2"/>
    <x v="2"/>
  </r>
  <r>
    <x v="10"/>
    <x v="2"/>
    <x v="22"/>
    <x v="8"/>
    <n v="0"/>
    <n v="0"/>
    <x v="2"/>
    <x v="2"/>
    <s v="NO"/>
    <n v="0"/>
    <n v="0"/>
    <s v="NO"/>
    <s v="NO APLICA"/>
    <s v="-"/>
    <n v="1"/>
    <x v="2"/>
    <x v="1"/>
    <x v="1"/>
  </r>
  <r>
    <x v="10"/>
    <x v="3"/>
    <x v="2"/>
    <x v="22"/>
    <n v="1"/>
    <n v="1"/>
    <x v="7"/>
    <x v="6"/>
    <s v="NO"/>
    <n v="0"/>
    <n v="0"/>
    <s v="NO"/>
    <s v="NO APLICA"/>
    <s v="EMPATE"/>
    <n v="2"/>
    <x v="19"/>
    <x v="0"/>
    <x v="0"/>
  </r>
  <r>
    <x v="10"/>
    <x v="3"/>
    <x v="22"/>
    <x v="1"/>
    <n v="2"/>
    <n v="1"/>
    <x v="3"/>
    <x v="3"/>
    <s v="NO"/>
    <n v="0"/>
    <n v="0"/>
    <s v="NO"/>
    <s v="NO APLICA"/>
    <s v="JUVENTUS"/>
    <n v="3"/>
    <x v="2"/>
    <x v="2"/>
    <x v="2"/>
  </r>
  <r>
    <x v="10"/>
    <x v="3"/>
    <x v="3"/>
    <x v="8"/>
    <n v="3"/>
    <n v="2"/>
    <x v="23"/>
    <x v="10"/>
    <s v="NO"/>
    <n v="0"/>
    <n v="0"/>
    <s v="NO"/>
    <s v="NO APLICA"/>
    <s v="BAYERN MÚNICH"/>
    <n v="3"/>
    <x v="17"/>
    <x v="2"/>
    <x v="2"/>
  </r>
  <r>
    <x v="10"/>
    <x v="3"/>
    <x v="8"/>
    <x v="3"/>
    <n v="3"/>
    <n v="0"/>
    <x v="14"/>
    <x v="12"/>
    <s v="NO"/>
    <n v="0"/>
    <n v="0"/>
    <s v="NO"/>
    <s v="NO APLICA"/>
    <s v="BARCELONA"/>
    <n v="5"/>
    <x v="2"/>
    <x v="2"/>
    <x v="2"/>
  </r>
  <r>
    <x v="10"/>
    <x v="4"/>
    <x v="2"/>
    <x v="7"/>
    <n v="1"/>
    <n v="0"/>
    <x v="6"/>
    <x v="5"/>
    <s v="NO"/>
    <n v="0"/>
    <n v="0"/>
    <s v="NO"/>
    <s v="NO APLICA"/>
    <s v="REAL MADRID"/>
    <n v="1"/>
    <x v="1"/>
    <x v="2"/>
    <x v="2"/>
  </r>
  <r>
    <x v="10"/>
    <x v="4"/>
    <x v="7"/>
    <x v="1"/>
    <n v="0"/>
    <n v="0"/>
    <x v="2"/>
    <x v="2"/>
    <s v="NO"/>
    <n v="0"/>
    <n v="0"/>
    <s v="NO"/>
    <s v="NO APLICA"/>
    <s v="EMPATE"/>
    <n v="0"/>
    <x v="2"/>
    <x v="0"/>
    <x v="0"/>
  </r>
  <r>
    <x v="10"/>
    <x v="4"/>
    <x v="8"/>
    <x v="4"/>
    <n v="2"/>
    <n v="0"/>
    <x v="13"/>
    <x v="1"/>
    <s v="NO"/>
    <n v="0"/>
    <n v="0"/>
    <s v="NO"/>
    <s v="NO APLICA"/>
    <s v="BARCELONA"/>
    <n v="5"/>
    <x v="17"/>
    <x v="2"/>
    <x v="2"/>
  </r>
  <r>
    <x v="10"/>
    <x v="4"/>
    <x v="4"/>
    <x v="8"/>
    <n v="1"/>
    <n v="3"/>
    <x v="17"/>
    <x v="13"/>
    <s v="NO"/>
    <n v="0"/>
    <n v="0"/>
    <s v="NO"/>
    <s v="NO APLICA"/>
    <s v="BARCELONA"/>
    <n v="1"/>
    <x v="2"/>
    <x v="1"/>
    <x v="1"/>
  </r>
  <r>
    <x v="10"/>
    <x v="4"/>
    <x v="3"/>
    <x v="16"/>
    <n v="6"/>
    <n v="1"/>
    <x v="24"/>
    <x v="17"/>
    <s v="NO"/>
    <n v="0"/>
    <n v="0"/>
    <s v="NO"/>
    <s v="NO APLICA"/>
    <s v="BAYERN MÚNICH"/>
    <n v="7"/>
    <x v="4"/>
    <x v="2"/>
    <x v="2"/>
  </r>
  <r>
    <x v="10"/>
    <x v="4"/>
    <x v="16"/>
    <x v="3"/>
    <n v="3"/>
    <n v="1"/>
    <x v="15"/>
    <x v="13"/>
    <s v="NO"/>
    <n v="0"/>
    <n v="0"/>
    <s v="NO"/>
    <s v="NO APLICA"/>
    <s v="PORTO"/>
    <n v="4"/>
    <x v="2"/>
    <x v="2"/>
    <x v="2"/>
  </r>
  <r>
    <x v="10"/>
    <x v="4"/>
    <x v="26"/>
    <x v="22"/>
    <n v="0"/>
    <n v="0"/>
    <x v="2"/>
    <x v="2"/>
    <s v="NO"/>
    <n v="0"/>
    <n v="0"/>
    <s v="NO"/>
    <s v="NO APLICA"/>
    <s v="EMPATE"/>
    <n v="0"/>
    <x v="19"/>
    <x v="0"/>
    <x v="0"/>
  </r>
  <r>
    <x v="10"/>
    <x v="4"/>
    <x v="22"/>
    <x v="26"/>
    <n v="1"/>
    <n v="0"/>
    <x v="6"/>
    <x v="5"/>
    <s v="NO"/>
    <n v="0"/>
    <n v="0"/>
    <s v="NO"/>
    <s v="NO APLICA"/>
    <s v="JUVENTUS"/>
    <n v="1"/>
    <x v="2"/>
    <x v="2"/>
    <x v="2"/>
  </r>
  <r>
    <x v="11"/>
    <x v="1"/>
    <x v="7"/>
    <x v="1"/>
    <n v="1"/>
    <n v="4"/>
    <x v="10"/>
    <x v="9"/>
    <s v="NO"/>
    <n v="0"/>
    <n v="0"/>
    <s v="NO"/>
    <s v="NO APLICA"/>
    <s v="REAL MADRID"/>
    <n v="1"/>
    <x v="1"/>
    <x v="1"/>
    <x v="1"/>
  </r>
  <r>
    <x v="11"/>
    <x v="2"/>
    <x v="2"/>
    <x v="7"/>
    <n v="0"/>
    <n v="0"/>
    <x v="2"/>
    <x v="2"/>
    <s v="NO"/>
    <n v="0"/>
    <n v="0"/>
    <s v="NO"/>
    <s v="NO APLICA"/>
    <s v="-"/>
    <n v="4"/>
    <x v="2"/>
    <x v="1"/>
    <x v="1"/>
  </r>
  <r>
    <x v="11"/>
    <x v="3"/>
    <x v="12"/>
    <x v="7"/>
    <n v="1"/>
    <n v="3"/>
    <x v="17"/>
    <x v="13"/>
    <s v="NO"/>
    <n v="0"/>
    <n v="0"/>
    <s v="NO"/>
    <s v="NO APLICA"/>
    <s v="ATLETICO DE MADRID"/>
    <n v="1"/>
    <x v="21"/>
    <x v="1"/>
    <x v="1"/>
  </r>
  <r>
    <x v="11"/>
    <x v="3"/>
    <x v="7"/>
    <x v="12"/>
    <n v="0"/>
    <n v="0"/>
    <x v="2"/>
    <x v="2"/>
    <s v="NO"/>
    <n v="0"/>
    <n v="0"/>
    <s v="NO"/>
    <s v="NO APLICA"/>
    <s v="EMPATE"/>
    <n v="3"/>
    <x v="2"/>
    <x v="0"/>
    <x v="0"/>
  </r>
  <r>
    <x v="11"/>
    <x v="3"/>
    <x v="3"/>
    <x v="1"/>
    <n v="0"/>
    <n v="4"/>
    <x v="25"/>
    <x v="11"/>
    <s v="NO"/>
    <n v="0"/>
    <n v="0"/>
    <s v="NO"/>
    <s v="NO APLICA"/>
    <s v="REAL MADRID"/>
    <n v="0"/>
    <x v="1"/>
    <x v="1"/>
    <x v="1"/>
  </r>
  <r>
    <x v="11"/>
    <x v="3"/>
    <x v="2"/>
    <x v="3"/>
    <n v="1"/>
    <n v="0"/>
    <x v="6"/>
    <x v="5"/>
    <s v="NO"/>
    <n v="0"/>
    <n v="0"/>
    <s v="NO"/>
    <s v="NO APLICA"/>
    <s v="REAL MADRID"/>
    <n v="5"/>
    <x v="2"/>
    <x v="2"/>
    <x v="2"/>
  </r>
  <r>
    <x v="11"/>
    <x v="4"/>
    <x v="7"/>
    <x v="8"/>
    <n v="1"/>
    <n v="0"/>
    <x v="6"/>
    <x v="5"/>
    <s v="NO"/>
    <n v="0"/>
    <n v="0"/>
    <s v="NO"/>
    <s v="NO APLICA"/>
    <s v="ATLETICO DE MADRID"/>
    <n v="2"/>
    <x v="21"/>
    <x v="2"/>
    <x v="2"/>
  </r>
  <r>
    <x v="11"/>
    <x v="4"/>
    <x v="8"/>
    <x v="7"/>
    <n v="1"/>
    <n v="1"/>
    <x v="7"/>
    <x v="6"/>
    <s v="NO"/>
    <n v="0"/>
    <n v="0"/>
    <s v="NO"/>
    <s v="NO APLICA"/>
    <s v="EMPATE"/>
    <n v="1"/>
    <x v="2"/>
    <x v="0"/>
    <x v="0"/>
  </r>
  <r>
    <x v="11"/>
    <x v="4"/>
    <x v="1"/>
    <x v="1"/>
    <n v="2"/>
    <n v="0"/>
    <x v="13"/>
    <x v="1"/>
    <s v="NO"/>
    <n v="0"/>
    <n v="0"/>
    <s v="NO"/>
    <s v="NO APLICA"/>
    <s v="BORUSSIA DE DORTMUND_x000a_"/>
    <n v="2"/>
    <x v="1"/>
    <x v="2"/>
    <x v="2"/>
  </r>
  <r>
    <x v="11"/>
    <x v="4"/>
    <x v="2"/>
    <x v="2"/>
    <n v="3"/>
    <n v="0"/>
    <x v="14"/>
    <x v="12"/>
    <s v="NO"/>
    <n v="0"/>
    <n v="0"/>
    <s v="NO"/>
    <s v="NO APLICA"/>
    <s v="REAL MADRID"/>
    <n v="3"/>
    <x v="2"/>
    <x v="2"/>
    <x v="2"/>
  </r>
  <r>
    <x v="11"/>
    <x v="4"/>
    <x v="12"/>
    <x v="4"/>
    <n v="2"/>
    <n v="0"/>
    <x v="13"/>
    <x v="1"/>
    <s v="NO"/>
    <n v="0"/>
    <n v="0"/>
    <s v="NO"/>
    <s v="NO APLICA"/>
    <s v="CHELSEA"/>
    <n v="3"/>
    <x v="12"/>
    <x v="2"/>
    <x v="2"/>
  </r>
  <r>
    <x v="11"/>
    <x v="4"/>
    <x v="4"/>
    <x v="12"/>
    <n v="3"/>
    <n v="1"/>
    <x v="15"/>
    <x v="13"/>
    <s v="NO"/>
    <n v="0"/>
    <n v="0"/>
    <s v="NO"/>
    <s v="NO APLICA"/>
    <s v="PARIS"/>
    <n v="3"/>
    <x v="2"/>
    <x v="2"/>
    <x v="2"/>
  </r>
  <r>
    <x v="11"/>
    <x v="4"/>
    <x v="3"/>
    <x v="23"/>
    <n v="3"/>
    <n v="1"/>
    <x v="15"/>
    <x v="13"/>
    <s v="NO"/>
    <n v="0"/>
    <n v="0"/>
    <s v="NO"/>
    <s v="NO APLICA"/>
    <s v="BAYERN MÚNICH"/>
    <n v="4"/>
    <x v="4"/>
    <x v="2"/>
    <x v="2"/>
  </r>
  <r>
    <x v="12"/>
    <x v="4"/>
    <x v="23"/>
    <x v="3"/>
    <n v="1"/>
    <n v="1"/>
    <x v="7"/>
    <x v="6"/>
    <s v="NO"/>
    <n v="0"/>
    <n v="0"/>
    <s v="NO"/>
    <s v="NO APLICA"/>
    <s v="EMPATE"/>
    <n v="2"/>
    <x v="2"/>
    <x v="0"/>
    <x v="0"/>
  </r>
  <r>
    <x v="13"/>
    <x v="1"/>
    <x v="3"/>
    <x v="2"/>
    <n v="2"/>
    <n v="1"/>
    <x v="3"/>
    <x v="3"/>
    <s v="NO"/>
    <n v="0"/>
    <n v="0"/>
    <s v="NO"/>
    <s v="NO APLICA"/>
    <s v="BAYERN MÚNICH"/>
    <n v="2"/>
    <x v="4"/>
    <x v="2"/>
    <x v="2"/>
  </r>
  <r>
    <x v="13"/>
    <x v="2"/>
    <x v="1"/>
    <x v="3"/>
    <n v="0"/>
    <n v="0"/>
    <x v="2"/>
    <x v="2"/>
    <s v="NO"/>
    <n v="0"/>
    <n v="0"/>
    <s v="NO"/>
    <s v="NO APLICA"/>
    <s v="-"/>
    <n v="1"/>
    <x v="2"/>
    <x v="1"/>
    <x v="1"/>
  </r>
  <r>
    <x v="13"/>
    <x v="3"/>
    <x v="8"/>
    <x v="3"/>
    <n v="0"/>
    <n v="3"/>
    <x v="22"/>
    <x v="12"/>
    <s v="NO"/>
    <n v="0"/>
    <n v="0"/>
    <s v="NO"/>
    <s v="NO APLICA"/>
    <s v="BAYERN MÚNICH"/>
    <n v="0"/>
    <x v="4"/>
    <x v="1"/>
    <x v="1"/>
  </r>
  <r>
    <x v="13"/>
    <x v="3"/>
    <x v="3"/>
    <x v="8"/>
    <n v="4"/>
    <n v="0"/>
    <x v="12"/>
    <x v="11"/>
    <s v="NO"/>
    <n v="0"/>
    <n v="0"/>
    <s v="NO"/>
    <s v="NO APLICA"/>
    <s v="BAYERN MÚNICH"/>
    <n v="7"/>
    <x v="2"/>
    <x v="2"/>
    <x v="2"/>
  </r>
  <r>
    <x v="13"/>
    <x v="3"/>
    <x v="2"/>
    <x v="2"/>
    <n v="2"/>
    <n v="0"/>
    <x v="13"/>
    <x v="1"/>
    <s v="NO"/>
    <n v="0"/>
    <n v="0"/>
    <s v="NO"/>
    <s v="NO APLICA"/>
    <s v="REAL MADRID"/>
    <n v="3"/>
    <x v="3"/>
    <x v="2"/>
    <x v="2"/>
  </r>
  <r>
    <x v="13"/>
    <x v="3"/>
    <x v="1"/>
    <x v="1"/>
    <n v="4"/>
    <n v="1"/>
    <x v="21"/>
    <x v="9"/>
    <s v="NO"/>
    <n v="0"/>
    <n v="0"/>
    <s v="NO"/>
    <s v="NO APLICA"/>
    <s v="BORUSSIA DE DORTMUND_x000a_"/>
    <n v="4"/>
    <x v="2"/>
    <x v="2"/>
    <x v="2"/>
  </r>
  <r>
    <x v="13"/>
    <x v="4"/>
    <x v="22"/>
    <x v="3"/>
    <n v="0"/>
    <n v="2"/>
    <x v="1"/>
    <x v="1"/>
    <s v="NO"/>
    <n v="0"/>
    <n v="0"/>
    <s v="NO"/>
    <s v="NO APLICA"/>
    <s v="BAYERN MÚNICH"/>
    <n v="0"/>
    <x v="4"/>
    <x v="1"/>
    <x v="1"/>
  </r>
  <r>
    <x v="13"/>
    <x v="4"/>
    <x v="3"/>
    <x v="22"/>
    <n v="2"/>
    <n v="0"/>
    <x v="13"/>
    <x v="1"/>
    <s v="NO"/>
    <n v="0"/>
    <n v="0"/>
    <s v="NO"/>
    <s v="NO APLICA"/>
    <s v="BAYERN MÚNICH"/>
    <n v="4"/>
    <x v="2"/>
    <x v="2"/>
    <x v="2"/>
  </r>
  <r>
    <x v="13"/>
    <x v="4"/>
    <x v="29"/>
    <x v="1"/>
    <n v="3"/>
    <n v="2"/>
    <x v="23"/>
    <x v="10"/>
    <s v="NO"/>
    <n v="0"/>
    <n v="0"/>
    <s v="NO"/>
    <s v="NO APLICA"/>
    <s v="GALATASARAY"/>
    <n v="3"/>
    <x v="1"/>
    <x v="2"/>
    <x v="2"/>
  </r>
  <r>
    <x v="13"/>
    <x v="4"/>
    <x v="2"/>
    <x v="29"/>
    <n v="3"/>
    <n v="0"/>
    <x v="14"/>
    <x v="12"/>
    <s v="NO"/>
    <n v="0"/>
    <n v="0"/>
    <s v="NO"/>
    <s v="NO APLICA"/>
    <s v="REAL MADRID"/>
    <n v="5"/>
    <x v="2"/>
    <x v="2"/>
    <x v="2"/>
  </r>
  <r>
    <x v="13"/>
    <x v="4"/>
    <x v="1"/>
    <x v="30"/>
    <n v="3"/>
    <n v="2"/>
    <x v="23"/>
    <x v="10"/>
    <s v="NO"/>
    <n v="0"/>
    <n v="0"/>
    <s v="NO"/>
    <s v="NO APLICA"/>
    <s v="BORUSSIA DE DORTMUND_x000a_"/>
    <n v="3"/>
    <x v="5"/>
    <x v="2"/>
    <x v="2"/>
  </r>
  <r>
    <x v="13"/>
    <x v="4"/>
    <x v="30"/>
    <x v="2"/>
    <n v="0"/>
    <n v="0"/>
    <x v="2"/>
    <x v="2"/>
    <s v="NO"/>
    <n v="0"/>
    <n v="0"/>
    <s v="NO"/>
    <s v="NO APLICA"/>
    <s v="EMPATE"/>
    <n v="2"/>
    <x v="2"/>
    <x v="0"/>
    <x v="0"/>
  </r>
  <r>
    <x v="13"/>
    <x v="4"/>
    <x v="8"/>
    <x v="4"/>
    <n v="1"/>
    <n v="1"/>
    <x v="7"/>
    <x v="6"/>
    <s v="NO"/>
    <n v="0"/>
    <n v="0"/>
    <s v="SI"/>
    <s v="PARIS"/>
    <s v="EMPATE"/>
    <n v="3"/>
    <x v="6"/>
    <x v="0"/>
    <x v="0"/>
  </r>
  <r>
    <x v="13"/>
    <x v="4"/>
    <x v="4"/>
    <x v="8"/>
    <n v="2"/>
    <n v="2"/>
    <x v="4"/>
    <x v="4"/>
    <s v="NO"/>
    <n v="0"/>
    <n v="0"/>
    <s v="SI"/>
    <s v="BARCELONA"/>
    <s v="EMPATE"/>
    <n v="3"/>
    <x v="2"/>
    <x v="0"/>
    <x v="0"/>
  </r>
  <r>
    <x v="14"/>
    <x v="1"/>
    <x v="12"/>
    <x v="3"/>
    <n v="1"/>
    <n v="1"/>
    <x v="7"/>
    <x v="6"/>
    <s v="SI"/>
    <n v="4"/>
    <n v="3"/>
    <s v="NO"/>
    <s v="NO APLICA"/>
    <s v="EMPATE"/>
    <n v="1"/>
    <x v="12"/>
    <x v="0"/>
    <x v="0"/>
  </r>
  <r>
    <x v="14"/>
    <x v="2"/>
    <x v="3"/>
    <x v="12"/>
    <n v="0"/>
    <n v="0"/>
    <x v="2"/>
    <x v="2"/>
    <s v="SI"/>
    <n v="3"/>
    <n v="4"/>
    <s v="NO"/>
    <s v="NO APLICA"/>
    <s v="-"/>
    <n v="1"/>
    <x v="2"/>
    <x v="1"/>
    <x v="1"/>
  </r>
  <r>
    <x v="14"/>
    <x v="3"/>
    <x v="2"/>
    <x v="3"/>
    <n v="2"/>
    <n v="1"/>
    <x v="3"/>
    <x v="3"/>
    <s v="SI"/>
    <n v="1"/>
    <n v="3"/>
    <s v="NO"/>
    <s v="NO APLICA"/>
    <s v="REAL MADRID"/>
    <n v="3"/>
    <x v="4"/>
    <x v="2"/>
    <x v="2"/>
  </r>
  <r>
    <x v="14"/>
    <x v="3"/>
    <x v="3"/>
    <x v="1"/>
    <n v="2"/>
    <n v="1"/>
    <x v="3"/>
    <x v="3"/>
    <s v="NO"/>
    <n v="0"/>
    <n v="0"/>
    <s v="NO"/>
    <s v="NO APLICA"/>
    <s v="BAYERN MÚNICH"/>
    <n v="3"/>
    <x v="2"/>
    <x v="2"/>
    <x v="2"/>
  </r>
  <r>
    <x v="14"/>
    <x v="3"/>
    <x v="8"/>
    <x v="12"/>
    <n v="2"/>
    <n v="2"/>
    <x v="4"/>
    <x v="4"/>
    <s v="NO"/>
    <n v="0"/>
    <n v="0"/>
    <s v="NO"/>
    <s v="NO APLICA"/>
    <s v="EMPATE"/>
    <n v="2"/>
    <x v="12"/>
    <x v="0"/>
    <x v="0"/>
  </r>
  <r>
    <x v="14"/>
    <x v="3"/>
    <x v="12"/>
    <x v="8"/>
    <n v="1"/>
    <n v="0"/>
    <x v="6"/>
    <x v="5"/>
    <s v="NO"/>
    <n v="0"/>
    <n v="0"/>
    <s v="NO"/>
    <s v="NO APLICA"/>
    <s v="CHELSEA"/>
    <n v="3"/>
    <x v="2"/>
    <x v="2"/>
    <x v="2"/>
  </r>
  <r>
    <x v="14"/>
    <x v="4"/>
    <x v="2"/>
    <x v="31"/>
    <n v="5"/>
    <n v="2"/>
    <x v="20"/>
    <x v="16"/>
    <s v="NO"/>
    <n v="0"/>
    <n v="0"/>
    <s v="NO"/>
    <s v="NO APLICA"/>
    <s v="REAL MADRID"/>
    <n v="8"/>
    <x v="1"/>
    <x v="2"/>
    <x v="2"/>
  </r>
  <r>
    <x v="14"/>
    <x v="4"/>
    <x v="31"/>
    <x v="1"/>
    <n v="0"/>
    <n v="3"/>
    <x v="22"/>
    <x v="12"/>
    <s v="NO "/>
    <n v="0"/>
    <n v="0"/>
    <s v="NO"/>
    <s v="NO APLICA"/>
    <s v="REAL MADRID"/>
    <n v="2"/>
    <x v="2"/>
    <x v="1"/>
    <x v="1"/>
  </r>
  <r>
    <x v="14"/>
    <x v="4"/>
    <x v="3"/>
    <x v="32"/>
    <n v="2"/>
    <n v="0"/>
    <x v="13"/>
    <x v="1"/>
    <s v="NO"/>
    <n v="0"/>
    <n v="0"/>
    <s v="NO"/>
    <s v="NO APLICA"/>
    <s v="BAYERN MÚNICH"/>
    <n v="4"/>
    <x v="4"/>
    <x v="2"/>
    <x v="2"/>
  </r>
  <r>
    <x v="14"/>
    <x v="4"/>
    <x v="32"/>
    <x v="3"/>
    <n v="0"/>
    <n v="2"/>
    <x v="1"/>
    <x v="1"/>
    <s v="NO"/>
    <n v="0"/>
    <n v="0"/>
    <s v="NO"/>
    <s v="NO APLICA"/>
    <s v="BAYERN MÚNICH"/>
    <n v="0"/>
    <x v="2"/>
    <x v="1"/>
    <x v="1"/>
  </r>
  <r>
    <x v="14"/>
    <x v="4"/>
    <x v="8"/>
    <x v="10"/>
    <n v="3"/>
    <n v="1"/>
    <x v="15"/>
    <x v="13"/>
    <s v="NO"/>
    <n v="0"/>
    <n v="0"/>
    <s v="NO"/>
    <s v="NO APLICA"/>
    <s v="BARCELONA"/>
    <n v="3"/>
    <x v="17"/>
    <x v="2"/>
    <x v="2"/>
  </r>
  <r>
    <x v="14"/>
    <x v="4"/>
    <x v="10"/>
    <x v="8"/>
    <n v="0"/>
    <n v="0"/>
    <x v="2"/>
    <x v="2"/>
    <s v="NO"/>
    <n v="0"/>
    <n v="0"/>
    <s v="NO"/>
    <s v="NO APLICA"/>
    <s v="EMPATE"/>
    <n v="1"/>
    <x v="2"/>
    <x v="0"/>
    <x v="0"/>
  </r>
  <r>
    <x v="14"/>
    <x v="4"/>
    <x v="12"/>
    <x v="11"/>
    <n v="2"/>
    <n v="1"/>
    <x v="3"/>
    <x v="3"/>
    <s v="NO"/>
    <n v="0"/>
    <n v="0"/>
    <s v="NO"/>
    <s v="NO APLICA"/>
    <s v="CHELSEA"/>
    <n v="3"/>
    <x v="12"/>
    <x v="2"/>
    <x v="2"/>
  </r>
  <r>
    <x v="14"/>
    <x v="4"/>
    <x v="11"/>
    <x v="12"/>
    <n v="0"/>
    <n v="1"/>
    <x v="5"/>
    <x v="5"/>
    <s v="NO"/>
    <n v="0"/>
    <n v="0"/>
    <s v="NO"/>
    <s v="NO APLICA"/>
    <s v="CHELSEA"/>
    <n v="1"/>
    <x v="2"/>
    <x v="1"/>
    <x v="1"/>
  </r>
  <r>
    <x v="15"/>
    <x v="1"/>
    <x v="23"/>
    <x v="8"/>
    <n v="1"/>
    <n v="3"/>
    <x v="17"/>
    <x v="13"/>
    <s v="NO"/>
    <n v="0"/>
    <n v="0"/>
    <s v="NO"/>
    <s v="NO APLICA"/>
    <s v="BARCELONA"/>
    <n v="1"/>
    <x v="17"/>
    <x v="1"/>
    <x v="1"/>
  </r>
  <r>
    <x v="15"/>
    <x v="2"/>
    <x v="8"/>
    <x v="23"/>
    <n v="0"/>
    <n v="0"/>
    <x v="2"/>
    <x v="2"/>
    <s v="NO"/>
    <n v="0"/>
    <n v="0"/>
    <s v="NO"/>
    <s v="NO APLICA"/>
    <s v="-"/>
    <n v="3"/>
    <x v="2"/>
    <x v="1"/>
    <x v="1"/>
  </r>
  <r>
    <x v="15"/>
    <x v="3"/>
    <x v="23"/>
    <x v="33"/>
    <n v="4"/>
    <n v="1"/>
    <x v="21"/>
    <x v="9"/>
    <s v="NO"/>
    <n v="0"/>
    <n v="0"/>
    <s v="NO"/>
    <s v="NO APLICA"/>
    <s v="MANCHESTER UNITED"/>
    <n v="6"/>
    <x v="22"/>
    <x v="2"/>
    <x v="2"/>
  </r>
  <r>
    <x v="15"/>
    <x v="3"/>
    <x v="33"/>
    <x v="23"/>
    <n v="0"/>
    <n v="2"/>
    <x v="1"/>
    <x v="1"/>
    <s v="NO"/>
    <n v="0"/>
    <n v="0"/>
    <s v="NO"/>
    <s v="NO APLICA"/>
    <s v="MANCHESTER UNITED"/>
    <n v="1"/>
    <x v="2"/>
    <x v="1"/>
    <x v="1"/>
  </r>
  <r>
    <x v="15"/>
    <x v="3"/>
    <x v="8"/>
    <x v="1"/>
    <n v="1"/>
    <n v="1"/>
    <x v="7"/>
    <x v="6"/>
    <s v="NO"/>
    <n v="0"/>
    <n v="0"/>
    <s v="NO"/>
    <s v="NO APLICA"/>
    <s v="EMPATE"/>
    <n v="3"/>
    <x v="17"/>
    <x v="0"/>
    <x v="0"/>
  </r>
  <r>
    <x v="15"/>
    <x v="3"/>
    <x v="2"/>
    <x v="8"/>
    <n v="0"/>
    <n v="2"/>
    <x v="1"/>
    <x v="1"/>
    <s v="NO"/>
    <n v="0"/>
    <n v="0"/>
    <s v="NO"/>
    <s v="NO APLICA"/>
    <s v="BARCELONA"/>
    <n v="1"/>
    <x v="2"/>
    <x v="1"/>
    <x v="1"/>
  </r>
  <r>
    <x v="15"/>
    <x v="4"/>
    <x v="20"/>
    <x v="1"/>
    <n v="0"/>
    <n v="1"/>
    <x v="5"/>
    <x v="5"/>
    <s v="NO"/>
    <n v="0"/>
    <n v="0"/>
    <s v="NO"/>
    <s v="NO APLICA"/>
    <s v="REAL MADRID"/>
    <n v="0"/>
    <x v="1"/>
    <x v="1"/>
    <x v="1"/>
  </r>
  <r>
    <x v="15"/>
    <x v="4"/>
    <x v="2"/>
    <x v="20"/>
    <n v="4"/>
    <n v="0"/>
    <x v="12"/>
    <x v="11"/>
    <s v="NO"/>
    <n v="0"/>
    <n v="0"/>
    <s v="NO"/>
    <s v="NO APLICA"/>
    <s v="REAL MADRID"/>
    <n v="5"/>
    <x v="2"/>
    <x v="2"/>
    <x v="2"/>
  </r>
  <r>
    <x v="15"/>
    <x v="4"/>
    <x v="23"/>
    <x v="12"/>
    <n v="2"/>
    <n v="1"/>
    <x v="3"/>
    <x v="3"/>
    <s v="NO"/>
    <n v="0"/>
    <n v="0"/>
    <s v="NO"/>
    <s v="NO APLICA"/>
    <s v="MANCHESTER UNITED"/>
    <n v="3"/>
    <x v="22"/>
    <x v="2"/>
    <x v="2"/>
  </r>
  <r>
    <x v="15"/>
    <x v="4"/>
    <x v="12"/>
    <x v="23"/>
    <n v="0"/>
    <n v="1"/>
    <x v="5"/>
    <x v="5"/>
    <s v="NO"/>
    <n v="0"/>
    <n v="0"/>
    <s v="NO"/>
    <s v="NO APLICA"/>
    <s v="MANCHESTER UNITED"/>
    <n v="1"/>
    <x v="2"/>
    <x v="1"/>
    <x v="1"/>
  </r>
  <r>
    <x v="15"/>
    <x v="4"/>
    <x v="34"/>
    <x v="8"/>
    <n v="0"/>
    <n v="1"/>
    <x v="5"/>
    <x v="5"/>
    <s v="NO"/>
    <n v="0"/>
    <n v="0"/>
    <s v="NO"/>
    <s v="NO APLICA"/>
    <s v="BARCELONA"/>
    <n v="1"/>
    <x v="17"/>
    <x v="1"/>
    <x v="1"/>
  </r>
  <r>
    <x v="15"/>
    <x v="4"/>
    <x v="8"/>
    <x v="34"/>
    <n v="5"/>
    <n v="1"/>
    <x v="26"/>
    <x v="18"/>
    <s v="NO"/>
    <n v="0"/>
    <n v="0"/>
    <s v="NO"/>
    <s v="NO APLICA"/>
    <s v="BARCELONA"/>
    <n v="6"/>
    <x v="2"/>
    <x v="2"/>
    <x v="2"/>
  </r>
  <r>
    <x v="15"/>
    <x v="4"/>
    <x v="33"/>
    <x v="9"/>
    <n v="2"/>
    <n v="1"/>
    <x v="3"/>
    <x v="3"/>
    <s v="NO"/>
    <n v="0"/>
    <n v="0"/>
    <s v="NO"/>
    <s v="NO APLICA"/>
    <s v="SCHALKE"/>
    <n v="7"/>
    <x v="23"/>
    <x v="2"/>
    <x v="2"/>
  </r>
  <r>
    <x v="15"/>
    <x v="4"/>
    <x v="9"/>
    <x v="33"/>
    <n v="2"/>
    <n v="5"/>
    <x v="27"/>
    <x v="16"/>
    <s v="NO"/>
    <n v="0"/>
    <n v="0"/>
    <s v="NO"/>
    <s v="NO APLICA"/>
    <s v="SCHALKE"/>
    <n v="3"/>
    <x v="2"/>
    <x v="1"/>
    <x v="1"/>
  </r>
  <r>
    <x v="16"/>
    <x v="1"/>
    <x v="9"/>
    <x v="3"/>
    <n v="2"/>
    <n v="0"/>
    <x v="13"/>
    <x v="1"/>
    <s v="NO"/>
    <n v="0"/>
    <n v="0"/>
    <s v="NO"/>
    <s v="NO APLICA"/>
    <s v="INTER"/>
    <n v="2"/>
    <x v="8"/>
    <x v="2"/>
    <x v="2"/>
  </r>
  <r>
    <x v="16"/>
    <x v="2"/>
    <x v="3"/>
    <x v="9"/>
    <n v="0"/>
    <n v="0"/>
    <x v="2"/>
    <x v="2"/>
    <s v="NO"/>
    <n v="0"/>
    <n v="0"/>
    <s v="NO"/>
    <s v="NO APLICA"/>
    <s v="-"/>
    <n v="0"/>
    <x v="2"/>
    <x v="1"/>
    <x v="1"/>
  </r>
  <r>
    <x v="16"/>
    <x v="3"/>
    <x v="8"/>
    <x v="9"/>
    <n v="1"/>
    <n v="0"/>
    <x v="6"/>
    <x v="5"/>
    <s v="NO"/>
    <n v="0"/>
    <n v="0"/>
    <s v="NO"/>
    <s v="NO APLICA"/>
    <s v="BARCELONA"/>
    <n v="2"/>
    <x v="8"/>
    <x v="2"/>
    <x v="2"/>
  </r>
  <r>
    <x v="16"/>
    <x v="3"/>
    <x v="9"/>
    <x v="8"/>
    <n v="3"/>
    <n v="1"/>
    <x v="15"/>
    <x v="13"/>
    <s v="NO"/>
    <n v="0"/>
    <n v="0"/>
    <s v="NO"/>
    <s v="NO APLICA"/>
    <s v="INTER"/>
    <n v="3"/>
    <x v="2"/>
    <x v="2"/>
    <x v="2"/>
  </r>
  <r>
    <x v="16"/>
    <x v="3"/>
    <x v="17"/>
    <x v="3"/>
    <n v="0"/>
    <n v="3"/>
    <x v="22"/>
    <x v="12"/>
    <s v="NO"/>
    <n v="0"/>
    <n v="0"/>
    <s v="NO"/>
    <s v="NO APLICA"/>
    <s v="BAYERN MÚNICH"/>
    <n v="0"/>
    <x v="4"/>
    <x v="1"/>
    <x v="1"/>
  </r>
  <r>
    <x v="16"/>
    <x v="3"/>
    <x v="3"/>
    <x v="17"/>
    <n v="1"/>
    <n v="0"/>
    <x v="6"/>
    <x v="5"/>
    <s v="NO"/>
    <n v="0"/>
    <n v="0"/>
    <s v="NO"/>
    <s v="NO APLICA"/>
    <s v="BAYERN MÚNICH"/>
    <n v="4"/>
    <x v="2"/>
    <x v="2"/>
    <x v="2"/>
  </r>
  <r>
    <x v="16"/>
    <x v="4"/>
    <x v="23"/>
    <x v="3"/>
    <n v="3"/>
    <n v="2"/>
    <x v="23"/>
    <x v="10"/>
    <s v="NO"/>
    <n v="0"/>
    <n v="0"/>
    <s v="SI"/>
    <s v="BAYERN MÚNICH"/>
    <s v="MANCHESTER UNITED"/>
    <n v="4"/>
    <x v="4"/>
    <x v="2"/>
    <x v="2"/>
  </r>
  <r>
    <x v="16"/>
    <x v="4"/>
    <x v="3"/>
    <x v="23"/>
    <n v="2"/>
    <n v="1"/>
    <x v="3"/>
    <x v="3"/>
    <s v="NO"/>
    <n v="0"/>
    <n v="0"/>
    <s v="SI"/>
    <s v="BAYERN MÚNICH"/>
    <s v="BAYERN MÚNICH"/>
    <n v="4"/>
    <x v="2"/>
    <x v="2"/>
    <x v="2"/>
  </r>
  <r>
    <x v="16"/>
    <x v="4"/>
    <x v="8"/>
    <x v="5"/>
    <n v="4"/>
    <n v="1"/>
    <x v="21"/>
    <x v="9"/>
    <s v="NO"/>
    <n v="0"/>
    <n v="0"/>
    <s v="NO"/>
    <s v="NO APLICA"/>
    <s v="BARCELONA"/>
    <n v="6"/>
    <x v="17"/>
    <x v="2"/>
    <x v="2"/>
  </r>
  <r>
    <x v="16"/>
    <x v="4"/>
    <x v="5"/>
    <x v="8"/>
    <n v="2"/>
    <n v="2"/>
    <x v="4"/>
    <x v="4"/>
    <s v="NO "/>
    <n v="0"/>
    <n v="0"/>
    <s v="NO"/>
    <s v="NO APLICA"/>
    <s v="EMPATE"/>
    <n v="3"/>
    <x v="2"/>
    <x v="0"/>
    <x v="0"/>
  </r>
  <r>
    <x v="16"/>
    <x v="4"/>
    <x v="35"/>
    <x v="9"/>
    <n v="0"/>
    <n v="1"/>
    <x v="5"/>
    <x v="5"/>
    <s v="NO"/>
    <n v="0"/>
    <n v="0"/>
    <s v="NO"/>
    <s v="NO APLICA"/>
    <s v="INTER"/>
    <n v="0"/>
    <x v="8"/>
    <x v="1"/>
    <x v="1"/>
  </r>
  <r>
    <x v="16"/>
    <x v="4"/>
    <x v="9"/>
    <x v="35"/>
    <n v="1"/>
    <n v="0"/>
    <x v="6"/>
    <x v="5"/>
    <s v="NO"/>
    <n v="0"/>
    <n v="0"/>
    <s v="NO"/>
    <s v="NO APLICA"/>
    <s v="INTER"/>
    <n v="2"/>
    <x v="2"/>
    <x v="2"/>
    <x v="2"/>
  </r>
  <r>
    <x v="16"/>
    <x v="4"/>
    <x v="36"/>
    <x v="17"/>
    <n v="1"/>
    <n v="0"/>
    <x v="6"/>
    <x v="5"/>
    <s v="NO"/>
    <n v="0"/>
    <n v="0"/>
    <s v="NO"/>
    <s v="NO APLICA"/>
    <s v="BORDEAUX _x000a_"/>
    <n v="2"/>
    <x v="13"/>
    <x v="2"/>
    <x v="2"/>
  </r>
  <r>
    <x v="16"/>
    <x v="4"/>
    <x v="17"/>
    <x v="36"/>
    <n v="3"/>
    <n v="1"/>
    <x v="15"/>
    <x v="13"/>
    <s v="NO"/>
    <n v="0"/>
    <n v="0"/>
    <s v="NO"/>
    <s v="NO APLICA"/>
    <s v="LYON"/>
    <n v="3"/>
    <x v="2"/>
    <x v="2"/>
    <x v="2"/>
  </r>
  <r>
    <x v="17"/>
    <x v="1"/>
    <x v="23"/>
    <x v="8"/>
    <n v="0"/>
    <n v="2"/>
    <x v="1"/>
    <x v="1"/>
    <s v="NO"/>
    <n v="0"/>
    <n v="0"/>
    <s v="NO"/>
    <s v="NO APLICA"/>
    <s v="BARCELONA"/>
    <n v="0"/>
    <x v="17"/>
    <x v="1"/>
    <x v="1"/>
  </r>
  <r>
    <x v="17"/>
    <x v="2"/>
    <x v="8"/>
    <x v="23"/>
    <n v="0"/>
    <n v="0"/>
    <x v="2"/>
    <x v="2"/>
    <s v="NO"/>
    <n v="0"/>
    <n v="0"/>
    <s v="NO"/>
    <s v="NO APLICA"/>
    <s v="-"/>
    <n v="2"/>
    <x v="2"/>
    <x v="1"/>
    <x v="1"/>
  </r>
  <r>
    <x v="17"/>
    <x v="3"/>
    <x v="12"/>
    <x v="8"/>
    <n v="1"/>
    <n v="1"/>
    <x v="7"/>
    <x v="6"/>
    <s v="NO"/>
    <n v="0"/>
    <n v="0"/>
    <s v="SI"/>
    <s v="BARCELONA"/>
    <s v="EMPATE"/>
    <n v="1"/>
    <x v="17"/>
    <x v="0"/>
    <x v="0"/>
  </r>
  <r>
    <x v="17"/>
    <x v="3"/>
    <x v="8"/>
    <x v="12"/>
    <n v="0"/>
    <n v="0"/>
    <x v="2"/>
    <x v="2"/>
    <s v="NO"/>
    <n v="0"/>
    <n v="0"/>
    <s v="SI"/>
    <s v="BARCELONA"/>
    <s v="EMPATE"/>
    <n v="1"/>
    <x v="2"/>
    <x v="0"/>
    <x v="0"/>
  </r>
  <r>
    <x v="17"/>
    <x v="3"/>
    <x v="5"/>
    <x v="23"/>
    <n v="1"/>
    <n v="3"/>
    <x v="17"/>
    <x v="13"/>
    <s v="NO"/>
    <n v="0"/>
    <n v="0"/>
    <s v="NO"/>
    <s v="NO APLICA"/>
    <s v="MANCHESTER UNITED"/>
    <n v="1"/>
    <x v="22"/>
    <x v="1"/>
    <x v="1"/>
  </r>
  <r>
    <x v="17"/>
    <x v="3"/>
    <x v="23"/>
    <x v="5"/>
    <n v="1"/>
    <n v="0"/>
    <x v="6"/>
    <x v="5"/>
    <s v="NO"/>
    <n v="0"/>
    <n v="0"/>
    <s v="NO"/>
    <s v="NO APLICA"/>
    <s v="MANCHESTER UNITED"/>
    <n v="4"/>
    <x v="2"/>
    <x v="2"/>
    <x v="2"/>
  </r>
  <r>
    <x v="17"/>
    <x v="4"/>
    <x v="16"/>
    <x v="23"/>
    <n v="0"/>
    <n v="1"/>
    <x v="5"/>
    <x v="5"/>
    <s v="NO"/>
    <n v="0"/>
    <n v="0"/>
    <s v="NO"/>
    <s v="NO APLICA"/>
    <s v="MANCHESTER UNITED"/>
    <n v="2"/>
    <x v="22"/>
    <x v="1"/>
    <x v="1"/>
  </r>
  <r>
    <x v="17"/>
    <x v="4"/>
    <x v="23"/>
    <x v="16"/>
    <n v="2"/>
    <n v="2"/>
    <x v="4"/>
    <x v="4"/>
    <s v="NO"/>
    <n v="0"/>
    <n v="0"/>
    <s v="NO"/>
    <s v="NO APLICA"/>
    <s v="EMPATE"/>
    <n v="3"/>
    <x v="2"/>
    <x v="0"/>
    <x v="0"/>
  </r>
  <r>
    <x v="17"/>
    <x v="4"/>
    <x v="3"/>
    <x v="8"/>
    <n v="1"/>
    <n v="1"/>
    <x v="7"/>
    <x v="6"/>
    <s v="NO"/>
    <n v="0"/>
    <n v="0"/>
    <s v="NO"/>
    <s v="NO APLICA"/>
    <s v="EMPATE"/>
    <n v="1"/>
    <x v="17"/>
    <x v="0"/>
    <x v="0"/>
  </r>
  <r>
    <x v="17"/>
    <x v="4"/>
    <x v="8"/>
    <x v="3"/>
    <n v="4"/>
    <n v="0"/>
    <x v="12"/>
    <x v="11"/>
    <s v="NO"/>
    <n v="0"/>
    <n v="0"/>
    <s v="NO"/>
    <s v="NO APLICA"/>
    <s v="BARCELONA"/>
    <n v="5"/>
    <x v="2"/>
    <x v="2"/>
    <x v="2"/>
  </r>
  <r>
    <x v="17"/>
    <x v="4"/>
    <x v="12"/>
    <x v="14"/>
    <n v="4"/>
    <n v="4"/>
    <x v="28"/>
    <x v="19"/>
    <s v="NO"/>
    <n v="0"/>
    <n v="0"/>
    <s v="NO"/>
    <s v="NO APLICA"/>
    <s v="EMPATE"/>
    <n v="7"/>
    <x v="12"/>
    <x v="0"/>
    <x v="0"/>
  </r>
  <r>
    <x v="17"/>
    <x v="4"/>
    <x v="14"/>
    <x v="12"/>
    <n v="1"/>
    <n v="3"/>
    <x v="17"/>
    <x v="13"/>
    <s v="NO"/>
    <n v="0"/>
    <n v="0"/>
    <s v="NO"/>
    <s v="NO APLICA"/>
    <s v="CHELSEA"/>
    <n v="5"/>
    <x v="2"/>
    <x v="1"/>
    <x v="1"/>
  </r>
  <r>
    <x v="17"/>
    <x v="4"/>
    <x v="5"/>
    <x v="15"/>
    <n v="3"/>
    <n v="0"/>
    <x v="14"/>
    <x v="12"/>
    <s v="NO"/>
    <n v="0"/>
    <n v="0"/>
    <s v="NO"/>
    <s v="NO APLICA"/>
    <s v="ARSENAL"/>
    <n v="4"/>
    <x v="24"/>
    <x v="2"/>
    <x v="2"/>
  </r>
  <r>
    <x v="17"/>
    <x v="4"/>
    <x v="15"/>
    <x v="5"/>
    <n v="1"/>
    <n v="1"/>
    <x v="7"/>
    <x v="6"/>
    <s v="NO"/>
    <n v="0"/>
    <n v="0"/>
    <s v="NO"/>
    <s v="NO APLICA"/>
    <s v="EMPATE"/>
    <n v="1"/>
    <x v="2"/>
    <x v="0"/>
    <x v="0"/>
  </r>
  <r>
    <x v="18"/>
    <x v="1"/>
    <x v="12"/>
    <x v="23"/>
    <n v="1"/>
    <n v="1"/>
    <x v="7"/>
    <x v="6"/>
    <s v="SI"/>
    <n v="5"/>
    <n v="6"/>
    <s v="NO"/>
    <s v="NO APLICA"/>
    <s v="EMPATE"/>
    <n v="1"/>
    <x v="22"/>
    <x v="0"/>
    <x v="0"/>
  </r>
  <r>
    <x v="18"/>
    <x v="2"/>
    <x v="23"/>
    <x v="12"/>
    <n v="0"/>
    <n v="0"/>
    <x v="2"/>
    <x v="2"/>
    <s v="SI"/>
    <n v="6"/>
    <n v="5"/>
    <s v="NO"/>
    <s v="NO APLICA"/>
    <s v="-"/>
    <n v="1"/>
    <x v="2"/>
    <x v="1"/>
    <x v="1"/>
  </r>
  <r>
    <x v="18"/>
    <x v="3"/>
    <x v="12"/>
    <x v="14"/>
    <n v="3"/>
    <n v="2"/>
    <x v="23"/>
    <x v="10"/>
    <s v="NO"/>
    <n v="0"/>
    <n v="0"/>
    <s v="NO"/>
    <s v="NO APLICA"/>
    <s v="CHELSEA"/>
    <n v="4"/>
    <x v="12"/>
    <x v="2"/>
    <x v="2"/>
  </r>
  <r>
    <x v="18"/>
    <x v="3"/>
    <x v="14"/>
    <x v="12"/>
    <n v="1"/>
    <n v="1"/>
    <x v="7"/>
    <x v="6"/>
    <s v="NO "/>
    <n v="0"/>
    <n v="0"/>
    <s v="NO"/>
    <s v="NO APLICA"/>
    <s v="EMPATE"/>
    <n v="3"/>
    <x v="2"/>
    <x v="0"/>
    <x v="0"/>
  </r>
  <r>
    <x v="18"/>
    <x v="3"/>
    <x v="23"/>
    <x v="8"/>
    <n v="1"/>
    <n v="0"/>
    <x v="6"/>
    <x v="5"/>
    <s v="NO"/>
    <n v="0"/>
    <n v="0"/>
    <s v="NO"/>
    <s v="NO APLICA"/>
    <s v="MANCHESTER UNITED"/>
    <n v="1"/>
    <x v="22"/>
    <x v="2"/>
    <x v="2"/>
  </r>
  <r>
    <x v="18"/>
    <x v="3"/>
    <x v="8"/>
    <x v="23"/>
    <n v="0"/>
    <n v="0"/>
    <x v="2"/>
    <x v="2"/>
    <s v="NO"/>
    <n v="0"/>
    <n v="0"/>
    <s v="NO"/>
    <s v="NO APLICA"/>
    <s v="EMPATE"/>
    <n v="0"/>
    <x v="2"/>
    <x v="0"/>
    <x v="0"/>
  </r>
  <r>
    <x v="18"/>
    <x v="4"/>
    <x v="23"/>
    <x v="24"/>
    <n v="1"/>
    <n v="0"/>
    <x v="6"/>
    <x v="5"/>
    <s v="NO"/>
    <n v="0"/>
    <n v="0"/>
    <s v="NO"/>
    <s v="NO APLICA"/>
    <s v="MANCHESTER UNITED"/>
    <n v="3"/>
    <x v="22"/>
    <x v="2"/>
    <x v="2"/>
  </r>
  <r>
    <x v="18"/>
    <x v="4"/>
    <x v="24"/>
    <x v="23"/>
    <n v="0"/>
    <n v="2"/>
    <x v="1"/>
    <x v="1"/>
    <s v="NO"/>
    <n v="0"/>
    <n v="0"/>
    <s v="NO"/>
    <s v="NO APLICA"/>
    <s v="MANCHESTER UNITED"/>
    <n v="0"/>
    <x v="2"/>
    <x v="1"/>
    <x v="1"/>
  </r>
  <r>
    <x v="18"/>
    <x v="4"/>
    <x v="14"/>
    <x v="5"/>
    <n v="4"/>
    <n v="2"/>
    <x v="9"/>
    <x v="8"/>
    <s v="NO"/>
    <n v="0"/>
    <n v="0"/>
    <s v="NO"/>
    <s v="NO APLICA"/>
    <s v="LIVERPOOL"/>
    <n v="5"/>
    <x v="10"/>
    <x v="2"/>
    <x v="2"/>
  </r>
  <r>
    <x v="18"/>
    <x v="4"/>
    <x v="5"/>
    <x v="14"/>
    <n v="1"/>
    <n v="1"/>
    <x v="7"/>
    <x v="6"/>
    <s v="NO"/>
    <n v="0"/>
    <n v="0"/>
    <s v="NO"/>
    <s v="NO APLICA"/>
    <s v="EMPATE"/>
    <n v="3"/>
    <x v="2"/>
    <x v="0"/>
    <x v="0"/>
  </r>
  <r>
    <x v="18"/>
    <x v="4"/>
    <x v="12"/>
    <x v="37"/>
    <n v="2"/>
    <n v="0"/>
    <x v="13"/>
    <x v="1"/>
    <s v="NO"/>
    <n v="0"/>
    <n v="0"/>
    <s v="NO"/>
    <s v="NO APLICA"/>
    <s v="CHELSEA"/>
    <n v="3"/>
    <x v="12"/>
    <x v="2"/>
    <x v="2"/>
  </r>
  <r>
    <x v="18"/>
    <x v="4"/>
    <x v="37"/>
    <x v="12"/>
    <n v="2"/>
    <n v="1"/>
    <x v="3"/>
    <x v="3"/>
    <s v="NO"/>
    <n v="0"/>
    <n v="0"/>
    <s v="NO"/>
    <s v="NO APLICA"/>
    <s v="FENERBACHE"/>
    <n v="2"/>
    <x v="2"/>
    <x v="2"/>
    <x v="2"/>
  </r>
  <r>
    <x v="18"/>
    <x v="4"/>
    <x v="8"/>
    <x v="33"/>
    <n v="1"/>
    <n v="0"/>
    <x v="6"/>
    <x v="5"/>
    <s v="NO"/>
    <n v="0"/>
    <n v="0"/>
    <s v="NO"/>
    <s v="NO APLICA"/>
    <s v="BARCELONA"/>
    <n v="2"/>
    <x v="17"/>
    <x v="2"/>
    <x v="2"/>
  </r>
  <r>
    <x v="18"/>
    <x v="4"/>
    <x v="33"/>
    <x v="8"/>
    <n v="0"/>
    <n v="1"/>
    <x v="5"/>
    <x v="5"/>
    <s v="NO"/>
    <n v="0"/>
    <n v="0"/>
    <s v="NO"/>
    <s v="NO APLICA"/>
    <s v="BARCELONA"/>
    <n v="0"/>
    <x v="2"/>
    <x v="1"/>
    <x v="1"/>
  </r>
  <r>
    <x v="19"/>
    <x v="1"/>
    <x v="14"/>
    <x v="10"/>
    <n v="1"/>
    <n v="2"/>
    <x v="18"/>
    <x v="3"/>
    <s v="NO"/>
    <n v="0"/>
    <n v="0"/>
    <s v="NO"/>
    <s v="NO APLICA"/>
    <s v="INTER DE MILÁN"/>
    <n v="1"/>
    <x v="9"/>
    <x v="1"/>
    <x v="1"/>
  </r>
  <r>
    <x v="19"/>
    <x v="2"/>
    <x v="10"/>
    <x v="14"/>
    <n v="0"/>
    <n v="0"/>
    <x v="2"/>
    <x v="2"/>
    <s v="NO"/>
    <n v="0"/>
    <n v="0"/>
    <s v="NO"/>
    <s v="NO APLICA"/>
    <s v="-"/>
    <n v="2"/>
    <x v="2"/>
    <x v="1"/>
    <x v="1"/>
  </r>
  <r>
    <x v="19"/>
    <x v="3"/>
    <x v="10"/>
    <x v="23"/>
    <n v="3"/>
    <n v="0"/>
    <x v="14"/>
    <x v="12"/>
    <s v="NO"/>
    <n v="0"/>
    <n v="0"/>
    <s v="NO"/>
    <s v="NO APLICA"/>
    <s v="INTER DE MILÁN"/>
    <n v="5"/>
    <x v="9"/>
    <x v="2"/>
    <x v="2"/>
  </r>
  <r>
    <x v="19"/>
    <x v="3"/>
    <x v="23"/>
    <x v="10"/>
    <n v="3"/>
    <n v="2"/>
    <x v="23"/>
    <x v="10"/>
    <s v="NO"/>
    <n v="0"/>
    <n v="0"/>
    <s v="NO"/>
    <s v="NO APLICA"/>
    <s v="MANCHESTER UNITED"/>
    <n v="3"/>
    <x v="2"/>
    <x v="2"/>
    <x v="2"/>
  </r>
  <r>
    <x v="19"/>
    <x v="3"/>
    <x v="14"/>
    <x v="12"/>
    <n v="1"/>
    <n v="0"/>
    <x v="6"/>
    <x v="5"/>
    <s v="SI"/>
    <n v="4"/>
    <n v="1"/>
    <s v="NO"/>
    <s v="NO APLICA"/>
    <s v="LIVERPOOL"/>
    <n v="1"/>
    <x v="10"/>
    <x v="2"/>
    <x v="2"/>
  </r>
  <r>
    <x v="19"/>
    <x v="3"/>
    <x v="12"/>
    <x v="14"/>
    <n v="1"/>
    <n v="0"/>
    <x v="6"/>
    <x v="5"/>
    <s v="NO"/>
    <n v="0"/>
    <n v="0"/>
    <s v="NO"/>
    <s v="NO APLICA"/>
    <s v="CHELSEA"/>
    <n v="1"/>
    <x v="2"/>
    <x v="2"/>
    <x v="2"/>
  </r>
  <r>
    <x v="19"/>
    <x v="4"/>
    <x v="14"/>
    <x v="38"/>
    <n v="1"/>
    <n v="0"/>
    <x v="6"/>
    <x v="5"/>
    <s v="NO"/>
    <n v="0"/>
    <n v="0"/>
    <s v="NO"/>
    <s v="NO APLICA"/>
    <s v="LIVERPOOL"/>
    <n v="4"/>
    <x v="10"/>
    <x v="2"/>
    <x v="2"/>
  </r>
  <r>
    <x v="19"/>
    <x v="4"/>
    <x v="38"/>
    <x v="14"/>
    <n v="0"/>
    <n v="3"/>
    <x v="22"/>
    <x v="12"/>
    <s v="NO"/>
    <n v="0"/>
    <n v="0"/>
    <s v="NO"/>
    <s v="NO APLICA"/>
    <s v="LIVERPOOL"/>
    <n v="0"/>
    <x v="2"/>
    <x v="1"/>
    <x v="1"/>
  </r>
  <r>
    <x v="19"/>
    <x v="4"/>
    <x v="39"/>
    <x v="12"/>
    <n v="1"/>
    <n v="2"/>
    <x v="18"/>
    <x v="3"/>
    <s v="NO"/>
    <n v="0"/>
    <n v="0"/>
    <s v="NO"/>
    <s v="NO APLICA"/>
    <s v="CHELSEA"/>
    <n v="2"/>
    <x v="12"/>
    <x v="1"/>
    <x v="1"/>
  </r>
  <r>
    <x v="19"/>
    <x v="4"/>
    <x v="12"/>
    <x v="39"/>
    <n v="1"/>
    <n v="1"/>
    <x v="7"/>
    <x v="6"/>
    <s v="NO"/>
    <n v="0"/>
    <n v="0"/>
    <s v="NO"/>
    <s v="NO APLICA"/>
    <s v="EMPATE"/>
    <n v="3"/>
    <x v="2"/>
    <x v="0"/>
    <x v="0"/>
  </r>
  <r>
    <x v="19"/>
    <x v="4"/>
    <x v="23"/>
    <x v="24"/>
    <n v="7"/>
    <n v="1"/>
    <x v="29"/>
    <x v="20"/>
    <s v="NO"/>
    <n v="0"/>
    <n v="0"/>
    <s v="NO"/>
    <s v="NO APLICA"/>
    <s v="MANCHESTER UNITED"/>
    <n v="8"/>
    <x v="22"/>
    <x v="2"/>
    <x v="2"/>
  </r>
  <r>
    <x v="19"/>
    <x v="4"/>
    <x v="24"/>
    <x v="23"/>
    <n v="2"/>
    <n v="1"/>
    <x v="3"/>
    <x v="3"/>
    <s v="NO"/>
    <n v="0"/>
    <n v="0"/>
    <s v="NO"/>
    <s v="NO APLICA"/>
    <s v="ROMA"/>
    <n v="3"/>
    <x v="2"/>
    <x v="2"/>
    <x v="2"/>
  </r>
  <r>
    <x v="19"/>
    <x v="4"/>
    <x v="3"/>
    <x v="10"/>
    <n v="0"/>
    <n v="2"/>
    <x v="1"/>
    <x v="1"/>
    <s v="NO"/>
    <n v="0"/>
    <n v="0"/>
    <s v="NO"/>
    <s v="NO APLICA"/>
    <s v="INTER DE MILÁN"/>
    <n v="2"/>
    <x v="9"/>
    <x v="1"/>
    <x v="1"/>
  </r>
  <r>
    <x v="19"/>
    <x v="4"/>
    <x v="10"/>
    <x v="3"/>
    <n v="2"/>
    <n v="2"/>
    <x v="4"/>
    <x v="4"/>
    <s v="NO"/>
    <n v="0"/>
    <n v="0"/>
    <s v="NO"/>
    <s v="NO APLICA"/>
    <s v="EMPATE"/>
    <n v="4"/>
    <x v="2"/>
    <x v="0"/>
    <x v="0"/>
  </r>
  <r>
    <x v="20"/>
    <x v="1"/>
    <x v="5"/>
    <x v="8"/>
    <n v="1"/>
    <n v="2"/>
    <x v="18"/>
    <x v="3"/>
    <s v="NO"/>
    <n v="0"/>
    <n v="0"/>
    <s v="NO"/>
    <s v="NO APLICA"/>
    <s v="BARCELONA"/>
    <n v="1"/>
    <x v="17"/>
    <x v="1"/>
    <x v="1"/>
  </r>
  <r>
    <x v="20"/>
    <x v="2"/>
    <x v="8"/>
    <x v="5"/>
    <n v="0"/>
    <n v="0"/>
    <x v="2"/>
    <x v="2"/>
    <s v="NO"/>
    <n v="0"/>
    <n v="0"/>
    <s v="NO"/>
    <s v="NO APLICA"/>
    <s v="-"/>
    <n v="2"/>
    <x v="2"/>
    <x v="1"/>
    <x v="1"/>
  </r>
  <r>
    <x v="20"/>
    <x v="3"/>
    <x v="8"/>
    <x v="10"/>
    <n v="0"/>
    <n v="0"/>
    <x v="2"/>
    <x v="2"/>
    <s v="NO"/>
    <n v="0"/>
    <n v="0"/>
    <s v="NO"/>
    <s v="NO APLICA"/>
    <s v="EMPATE"/>
    <n v="1"/>
    <x v="17"/>
    <x v="0"/>
    <x v="0"/>
  </r>
  <r>
    <x v="20"/>
    <x v="3"/>
    <x v="10"/>
    <x v="8"/>
    <n v="0"/>
    <n v="1"/>
    <x v="5"/>
    <x v="5"/>
    <s v="NO"/>
    <n v="0"/>
    <n v="0"/>
    <s v="NO"/>
    <s v="NO APLICA"/>
    <s v="BARCELONA"/>
    <n v="0"/>
    <x v="2"/>
    <x v="1"/>
    <x v="1"/>
  </r>
  <r>
    <x v="20"/>
    <x v="3"/>
    <x v="15"/>
    <x v="5"/>
    <n v="0"/>
    <n v="0"/>
    <x v="2"/>
    <x v="2"/>
    <s v="NO"/>
    <n v="0"/>
    <n v="0"/>
    <s v="NO"/>
    <s v="NO APLICA"/>
    <s v="EMPATE"/>
    <n v="0"/>
    <x v="24"/>
    <x v="0"/>
    <x v="0"/>
  </r>
  <r>
    <x v="20"/>
    <x v="3"/>
    <x v="5"/>
    <x v="15"/>
    <n v="1"/>
    <n v="0"/>
    <x v="6"/>
    <x v="5"/>
    <s v="NO"/>
    <n v="0"/>
    <n v="0"/>
    <s v="NO"/>
    <s v="NO APLICA"/>
    <s v="ARSENAL"/>
    <n v="1"/>
    <x v="2"/>
    <x v="2"/>
    <x v="2"/>
  </r>
  <r>
    <x v="20"/>
    <x v="4"/>
    <x v="22"/>
    <x v="5"/>
    <n v="0"/>
    <n v="0"/>
    <x v="2"/>
    <x v="2"/>
    <s v="NO"/>
    <n v="0"/>
    <n v="0"/>
    <s v="NO"/>
    <s v="NO APLICA"/>
    <s v="EMPATE"/>
    <n v="0"/>
    <x v="24"/>
    <x v="0"/>
    <x v="0"/>
  </r>
  <r>
    <x v="20"/>
    <x v="4"/>
    <x v="5"/>
    <x v="22"/>
    <n v="2"/>
    <n v="0"/>
    <x v="13"/>
    <x v="1"/>
    <s v="NO"/>
    <n v="0"/>
    <n v="0"/>
    <s v="NO"/>
    <s v="NO APLICA"/>
    <s v="ARSENAL"/>
    <n v="2"/>
    <x v="2"/>
    <x v="2"/>
    <x v="2"/>
  </r>
  <r>
    <x v="20"/>
    <x v="4"/>
    <x v="15"/>
    <x v="9"/>
    <n v="1"/>
    <n v="0"/>
    <x v="6"/>
    <x v="5"/>
    <s v="NO"/>
    <n v="0"/>
    <n v="0"/>
    <s v="SI"/>
    <s v="INTER"/>
    <s v="VILLARREAL"/>
    <n v="2"/>
    <x v="8"/>
    <x v="2"/>
    <x v="2"/>
  </r>
  <r>
    <x v="20"/>
    <x v="4"/>
    <x v="9"/>
    <x v="15"/>
    <n v="2"/>
    <n v="1"/>
    <x v="3"/>
    <x v="3"/>
    <s v="NO"/>
    <n v="0"/>
    <n v="0"/>
    <s v="SI"/>
    <s v="VILLARREAL"/>
    <s v="INTER"/>
    <n v="2"/>
    <x v="2"/>
    <x v="2"/>
    <x v="2"/>
  </r>
  <r>
    <x v="20"/>
    <x v="4"/>
    <x v="10"/>
    <x v="17"/>
    <n v="3"/>
    <n v="1"/>
    <x v="15"/>
    <x v="13"/>
    <s v="NO"/>
    <n v="0"/>
    <n v="0"/>
    <s v="NO"/>
    <s v="NO APLICA"/>
    <s v="INTER DE MILÁN"/>
    <n v="3"/>
    <x v="9"/>
    <x v="2"/>
    <x v="2"/>
  </r>
  <r>
    <x v="20"/>
    <x v="4"/>
    <x v="17"/>
    <x v="10"/>
    <n v="0"/>
    <n v="0"/>
    <x v="2"/>
    <x v="2"/>
    <s v="NO"/>
    <n v="0"/>
    <n v="0"/>
    <s v="NO"/>
    <s v="NO APLICA"/>
    <s v="EMPATE"/>
    <n v="1"/>
    <x v="2"/>
    <x v="0"/>
    <x v="0"/>
  </r>
  <r>
    <x v="20"/>
    <x v="4"/>
    <x v="8"/>
    <x v="11"/>
    <n v="2"/>
    <n v="0"/>
    <x v="13"/>
    <x v="1"/>
    <s v="NO"/>
    <n v="0"/>
    <n v="0"/>
    <s v="NO"/>
    <s v="NO APLICA"/>
    <s v="BARCELONA"/>
    <n v="2"/>
    <x v="17"/>
    <x v="2"/>
    <x v="2"/>
  </r>
  <r>
    <x v="20"/>
    <x v="4"/>
    <x v="11"/>
    <x v="8"/>
    <n v="0"/>
    <n v="0"/>
    <x v="2"/>
    <x v="2"/>
    <s v="NO"/>
    <n v="0"/>
    <n v="0"/>
    <s v="NO"/>
    <s v="NO APLICA"/>
    <s v="EMPATE"/>
    <n v="0"/>
    <x v="2"/>
    <x v="0"/>
    <x v="0"/>
  </r>
  <r>
    <x v="21"/>
    <x v="1"/>
    <x v="14"/>
    <x v="10"/>
    <n v="3"/>
    <n v="3"/>
    <x v="8"/>
    <x v="7"/>
    <s v="SI"/>
    <n v="3"/>
    <n v="2"/>
    <s v="NO"/>
    <s v="NO APLICA"/>
    <s v="EMPATE"/>
    <n v="3"/>
    <x v="10"/>
    <x v="0"/>
    <x v="0"/>
  </r>
  <r>
    <x v="21"/>
    <x v="2"/>
    <x v="10"/>
    <x v="14"/>
    <n v="0"/>
    <n v="0"/>
    <x v="2"/>
    <x v="2"/>
    <s v="SI"/>
    <n v="2"/>
    <n v="3"/>
    <s v="NO"/>
    <s v="NO APLICA"/>
    <s v="-"/>
    <n v="3"/>
    <x v="2"/>
    <x v="1"/>
    <x v="1"/>
  </r>
  <r>
    <x v="21"/>
    <x v="3"/>
    <x v="38"/>
    <x v="10"/>
    <n v="3"/>
    <n v="1"/>
    <x v="15"/>
    <x v="13"/>
    <s v="NO"/>
    <n v="0"/>
    <n v="0"/>
    <s v="SI"/>
    <s v="INTER DE MILÁN"/>
    <s v="PSV"/>
    <n v="3"/>
    <x v="9"/>
    <x v="2"/>
    <x v="2"/>
  </r>
  <r>
    <x v="21"/>
    <x v="3"/>
    <x v="10"/>
    <x v="38"/>
    <n v="2"/>
    <n v="0"/>
    <x v="13"/>
    <x v="1"/>
    <s v="NO"/>
    <n v="0"/>
    <n v="0"/>
    <s v="SI"/>
    <s v="INTER DE MILÁN"/>
    <s v="INTER DE MILÁN"/>
    <n v="3"/>
    <x v="2"/>
    <x v="2"/>
    <x v="2"/>
  </r>
  <r>
    <x v="21"/>
    <x v="3"/>
    <x v="14"/>
    <x v="12"/>
    <n v="1"/>
    <n v="0"/>
    <x v="6"/>
    <x v="5"/>
    <s v="NO"/>
    <n v="0"/>
    <n v="0"/>
    <s v="NO"/>
    <s v="NO APLICA"/>
    <s v="LIVERPOOL"/>
    <n v="1"/>
    <x v="10"/>
    <x v="2"/>
    <x v="2"/>
  </r>
  <r>
    <x v="21"/>
    <x v="3"/>
    <x v="12"/>
    <x v="14"/>
    <n v="0"/>
    <n v="0"/>
    <x v="2"/>
    <x v="2"/>
    <s v="NO"/>
    <n v="0"/>
    <n v="0"/>
    <s v="NO"/>
    <s v="NO APLICA"/>
    <s v="EMPATE"/>
    <n v="0"/>
    <x v="2"/>
    <x v="0"/>
    <x v="0"/>
  </r>
  <r>
    <x v="21"/>
    <x v="4"/>
    <x v="38"/>
    <x v="17"/>
    <n v="1"/>
    <n v="1"/>
    <x v="7"/>
    <x v="6"/>
    <s v="SI"/>
    <n v="4"/>
    <n v="2"/>
    <s v="NO"/>
    <s v="NO APLICA"/>
    <s v="EMPATE"/>
    <n v="2"/>
    <x v="25"/>
    <x v="0"/>
    <x v="0"/>
  </r>
  <r>
    <x v="21"/>
    <x v="4"/>
    <x v="17"/>
    <x v="38"/>
    <n v="1"/>
    <n v="1"/>
    <x v="7"/>
    <x v="6"/>
    <s v="NO"/>
    <n v="0"/>
    <n v="0"/>
    <s v="NO"/>
    <s v="NO APLICA"/>
    <s v="EMPATE"/>
    <n v="2"/>
    <x v="2"/>
    <x v="0"/>
    <x v="0"/>
  </r>
  <r>
    <x v="21"/>
    <x v="4"/>
    <x v="3"/>
    <x v="12"/>
    <n v="3"/>
    <n v="2"/>
    <x v="23"/>
    <x v="10"/>
    <s v="NO"/>
    <n v="0"/>
    <n v="0"/>
    <s v="NO"/>
    <s v="NO APLICA"/>
    <s v="BAYERN MÚNICH"/>
    <n v="5"/>
    <x v="12"/>
    <x v="2"/>
    <x v="2"/>
  </r>
  <r>
    <x v="21"/>
    <x v="4"/>
    <x v="12"/>
    <x v="3"/>
    <n v="4"/>
    <n v="2"/>
    <x v="9"/>
    <x v="8"/>
    <s v="NO"/>
    <n v="0"/>
    <n v="0"/>
    <s v="NO"/>
    <s v="NO APLICA"/>
    <s v="CHELSEA"/>
    <n v="6"/>
    <x v="2"/>
    <x v="2"/>
    <x v="2"/>
  </r>
  <r>
    <x v="21"/>
    <x v="4"/>
    <x v="9"/>
    <x v="10"/>
    <n v="0"/>
    <n v="3"/>
    <x v="22"/>
    <x v="12"/>
    <s v="NO"/>
    <n v="0"/>
    <n v="0"/>
    <s v="NO"/>
    <s v="NO APLICA"/>
    <s v="INTER DE MILÁN"/>
    <n v="0"/>
    <x v="9"/>
    <x v="1"/>
    <x v="1"/>
  </r>
  <r>
    <x v="21"/>
    <x v="4"/>
    <x v="10"/>
    <x v="9"/>
    <n v="2"/>
    <n v="0"/>
    <x v="13"/>
    <x v="1"/>
    <s v="NO"/>
    <n v="0"/>
    <n v="0"/>
    <s v="NO"/>
    <s v="NO APLICA"/>
    <s v="INTER DE MILÁN"/>
    <n v="5"/>
    <x v="2"/>
    <x v="2"/>
    <x v="2"/>
  </r>
  <r>
    <x v="21"/>
    <x v="4"/>
    <x v="22"/>
    <x v="14"/>
    <n v="0"/>
    <n v="0"/>
    <x v="2"/>
    <x v="2"/>
    <s v="NO"/>
    <n v="0"/>
    <n v="0"/>
    <s v="NO"/>
    <s v="NO APLICA"/>
    <s v="EMPATE"/>
    <n v="1"/>
    <x v="10"/>
    <x v="0"/>
    <x v="0"/>
  </r>
  <r>
    <x v="21"/>
    <x v="4"/>
    <x v="14"/>
    <x v="22"/>
    <n v="2"/>
    <n v="1"/>
    <x v="3"/>
    <x v="3"/>
    <s v="NO"/>
    <n v="0"/>
    <n v="0"/>
    <s v="NO"/>
    <s v="NO APLICA"/>
    <s v="LIVERPOOL"/>
    <n v="2"/>
    <x v="2"/>
    <x v="2"/>
    <x v="2"/>
  </r>
  <r>
    <x v="22"/>
    <x v="1"/>
    <x v="16"/>
    <x v="26"/>
    <n v="3"/>
    <n v="0"/>
    <x v="14"/>
    <x v="12"/>
    <s v="NO"/>
    <n v="0"/>
    <n v="0"/>
    <s v="NO"/>
    <s v="NO APLICA"/>
    <s v="PORTO"/>
    <n v="3"/>
    <x v="26"/>
    <x v="2"/>
    <x v="2"/>
  </r>
  <r>
    <x v="22"/>
    <x v="2"/>
    <x v="26"/>
    <x v="16"/>
    <n v="0"/>
    <n v="0"/>
    <x v="2"/>
    <x v="2"/>
    <s v="NO"/>
    <n v="0"/>
    <n v="0"/>
    <s v="NO"/>
    <s v="NO APLICA"/>
    <s v="-"/>
    <n v="0"/>
    <x v="2"/>
    <x v="1"/>
    <x v="1"/>
  </r>
  <r>
    <x v="22"/>
    <x v="3"/>
    <x v="12"/>
    <x v="26"/>
    <n v="2"/>
    <n v="2"/>
    <x v="4"/>
    <x v="4"/>
    <s v="NO"/>
    <n v="3"/>
    <n v="5"/>
    <s v="NO"/>
    <s v="NO APLICA"/>
    <s v="EMPATE"/>
    <n v="3"/>
    <x v="20"/>
    <x v="0"/>
    <x v="0"/>
  </r>
  <r>
    <x v="22"/>
    <x v="3"/>
    <x v="26"/>
    <x v="12"/>
    <n v="3"/>
    <n v="1"/>
    <x v="15"/>
    <x v="13"/>
    <s v="NO"/>
    <n v="0"/>
    <n v="0"/>
    <s v="NO"/>
    <s v="NO APLICA"/>
    <s v="MONACO"/>
    <n v="5"/>
    <x v="2"/>
    <x v="2"/>
    <x v="2"/>
  </r>
  <r>
    <x v="22"/>
    <x v="3"/>
    <x v="40"/>
    <x v="16"/>
    <n v="0"/>
    <n v="1"/>
    <x v="5"/>
    <x v="5"/>
    <s v="NO"/>
    <n v="0"/>
    <n v="0"/>
    <s v="NO"/>
    <s v="NO APLICA"/>
    <s v="PORTO"/>
    <n v="0"/>
    <x v="26"/>
    <x v="1"/>
    <x v="1"/>
  </r>
  <r>
    <x v="22"/>
    <x v="3"/>
    <x v="16"/>
    <x v="40"/>
    <n v="0"/>
    <n v="0"/>
    <x v="2"/>
    <x v="2"/>
    <s v="NO"/>
    <n v="0"/>
    <n v="0"/>
    <s v="NO"/>
    <s v="NO APLICA"/>
    <s v="EMPATE"/>
    <n v="1"/>
    <x v="2"/>
    <x v="0"/>
    <x v="0"/>
  </r>
  <r>
    <x v="22"/>
    <x v="4"/>
    <x v="40"/>
    <x v="10"/>
    <n v="4"/>
    <n v="0"/>
    <x v="12"/>
    <x v="11"/>
    <s v="NO"/>
    <n v="0"/>
    <n v="0"/>
    <s v="NO"/>
    <s v="NO APLICA"/>
    <s v="DEPORTIVO"/>
    <n v="5"/>
    <x v="27"/>
    <x v="2"/>
    <x v="2"/>
  </r>
  <r>
    <x v="22"/>
    <x v="4"/>
    <x v="10"/>
    <x v="40"/>
    <n v="4"/>
    <n v="1"/>
    <x v="21"/>
    <x v="9"/>
    <s v="NO"/>
    <n v="0"/>
    <n v="0"/>
    <s v="NO"/>
    <s v="NO APLICA"/>
    <s v="INTER DE MILÁN"/>
    <n v="4"/>
    <x v="2"/>
    <x v="2"/>
    <x v="2"/>
  </r>
  <r>
    <x v="22"/>
    <x v="4"/>
    <x v="5"/>
    <x v="12"/>
    <n v="1"/>
    <n v="2"/>
    <x v="18"/>
    <x v="3"/>
    <s v="NO"/>
    <n v="0"/>
    <n v="0"/>
    <s v="NO"/>
    <s v="NO APLICA"/>
    <s v="CHELSEA"/>
    <n v="2"/>
    <x v="12"/>
    <x v="1"/>
    <x v="1"/>
  </r>
  <r>
    <x v="22"/>
    <x v="4"/>
    <x v="12"/>
    <x v="5"/>
    <n v="1"/>
    <n v="1"/>
    <x v="7"/>
    <x v="6"/>
    <s v="NO"/>
    <n v="0"/>
    <n v="0"/>
    <s v="NO"/>
    <s v="NO APLICA"/>
    <s v="EMPATE"/>
    <n v="3"/>
    <x v="2"/>
    <x v="0"/>
    <x v="0"/>
  </r>
  <r>
    <x v="22"/>
    <x v="4"/>
    <x v="26"/>
    <x v="1"/>
    <n v="3"/>
    <n v="1"/>
    <x v="15"/>
    <x v="13"/>
    <s v="NO"/>
    <n v="0"/>
    <n v="0"/>
    <s v="SI"/>
    <s v="REAL MADRID"/>
    <s v="MONACO"/>
    <n v="5"/>
    <x v="1"/>
    <x v="2"/>
    <x v="2"/>
  </r>
  <r>
    <x v="22"/>
    <x v="4"/>
    <x v="2"/>
    <x v="26"/>
    <n v="4"/>
    <n v="2"/>
    <x v="9"/>
    <x v="8"/>
    <s v="NO"/>
    <n v="0"/>
    <n v="0"/>
    <s v="SI"/>
    <s v="MONACO"/>
    <s v="REAL MADRID"/>
    <n v="5"/>
    <x v="2"/>
    <x v="2"/>
    <x v="2"/>
  </r>
  <r>
    <x v="22"/>
    <x v="4"/>
    <x v="17"/>
    <x v="16"/>
    <n v="2"/>
    <n v="2"/>
    <x v="4"/>
    <x v="4"/>
    <s v="NO"/>
    <n v="0"/>
    <n v="0"/>
    <s v="NO"/>
    <s v="NO APLICA"/>
    <s v="EMPATE"/>
    <n v="2"/>
    <x v="26"/>
    <x v="0"/>
    <x v="0"/>
  </r>
  <r>
    <x v="22"/>
    <x v="4"/>
    <x v="16"/>
    <x v="17"/>
    <n v="2"/>
    <n v="0"/>
    <x v="13"/>
    <x v="1"/>
    <s v="NO"/>
    <n v="0"/>
    <n v="0"/>
    <s v="NO"/>
    <s v="NO APLICA"/>
    <s v="PORTO"/>
    <n v="4"/>
    <x v="2"/>
    <x v="2"/>
    <x v="2"/>
  </r>
  <r>
    <x v="23"/>
    <x v="1"/>
    <x v="10"/>
    <x v="22"/>
    <n v="0"/>
    <n v="0"/>
    <x v="2"/>
    <x v="2"/>
    <s v="SI"/>
    <n v="3"/>
    <n v="2"/>
    <s v="NO"/>
    <s v="NO APLICA"/>
    <s v="EMPATE"/>
    <n v="0"/>
    <x v="9"/>
    <x v="0"/>
    <x v="0"/>
  </r>
  <r>
    <x v="23"/>
    <x v="2"/>
    <x v="22"/>
    <x v="10"/>
    <n v="0"/>
    <n v="0"/>
    <x v="2"/>
    <x v="2"/>
    <s v="SI"/>
    <n v="2"/>
    <n v="3"/>
    <s v="NO"/>
    <s v="NO APLICA"/>
    <s v="-"/>
    <n v="0"/>
    <x v="2"/>
    <x v="1"/>
    <x v="1"/>
  </r>
  <r>
    <x v="23"/>
    <x v="3"/>
    <x v="22"/>
    <x v="1"/>
    <n v="3"/>
    <n v="1"/>
    <x v="15"/>
    <x v="13"/>
    <s v="NO"/>
    <n v="0"/>
    <n v="0"/>
    <s v="NO"/>
    <s v="NO APLICA"/>
    <s v="JUVENTUS"/>
    <n v="4"/>
    <x v="19"/>
    <x v="2"/>
    <x v="2"/>
  </r>
  <r>
    <x v="23"/>
    <x v="3"/>
    <x v="2"/>
    <x v="22"/>
    <n v="2"/>
    <n v="1"/>
    <x v="3"/>
    <x v="3"/>
    <s v="NO"/>
    <n v="0"/>
    <n v="0"/>
    <s v="NO"/>
    <s v="NO APLICA"/>
    <s v="REAL MADRID"/>
    <n v="3"/>
    <x v="2"/>
    <x v="2"/>
    <x v="2"/>
  </r>
  <r>
    <x v="23"/>
    <x v="3"/>
    <x v="9"/>
    <x v="10"/>
    <n v="1"/>
    <n v="1"/>
    <x v="7"/>
    <x v="6"/>
    <s v="NO"/>
    <n v="0"/>
    <n v="0"/>
    <s v="SI"/>
    <s v="INTER DE MILÁN"/>
    <s v="EMPATE"/>
    <n v="1"/>
    <x v="9"/>
    <x v="0"/>
    <x v="0"/>
  </r>
  <r>
    <x v="23"/>
    <x v="3"/>
    <x v="10"/>
    <x v="9"/>
    <n v="0"/>
    <n v="0"/>
    <x v="2"/>
    <x v="2"/>
    <s v="NO"/>
    <n v="0"/>
    <n v="0"/>
    <s v="SI"/>
    <s v="INTER DE MILÁN"/>
    <s v="EMPATE"/>
    <n v="1"/>
    <x v="2"/>
    <x v="0"/>
    <x v="0"/>
  </r>
  <r>
    <x v="23"/>
    <x v="4"/>
    <x v="10"/>
    <x v="21"/>
    <n v="3"/>
    <n v="2"/>
    <x v="23"/>
    <x v="10"/>
    <s v="NO"/>
    <n v="0"/>
    <n v="0"/>
    <s v="NO"/>
    <s v="NO APLICA"/>
    <s v="INTER DE MILÁN"/>
    <n v="3"/>
    <x v="9"/>
    <x v="2"/>
    <x v="2"/>
  </r>
  <r>
    <x v="23"/>
    <x v="4"/>
    <x v="21"/>
    <x v="10"/>
    <n v="0"/>
    <n v="0"/>
    <x v="2"/>
    <x v="2"/>
    <s v="NO"/>
    <n v="0"/>
    <n v="0"/>
    <s v="NO"/>
    <s v="NO APLICA"/>
    <s v="EMPATE"/>
    <n v="2"/>
    <x v="2"/>
    <x v="0"/>
    <x v="0"/>
  </r>
  <r>
    <x v="23"/>
    <x v="4"/>
    <x v="8"/>
    <x v="22"/>
    <n v="1"/>
    <n v="2"/>
    <x v="18"/>
    <x v="3"/>
    <s v="NO"/>
    <n v="0"/>
    <n v="0"/>
    <s v="NO"/>
    <s v="NO APLICA"/>
    <s v="JUVENTUS"/>
    <n v="2"/>
    <x v="19"/>
    <x v="1"/>
    <x v="1"/>
  </r>
  <r>
    <x v="23"/>
    <x v="4"/>
    <x v="22"/>
    <x v="8"/>
    <n v="1"/>
    <n v="1"/>
    <x v="7"/>
    <x v="6"/>
    <s v="NO"/>
    <n v="0"/>
    <n v="0"/>
    <s v="NO"/>
    <s v="NO APLICA"/>
    <s v="EMPATE"/>
    <n v="3"/>
    <x v="2"/>
    <x v="0"/>
    <x v="0"/>
  </r>
  <r>
    <x v="23"/>
    <x v="4"/>
    <x v="39"/>
    <x v="9"/>
    <n v="2"/>
    <n v="1"/>
    <x v="3"/>
    <x v="3"/>
    <s v="NO"/>
    <n v="0"/>
    <n v="0"/>
    <s v="SI"/>
    <s v="INTER"/>
    <s v="VALENCIA"/>
    <n v="2"/>
    <x v="8"/>
    <x v="2"/>
    <x v="2"/>
  </r>
  <r>
    <x v="23"/>
    <x v="4"/>
    <x v="9"/>
    <x v="39"/>
    <n v="1"/>
    <n v="0"/>
    <x v="6"/>
    <x v="5"/>
    <s v="NO"/>
    <n v="0"/>
    <n v="0"/>
    <s v="SI"/>
    <s v="INTER"/>
    <s v="INTER"/>
    <n v="2"/>
    <x v="2"/>
    <x v="2"/>
    <x v="2"/>
  </r>
  <r>
    <x v="23"/>
    <x v="4"/>
    <x v="23"/>
    <x v="1"/>
    <n v="4"/>
    <n v="3"/>
    <x v="16"/>
    <x v="14"/>
    <s v="NO"/>
    <n v="0"/>
    <n v="0"/>
    <s v="NO"/>
    <s v="NO APLICA"/>
    <s v="MANCHESTER UNITED"/>
    <n v="5"/>
    <x v="1"/>
    <x v="2"/>
    <x v="2"/>
  </r>
  <r>
    <x v="23"/>
    <x v="4"/>
    <x v="2"/>
    <x v="23"/>
    <n v="3"/>
    <n v="1"/>
    <x v="15"/>
    <x v="13"/>
    <s v="NO"/>
    <n v="0"/>
    <n v="0"/>
    <s v="NO"/>
    <s v="NO APLICA"/>
    <s v="REAL MADRID"/>
    <n v="6"/>
    <x v="2"/>
    <x v="2"/>
    <x v="2"/>
  </r>
  <r>
    <x v="24"/>
    <x v="1"/>
    <x v="2"/>
    <x v="41"/>
    <n v="2"/>
    <n v="1"/>
    <x v="3"/>
    <x v="3"/>
    <s v="NO"/>
    <n v="0"/>
    <n v="0"/>
    <s v="NO"/>
    <s v="NO APLICA"/>
    <s v="REAL MADRID"/>
    <n v="2"/>
    <x v="1"/>
    <x v="2"/>
    <x v="2"/>
  </r>
  <r>
    <x v="24"/>
    <x v="2"/>
    <x v="41"/>
    <x v="1"/>
    <n v="0"/>
    <n v="0"/>
    <x v="2"/>
    <x v="2"/>
    <s v="NO"/>
    <n v="0"/>
    <n v="0"/>
    <s v="NO"/>
    <s v="NO APLICA"/>
    <s v="-"/>
    <n v="1"/>
    <x v="2"/>
    <x v="1"/>
    <x v="1"/>
  </r>
  <r>
    <x v="24"/>
    <x v="3"/>
    <x v="2"/>
    <x v="8"/>
    <n v="1"/>
    <n v="1"/>
    <x v="7"/>
    <x v="6"/>
    <s v="NO"/>
    <n v="0"/>
    <n v="0"/>
    <s v="NO"/>
    <s v="NO APLICA"/>
    <s v="EMPATE"/>
    <n v="3"/>
    <x v="1"/>
    <x v="0"/>
    <x v="0"/>
  </r>
  <r>
    <x v="24"/>
    <x v="3"/>
    <x v="8"/>
    <x v="1"/>
    <n v="0"/>
    <n v="2"/>
    <x v="1"/>
    <x v="1"/>
    <s v="NO"/>
    <n v="0"/>
    <n v="0"/>
    <s v="NO"/>
    <s v="NO APLICA"/>
    <s v="REAL MADRID"/>
    <n v="1"/>
    <x v="2"/>
    <x v="1"/>
    <x v="1"/>
  </r>
  <r>
    <x v="24"/>
    <x v="3"/>
    <x v="41"/>
    <x v="23"/>
    <n v="1"/>
    <n v="1"/>
    <x v="7"/>
    <x v="6"/>
    <s v="NO"/>
    <n v="0"/>
    <n v="0"/>
    <s v="SI"/>
    <s v="LEVERKUSEN"/>
    <s v="EMPATE"/>
    <n v="3"/>
    <x v="28"/>
    <x v="0"/>
    <x v="0"/>
  </r>
  <r>
    <x v="24"/>
    <x v="3"/>
    <x v="23"/>
    <x v="41"/>
    <n v="2"/>
    <n v="2"/>
    <x v="4"/>
    <x v="4"/>
    <s v="NO"/>
    <n v="0"/>
    <n v="0"/>
    <s v="SI"/>
    <s v="LEVERKUSEN"/>
    <s v="EMPATE"/>
    <n v="3"/>
    <x v="2"/>
    <x v="0"/>
    <x v="0"/>
  </r>
  <r>
    <x v="24"/>
    <x v="4"/>
    <x v="23"/>
    <x v="40"/>
    <n v="3"/>
    <n v="2"/>
    <x v="23"/>
    <x v="10"/>
    <s v="NO"/>
    <n v="0"/>
    <n v="0"/>
    <s v="NO"/>
    <s v="NO APLICA"/>
    <s v="MANCHESTER UNITED"/>
    <n v="5"/>
    <x v="22"/>
    <x v="2"/>
    <x v="2"/>
  </r>
  <r>
    <x v="24"/>
    <x v="4"/>
    <x v="40"/>
    <x v="23"/>
    <n v="0"/>
    <n v="2"/>
    <x v="1"/>
    <x v="1"/>
    <s v="NO"/>
    <n v="0"/>
    <n v="0"/>
    <s v="NO"/>
    <s v="NO APLICA"/>
    <s v="MANCHESTER UNITED"/>
    <n v="2"/>
    <x v="2"/>
    <x v="1"/>
    <x v="1"/>
  </r>
  <r>
    <x v="24"/>
    <x v="4"/>
    <x v="41"/>
    <x v="14"/>
    <n v="4"/>
    <n v="2"/>
    <x v="9"/>
    <x v="8"/>
    <s v="NO"/>
    <n v="0"/>
    <n v="0"/>
    <s v="NO"/>
    <s v="NO APLICA"/>
    <s v="LEVERKUSEN"/>
    <n v="4"/>
    <x v="28"/>
    <x v="2"/>
    <x v="2"/>
  </r>
  <r>
    <x v="24"/>
    <x v="4"/>
    <x v="14"/>
    <x v="41"/>
    <n v="1"/>
    <n v="0"/>
    <x v="6"/>
    <x v="5"/>
    <s v="NO"/>
    <n v="0"/>
    <n v="0"/>
    <s v="NO"/>
    <s v="NO APLICA"/>
    <s v="LIVERPOOL"/>
    <n v="3"/>
    <x v="2"/>
    <x v="2"/>
    <x v="2"/>
  </r>
  <r>
    <x v="24"/>
    <x v="4"/>
    <x v="8"/>
    <x v="42"/>
    <n v="3"/>
    <n v="1"/>
    <x v="15"/>
    <x v="13"/>
    <s v="NO"/>
    <n v="0"/>
    <n v="0"/>
    <s v="NO"/>
    <s v="NO APLICA"/>
    <s v="BARCELONA"/>
    <n v="3"/>
    <x v="17"/>
    <x v="2"/>
    <x v="2"/>
  </r>
  <r>
    <x v="24"/>
    <x v="4"/>
    <x v="42"/>
    <x v="8"/>
    <n v="1"/>
    <n v="0"/>
    <x v="6"/>
    <x v="5"/>
    <s v="NO"/>
    <n v="0"/>
    <n v="0"/>
    <s v="NO"/>
    <s v="NO APLICA"/>
    <s v="PANATHINAIKOS"/>
    <n v="2"/>
    <x v="2"/>
    <x v="2"/>
    <x v="2"/>
  </r>
  <r>
    <x v="24"/>
    <x v="4"/>
    <x v="2"/>
    <x v="3"/>
    <n v="2"/>
    <n v="0"/>
    <x v="13"/>
    <x v="1"/>
    <s v="NO"/>
    <n v="0"/>
    <n v="0"/>
    <s v="NO"/>
    <s v="NO APLICA"/>
    <s v="REAL MADRID"/>
    <n v="3"/>
    <x v="1"/>
    <x v="2"/>
    <x v="2"/>
  </r>
  <r>
    <x v="24"/>
    <x v="4"/>
    <x v="3"/>
    <x v="1"/>
    <n v="2"/>
    <n v="1"/>
    <x v="3"/>
    <x v="3"/>
    <s v="NO"/>
    <n v="0"/>
    <n v="0"/>
    <s v="NO"/>
    <s v="NO APLICA"/>
    <s v="BAYERN MÚNICH"/>
    <n v="2"/>
    <x v="2"/>
    <x v="2"/>
    <x v="2"/>
  </r>
  <r>
    <x v="25"/>
    <x v="1"/>
    <x v="39"/>
    <x v="3"/>
    <n v="1"/>
    <n v="1"/>
    <x v="7"/>
    <x v="6"/>
    <s v="SI"/>
    <n v="4"/>
    <n v="5"/>
    <s v="NO"/>
    <s v="NO APLICA"/>
    <s v="EMPATE"/>
    <n v="1"/>
    <x v="4"/>
    <x v="0"/>
    <x v="0"/>
  </r>
  <r>
    <x v="25"/>
    <x v="2"/>
    <x v="3"/>
    <x v="39"/>
    <n v="0"/>
    <n v="0"/>
    <x v="2"/>
    <x v="2"/>
    <s v="SI"/>
    <n v="5"/>
    <n v="4"/>
    <s v="NO"/>
    <s v="NO APLICA"/>
    <s v="-"/>
    <n v="1"/>
    <x v="2"/>
    <x v="1"/>
    <x v="1"/>
  </r>
  <r>
    <x v="25"/>
    <x v="3"/>
    <x v="3"/>
    <x v="1"/>
    <n v="2"/>
    <n v="1"/>
    <x v="3"/>
    <x v="3"/>
    <s v="NO"/>
    <n v="0"/>
    <n v="0"/>
    <s v="NO"/>
    <s v="NO APLICA"/>
    <s v="BAYERN MÚNICH"/>
    <n v="3"/>
    <x v="4"/>
    <x v="2"/>
    <x v="2"/>
  </r>
  <r>
    <x v="25"/>
    <x v="3"/>
    <x v="2"/>
    <x v="3"/>
    <n v="0"/>
    <n v="1"/>
    <x v="5"/>
    <x v="5"/>
    <s v="NO"/>
    <n v="0"/>
    <n v="0"/>
    <s v="NO"/>
    <s v="NO APLICA"/>
    <s v="BAYERN MÚNICH"/>
    <n v="1"/>
    <x v="2"/>
    <x v="1"/>
    <x v="1"/>
  </r>
  <r>
    <x v="25"/>
    <x v="3"/>
    <x v="39"/>
    <x v="43"/>
    <n v="3"/>
    <n v="0"/>
    <x v="14"/>
    <x v="12"/>
    <s v="NO"/>
    <n v="0"/>
    <n v="0"/>
    <s v="NO"/>
    <s v="NO APLICA"/>
    <s v="VALENCIA"/>
    <n v="3"/>
    <x v="29"/>
    <x v="2"/>
    <x v="2"/>
  </r>
  <r>
    <x v="25"/>
    <x v="3"/>
    <x v="43"/>
    <x v="39"/>
    <n v="0"/>
    <n v="0"/>
    <x v="2"/>
    <x v="2"/>
    <s v="NO"/>
    <n v="0"/>
    <n v="0"/>
    <s v="NO"/>
    <s v="NO APLICA"/>
    <s v="EMPATE"/>
    <n v="0"/>
    <x v="2"/>
    <x v="0"/>
    <x v="0"/>
  </r>
  <r>
    <x v="25"/>
    <x v="4"/>
    <x v="2"/>
    <x v="29"/>
    <n v="3"/>
    <n v="0"/>
    <x v="14"/>
    <x v="12"/>
    <s v="NO"/>
    <n v="0"/>
    <n v="0"/>
    <s v="NO"/>
    <s v="NO APLICA"/>
    <s v="REAL MADRID"/>
    <n v="5"/>
    <x v="1"/>
    <x v="2"/>
    <x v="2"/>
  </r>
  <r>
    <x v="25"/>
    <x v="4"/>
    <x v="29"/>
    <x v="1"/>
    <n v="3"/>
    <n v="2"/>
    <x v="23"/>
    <x v="10"/>
    <s v="NO"/>
    <n v="0"/>
    <n v="0"/>
    <s v="NO"/>
    <s v="NO APLICA"/>
    <s v="GALATASARAY"/>
    <n v="3"/>
    <x v="2"/>
    <x v="2"/>
    <x v="2"/>
  </r>
  <r>
    <x v="25"/>
    <x v="4"/>
    <x v="39"/>
    <x v="5"/>
    <n v="1"/>
    <n v="0"/>
    <x v="6"/>
    <x v="5"/>
    <s v="NO"/>
    <n v="0"/>
    <n v="0"/>
    <s v="SI"/>
    <s v="VALENCIA"/>
    <s v="VALENCIA"/>
    <n v="2"/>
    <x v="29"/>
    <x v="2"/>
    <x v="2"/>
  </r>
  <r>
    <x v="25"/>
    <x v="4"/>
    <x v="5"/>
    <x v="39"/>
    <n v="2"/>
    <n v="1"/>
    <x v="3"/>
    <x v="3"/>
    <s v="NO"/>
    <n v="0"/>
    <n v="0"/>
    <s v="SI"/>
    <s v="VALENCIA"/>
    <s v="ARSENAL"/>
    <n v="2"/>
    <x v="2"/>
    <x v="2"/>
    <x v="2"/>
  </r>
  <r>
    <x v="25"/>
    <x v="4"/>
    <x v="40"/>
    <x v="43"/>
    <n v="2"/>
    <n v="0"/>
    <x v="13"/>
    <x v="1"/>
    <s v="NO"/>
    <n v="0"/>
    <n v="0"/>
    <s v="NO"/>
    <s v="NO APLICA"/>
    <s v="DEPORTIVO"/>
    <n v="2"/>
    <x v="30"/>
    <x v="2"/>
    <x v="2"/>
  </r>
  <r>
    <x v="25"/>
    <x v="4"/>
    <x v="43"/>
    <x v="40"/>
    <n v="3"/>
    <n v="0"/>
    <x v="14"/>
    <x v="12"/>
    <s v="NO"/>
    <n v="0"/>
    <n v="0"/>
    <s v="NO"/>
    <s v="NO APLICA"/>
    <s v="LEEDS"/>
    <n v="3"/>
    <x v="2"/>
    <x v="2"/>
    <x v="2"/>
  </r>
  <r>
    <x v="25"/>
    <x v="4"/>
    <x v="3"/>
    <x v="23"/>
    <n v="2"/>
    <n v="1"/>
    <x v="3"/>
    <x v="3"/>
    <s v="NO"/>
    <n v="0"/>
    <n v="0"/>
    <s v="NO"/>
    <s v="NO APLICA"/>
    <s v="BAYERN MÚNICH"/>
    <n v="3"/>
    <x v="4"/>
    <x v="2"/>
    <x v="2"/>
  </r>
  <r>
    <x v="25"/>
    <x v="4"/>
    <x v="23"/>
    <x v="3"/>
    <n v="0"/>
    <n v="1"/>
    <x v="5"/>
    <x v="5"/>
    <s v="NO"/>
    <n v="0"/>
    <n v="0"/>
    <s v="NO"/>
    <s v="NO APLICA"/>
    <s v="BAYERN MÚNICH"/>
    <n v="1"/>
    <x v="2"/>
    <x v="1"/>
    <x v="1"/>
  </r>
  <r>
    <x v="26"/>
    <x v="1"/>
    <x v="39"/>
    <x v="1"/>
    <n v="0"/>
    <n v="3"/>
    <x v="22"/>
    <x v="12"/>
    <s v="NO"/>
    <n v="0"/>
    <n v="0"/>
    <s v="NO"/>
    <s v="NO APLICA"/>
    <s v="REAL MADRID"/>
    <n v="0"/>
    <x v="1"/>
    <x v="1"/>
    <x v="1"/>
  </r>
  <r>
    <x v="26"/>
    <x v="2"/>
    <x v="2"/>
    <x v="39"/>
    <n v="0"/>
    <n v="0"/>
    <x v="2"/>
    <x v="2"/>
    <s v="NO"/>
    <n v="0"/>
    <n v="0"/>
    <s v="NO"/>
    <s v="NO APLICA"/>
    <s v="-"/>
    <n v="3"/>
    <x v="2"/>
    <x v="1"/>
    <x v="1"/>
  </r>
  <r>
    <x v="26"/>
    <x v="3"/>
    <x v="8"/>
    <x v="39"/>
    <n v="2"/>
    <n v="1"/>
    <x v="3"/>
    <x v="3"/>
    <s v="NO"/>
    <n v="0"/>
    <n v="0"/>
    <s v="NO"/>
    <s v="NO APLICA"/>
    <s v="BARCELONA"/>
    <n v="3"/>
    <x v="29"/>
    <x v="2"/>
    <x v="2"/>
  </r>
  <r>
    <x v="26"/>
    <x v="3"/>
    <x v="39"/>
    <x v="8"/>
    <n v="4"/>
    <n v="1"/>
    <x v="21"/>
    <x v="9"/>
    <s v="NO"/>
    <n v="0"/>
    <n v="0"/>
    <s v="NO"/>
    <s v="NO APLICA"/>
    <s v="VALENCIA"/>
    <n v="5"/>
    <x v="2"/>
    <x v="2"/>
    <x v="2"/>
  </r>
  <r>
    <x v="26"/>
    <x v="3"/>
    <x v="3"/>
    <x v="1"/>
    <n v="2"/>
    <n v="1"/>
    <x v="3"/>
    <x v="3"/>
    <s v="NO"/>
    <n v="0"/>
    <n v="0"/>
    <s v="NO"/>
    <s v="NO APLICA"/>
    <s v="BAYERN MÚNICH"/>
    <n v="2"/>
    <x v="1"/>
    <x v="2"/>
    <x v="2"/>
  </r>
  <r>
    <x v="26"/>
    <x v="3"/>
    <x v="2"/>
    <x v="3"/>
    <n v="2"/>
    <n v="0"/>
    <x v="13"/>
    <x v="1"/>
    <s v="NO"/>
    <n v="0"/>
    <n v="0"/>
    <s v="NO"/>
    <s v="NO APLICA"/>
    <s v="REAL MADRID"/>
    <n v="3"/>
    <x v="2"/>
    <x v="2"/>
    <x v="2"/>
  </r>
  <r>
    <x v="26"/>
    <x v="4"/>
    <x v="3"/>
    <x v="16"/>
    <n v="2"/>
    <n v="1"/>
    <x v="3"/>
    <x v="3"/>
    <s v="NO"/>
    <n v="0"/>
    <n v="0"/>
    <s v="NO"/>
    <s v="NO APLICA"/>
    <s v="BAYERN MÚNICH"/>
    <n v="3"/>
    <x v="4"/>
    <x v="2"/>
    <x v="2"/>
  </r>
  <r>
    <x v="26"/>
    <x v="4"/>
    <x v="16"/>
    <x v="3"/>
    <n v="1"/>
    <n v="1"/>
    <x v="7"/>
    <x v="6"/>
    <s v="NO"/>
    <n v="0"/>
    <n v="0"/>
    <s v="NO"/>
    <s v="NO APLICA"/>
    <s v="EMPATE"/>
    <n v="2"/>
    <x v="2"/>
    <x v="0"/>
    <x v="0"/>
  </r>
  <r>
    <x v="26"/>
    <x v="4"/>
    <x v="23"/>
    <x v="1"/>
    <n v="2"/>
    <n v="3"/>
    <x v="11"/>
    <x v="10"/>
    <s v="NO"/>
    <n v="0"/>
    <n v="0"/>
    <s v="NO"/>
    <s v="NO APLICA"/>
    <s v="REAL MADRID"/>
    <n v="2"/>
    <x v="1"/>
    <x v="1"/>
    <x v="1"/>
  </r>
  <r>
    <x v="26"/>
    <x v="4"/>
    <x v="2"/>
    <x v="23"/>
    <n v="0"/>
    <n v="0"/>
    <x v="2"/>
    <x v="2"/>
    <s v="NO"/>
    <n v="0"/>
    <n v="0"/>
    <s v="NO"/>
    <s v="NO APLICA"/>
    <s v="EMPATE"/>
    <n v="3"/>
    <x v="2"/>
    <x v="0"/>
    <x v="0"/>
  </r>
  <r>
    <x v="26"/>
    <x v="4"/>
    <x v="44"/>
    <x v="39"/>
    <n v="1"/>
    <n v="0"/>
    <x v="6"/>
    <x v="5"/>
    <s v="NO"/>
    <n v="0"/>
    <n v="0"/>
    <s v="NO"/>
    <s v="NO APLICA"/>
    <s v="LAZIO"/>
    <n v="3"/>
    <x v="29"/>
    <x v="2"/>
    <x v="2"/>
  </r>
  <r>
    <x v="26"/>
    <x v="4"/>
    <x v="39"/>
    <x v="44"/>
    <n v="5"/>
    <n v="2"/>
    <x v="20"/>
    <x v="16"/>
    <s v="NO"/>
    <n v="0"/>
    <n v="0"/>
    <s v="NO"/>
    <s v="NO APLICA"/>
    <s v="VALENCIA"/>
    <n v="5"/>
    <x v="2"/>
    <x v="2"/>
    <x v="2"/>
  </r>
  <r>
    <x v="26"/>
    <x v="4"/>
    <x v="8"/>
    <x v="12"/>
    <n v="5"/>
    <n v="1"/>
    <x v="26"/>
    <x v="18"/>
    <s v="NO"/>
    <n v="0"/>
    <n v="0"/>
    <s v="NO"/>
    <s v="NO APLICA"/>
    <s v="BARCELONA"/>
    <n v="6"/>
    <x v="17"/>
    <x v="2"/>
    <x v="2"/>
  </r>
  <r>
    <x v="26"/>
    <x v="4"/>
    <x v="12"/>
    <x v="8"/>
    <n v="3"/>
    <n v="1"/>
    <x v="15"/>
    <x v="13"/>
    <s v="NO"/>
    <n v="0"/>
    <n v="0"/>
    <s v="NO"/>
    <s v="NO APLICA"/>
    <s v="CHELSEA"/>
    <n v="4"/>
    <x v="2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9"/>
    <n v="0.55555555555555558"/>
    <n v="0"/>
    <n v="0.44444444444444442"/>
  </r>
  <r>
    <x v="1"/>
    <n v="82"/>
    <n v="0.47560975609756095"/>
    <n v="0.17073170731707318"/>
    <n v="0.35365853658536583"/>
  </r>
  <r>
    <x v="2"/>
    <n v="70"/>
    <n v="0.42857142857142855"/>
    <n v="0.18571428571428572"/>
    <n v="0.38571428571428568"/>
  </r>
  <r>
    <x v="3"/>
    <n v="22"/>
    <n v="0.22727272727272727"/>
    <n v="0.13636363636363635"/>
    <n v="0.63636363636363635"/>
  </r>
  <r>
    <x v="4"/>
    <n v="20"/>
    <n v="0.2"/>
    <n v="0.35"/>
    <n v="0.45000000000000007"/>
  </r>
  <r>
    <x v="5"/>
    <n v="28"/>
    <n v="0.39285714285714285"/>
    <n v="0.25"/>
    <n v="0.35714285714285721"/>
  </r>
  <r>
    <x v="6"/>
    <n v="24"/>
    <n v="0.29166666666666669"/>
    <n v="0.25"/>
    <n v="0.45833333333333326"/>
  </r>
  <r>
    <x v="7"/>
    <n v="66"/>
    <n v="0.40909090909090912"/>
    <n v="0.24242424242424243"/>
    <n v="0.3484848484848484"/>
  </r>
  <r>
    <x v="8"/>
    <n v="22"/>
    <n v="0.40909090909090912"/>
    <n v="0.13636363636363635"/>
    <n v="0.45454545454545447"/>
  </r>
  <r>
    <x v="9"/>
    <n v="30"/>
    <n v="0.33333333333333331"/>
    <n v="0.33333333333333331"/>
    <n v="0.33333333333333343"/>
  </r>
  <r>
    <x v="10"/>
    <n v="10"/>
    <n v="0"/>
    <n v="0.4"/>
    <n v="0.6"/>
  </r>
  <r>
    <x v="11"/>
    <n v="46"/>
    <n v="0.34782608695652173"/>
    <n v="0.28260869565217389"/>
    <n v="0.36956521739130438"/>
  </r>
  <r>
    <x v="12"/>
    <n v="2"/>
    <n v="0"/>
    <n v="0.5"/>
    <n v="0.5"/>
  </r>
  <r>
    <x v="13"/>
    <n v="40"/>
    <n v="0.42499999999999999"/>
    <n v="0.2"/>
    <n v="0.37499999999999994"/>
  </r>
  <r>
    <x v="14"/>
    <n v="10"/>
    <n v="0.2"/>
    <n v="0.3"/>
    <n v="0.5"/>
  </r>
  <r>
    <x v="15"/>
    <n v="16"/>
    <n v="0.3125"/>
    <n v="0.25"/>
    <n v="0.4375"/>
  </r>
  <r>
    <x v="16"/>
    <n v="14"/>
    <n v="0.14285714285714285"/>
    <n v="0.2857142857142857"/>
    <n v="0.57142857142857151"/>
  </r>
  <r>
    <x v="17"/>
    <n v="4"/>
    <n v="0.25"/>
    <n v="0"/>
    <n v="0.75"/>
  </r>
  <r>
    <x v="18"/>
    <n v="2"/>
    <n v="0"/>
    <n v="0"/>
    <n v="1"/>
  </r>
  <r>
    <x v="19"/>
    <n v="8"/>
    <n v="0.25"/>
    <n v="0"/>
    <n v="0.75"/>
  </r>
  <r>
    <x v="20"/>
    <n v="6"/>
    <n v="0.33333333333333331"/>
    <n v="0.33333333333333331"/>
    <n v="0.33333333333333343"/>
  </r>
  <r>
    <x v="21"/>
    <n v="28"/>
    <n v="0.2857142857142857"/>
    <n v="0.2857142857142857"/>
    <n v="0.4285714285714286"/>
  </r>
  <r>
    <x v="22"/>
    <n v="38"/>
    <n v="0.42105263157894735"/>
    <n v="0.18421052631578946"/>
    <n v="0.39473684210526316"/>
  </r>
  <r>
    <x v="23"/>
    <n v="8"/>
    <n v="0.375"/>
    <n v="0"/>
    <n v="0.625"/>
  </r>
  <r>
    <x v="24"/>
    <n v="2"/>
    <n v="0"/>
    <n v="0.5"/>
    <n v="0.5"/>
  </r>
  <r>
    <x v="25"/>
    <n v="12"/>
    <n v="0.33333333333333331"/>
    <n v="0.16666666666666666"/>
    <n v="0.50000000000000011"/>
  </r>
  <r>
    <x v="26"/>
    <n v="2"/>
    <n v="0"/>
    <n v="0.5"/>
    <n v="0.5"/>
  </r>
  <r>
    <x v="27"/>
    <n v="2"/>
    <n v="0.5"/>
    <n v="0"/>
    <n v="0.5"/>
  </r>
  <r>
    <x v="28"/>
    <n v="4"/>
    <n v="0.5"/>
    <n v="0"/>
    <n v="0.5"/>
  </r>
  <r>
    <x v="29"/>
    <n v="2"/>
    <n v="0"/>
    <n v="0.5"/>
    <n v="0.5"/>
  </r>
  <r>
    <x v="30"/>
    <n v="1"/>
    <n v="0"/>
    <n v="0"/>
    <n v="1"/>
  </r>
  <r>
    <x v="31"/>
    <n v="2"/>
    <n v="0"/>
    <n v="0"/>
    <n v="1"/>
  </r>
  <r>
    <x v="32"/>
    <n v="6"/>
    <n v="0.33333333333333331"/>
    <n v="0"/>
    <n v="0.66666666666666674"/>
  </r>
  <r>
    <x v="33"/>
    <n v="2"/>
    <n v="0"/>
    <n v="0"/>
    <n v="1"/>
  </r>
  <r>
    <x v="34"/>
    <n v="2"/>
    <n v="0"/>
    <n v="0"/>
    <n v="1"/>
  </r>
  <r>
    <x v="35"/>
    <n v="1"/>
    <n v="1"/>
    <n v="0"/>
    <n v="0"/>
  </r>
  <r>
    <x v="36"/>
    <n v="2"/>
    <n v="0.5"/>
    <n v="0"/>
    <n v="0.5"/>
  </r>
  <r>
    <x v="37"/>
    <n v="6"/>
    <n v="0.16666666666666666"/>
    <n v="0.33333333333333331"/>
    <n v="0.5"/>
  </r>
  <r>
    <x v="38"/>
    <n v="16"/>
    <n v="0.3125"/>
    <n v="0.1875"/>
    <n v="0.5"/>
  </r>
  <r>
    <x v="39"/>
    <n v="8"/>
    <n v="0.25"/>
    <n v="0.125"/>
    <n v="0.625"/>
  </r>
  <r>
    <x v="40"/>
    <n v="6"/>
    <n v="0.16666666666666666"/>
    <n v="0.33333333333333331"/>
    <n v="0.5"/>
  </r>
  <r>
    <x v="41"/>
    <n v="2"/>
    <n v="0.5"/>
    <n v="0"/>
    <n v="0.5"/>
  </r>
  <r>
    <x v="42"/>
    <n v="4"/>
    <n v="0.25"/>
    <n v="0.25"/>
    <n v="0.5"/>
  </r>
  <r>
    <x v="43"/>
    <n v="2"/>
    <n v="0.5"/>
    <n v="0"/>
    <n v="0.5"/>
  </r>
  <r>
    <x v="38"/>
    <n v="16"/>
    <n v="0.3125"/>
    <n v="0.1875"/>
    <n v="0.5"/>
  </r>
  <r>
    <x v="7"/>
    <n v="66"/>
    <n v="0.40909090909090912"/>
    <n v="0.24242424242424243"/>
    <n v="0.3484848484848484"/>
  </r>
  <r>
    <x v="44"/>
    <m/>
    <m/>
    <m/>
    <m/>
  </r>
  <r>
    <x v="44"/>
    <m/>
    <m/>
    <m/>
    <m/>
  </r>
  <r>
    <x v="44"/>
    <m/>
    <m/>
    <m/>
    <m/>
  </r>
  <r>
    <x v="4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91B37-CA08-4B42-960B-D03C221A66A7}" name="PROMEDIO GOLES 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B8:AD19" firstHeaderRow="0" firstDataRow="1" firstDataCol="1" rowPageCount="2" colPageCount="1"/>
  <pivotFields count="24">
    <pivotField axis="axisPage" multipleItemSelectionAllowed="1" showAll="0">
      <items count="28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1"/>
        <item x="12"/>
        <item x="10"/>
        <item x="9"/>
        <item x="8"/>
        <item x="7"/>
        <item x="6"/>
        <item x="5"/>
        <item x="4"/>
        <item x="3"/>
        <item x="2"/>
        <item x="1"/>
        <item h="1" x="0"/>
        <item t="default"/>
      </items>
    </pivotField>
    <pivotField axis="axisPage" multipleItemSelectionAllowed="1" showAll="0">
      <items count="8">
        <item x="4"/>
        <item h="1" x="6"/>
        <item h="1" x="1"/>
        <item h="1" x="2"/>
        <item h="1" x="3"/>
        <item h="1" x="5"/>
        <item h="1" x="0"/>
        <item t="default"/>
      </items>
    </pivotField>
    <pivotField axis="axisRow" showAll="0">
      <items count="47">
        <item x="21"/>
        <item x="31"/>
        <item x="5"/>
        <item x="19"/>
        <item x="7"/>
        <item x="8"/>
        <item x="3"/>
        <item x="11"/>
        <item x="36"/>
        <item x="1"/>
        <item x="12"/>
        <item x="35"/>
        <item x="40"/>
        <item x="37"/>
        <item x="29"/>
        <item x="9"/>
        <item x="10"/>
        <item x="22"/>
        <item m="1" x="45"/>
        <item x="44"/>
        <item x="43"/>
        <item x="27"/>
        <item x="18"/>
        <item x="41"/>
        <item x="14"/>
        <item x="17"/>
        <item x="30"/>
        <item x="6"/>
        <item x="23"/>
        <item x="32"/>
        <item x="26"/>
        <item x="13"/>
        <item x="42"/>
        <item x="4"/>
        <item x="16"/>
        <item x="38"/>
        <item x="2"/>
        <item x="24"/>
        <item x="33"/>
        <item x="25"/>
        <item x="34"/>
        <item x="20"/>
        <item x="39"/>
        <item x="15"/>
        <item x="28"/>
        <item x="0"/>
        <item t="default"/>
      </items>
    </pivotField>
    <pivotField axis="axisRow" showAll="0">
      <items count="47">
        <item h="1" x="21"/>
        <item h="1" x="31"/>
        <item h="1" x="5"/>
        <item h="1" x="19"/>
        <item x="7"/>
        <item h="1" x="8"/>
        <item h="1" x="3"/>
        <item h="1" x="11"/>
        <item h="1" x="36"/>
        <item h="1" x="2"/>
        <item h="1" x="12"/>
        <item h="1" x="35"/>
        <item h="1" x="40"/>
        <item h="1" x="37"/>
        <item h="1" x="29"/>
        <item h="1" x="9"/>
        <item h="1" x="10"/>
        <item h="1" x="22"/>
        <item h="1" m="1" x="45"/>
        <item h="1" x="44"/>
        <item h="1" x="43"/>
        <item h="1" x="27"/>
        <item h="1" x="18"/>
        <item h="1" x="41"/>
        <item h="1" x="14"/>
        <item h="1" x="17"/>
        <item h="1" x="30"/>
        <item h="1" x="6"/>
        <item h="1" x="23"/>
        <item h="1" x="32"/>
        <item h="1" x="26"/>
        <item h="1" x="13"/>
        <item h="1" x="42"/>
        <item h="1" x="4"/>
        <item h="1" x="16"/>
        <item h="1" x="38"/>
        <item h="1" x="1"/>
        <item h="1" x="24"/>
        <item h="1" x="33"/>
        <item h="1" x="25"/>
        <item h="1" x="34"/>
        <item h="1" x="20"/>
        <item h="1" x="39"/>
        <item h="1" x="15"/>
        <item h="1" x="28"/>
        <item h="1"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2"/>
    <field x="3"/>
  </rowFields>
  <rowItems count="11">
    <i>
      <x v="5"/>
    </i>
    <i r="1">
      <x v="4"/>
    </i>
    <i>
      <x v="9"/>
    </i>
    <i r="1">
      <x v="4"/>
    </i>
    <i>
      <x v="21"/>
    </i>
    <i r="1">
      <x v="4"/>
    </i>
    <i>
      <x v="27"/>
    </i>
    <i r="1">
      <x v="4"/>
    </i>
    <i>
      <x v="36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Promedio de GOLES EQUIPO 1" fld="4" subtotal="average" baseField="0" baseItem="0"/>
    <dataField name="Promedio de GOLES EQUIPO 2" fld="5" subtotal="average" baseField="0" baseItem="0"/>
  </dataFields>
  <formats count="40">
    <format dxfId="55">
      <pivotArea collapsedLevelsAreSubtotals="1" fieldPosition="0">
        <references count="1">
          <reference field="2" count="1">
            <x v="0"/>
          </reference>
        </references>
      </pivotArea>
    </format>
    <format dxfId="54">
      <pivotArea collapsedLevelsAreSubtotals="1" fieldPosition="0">
        <references count="2">
          <reference field="2" count="1" selected="0">
            <x v="0"/>
          </reference>
          <reference field="3" count="3">
            <x v="16"/>
            <x v="17"/>
            <x v="41"/>
          </reference>
        </references>
      </pivotArea>
    </format>
    <format dxfId="53">
      <pivotArea collapsedLevelsAreSubtotals="1" fieldPosition="0">
        <references count="1">
          <reference field="2" count="1">
            <x v="1"/>
          </reference>
        </references>
      </pivotArea>
    </format>
    <format dxfId="52">
      <pivotArea collapsedLevelsAreSubtotals="1" fieldPosition="0">
        <references count="2">
          <reference field="2" count="1" selected="0">
            <x v="1"/>
          </reference>
          <reference field="3" count="1">
            <x v="36"/>
          </reference>
        </references>
      </pivotArea>
    </format>
    <format dxfId="51">
      <pivotArea collapsedLevelsAreSubtotals="1" fieldPosition="0">
        <references count="1">
          <reference field="2" count="1">
            <x v="2"/>
          </reference>
        </references>
      </pivotArea>
    </format>
    <format dxfId="50">
      <pivotArea collapsedLevelsAreSubtotals="1" fieldPosition="0">
        <references count="2">
          <reference field="2" count="1" selected="0">
            <x v="2"/>
          </reference>
          <reference field="3" count="8">
            <x v="5"/>
            <x v="6"/>
            <x v="10"/>
            <x v="17"/>
            <x v="24"/>
            <x v="28"/>
            <x v="42"/>
            <x v="43"/>
          </reference>
        </references>
      </pivotArea>
    </format>
    <format dxfId="49">
      <pivotArea collapsedLevelsAreSubtotals="1" fieldPosition="0">
        <references count="1">
          <reference field="2" count="1">
            <x v="3"/>
          </reference>
        </references>
      </pivotArea>
    </format>
    <format dxfId="48">
      <pivotArea collapsedLevelsAreSubtotals="1" fieldPosition="0">
        <references count="2">
          <reference field="2" count="1" selected="0">
            <x v="3"/>
          </reference>
          <reference field="3" count="1">
            <x v="33"/>
          </reference>
        </references>
      </pivotArea>
    </format>
    <format dxfId="47">
      <pivotArea collapsedLevelsAreSubtotals="1" fieldPosition="0">
        <references count="1">
          <reference field="2" count="1">
            <x v="4"/>
          </reference>
        </references>
      </pivotArea>
    </format>
    <format dxfId="46">
      <pivotArea collapsedLevelsAreSubtotals="1" fieldPosition="0">
        <references count="2">
          <reference field="2" count="1" selected="0">
            <x v="4"/>
          </reference>
          <reference field="3" count="8">
            <x v="5"/>
            <x v="6"/>
            <x v="9"/>
            <x v="10"/>
            <x v="21"/>
            <x v="22"/>
            <x v="27"/>
            <x v="36"/>
          </reference>
        </references>
      </pivotArea>
    </format>
    <format dxfId="45">
      <pivotArea collapsedLevelsAreSubtotals="1" fieldPosition="0">
        <references count="1">
          <reference field="2" count="1">
            <x v="5"/>
          </reference>
        </references>
      </pivotArea>
    </format>
    <format dxfId="44">
      <pivotArea collapsedLevelsAreSubtotals="1" fieldPosition="0">
        <references count="2">
          <reference field="2" count="1" selected="0">
            <x v="5"/>
          </reference>
          <reference field="3" count="17">
            <x v="2"/>
            <x v="4"/>
            <x v="6"/>
            <x v="7"/>
            <x v="10"/>
            <x v="15"/>
            <x v="16"/>
            <x v="17"/>
            <x v="24"/>
            <x v="28"/>
            <x v="32"/>
            <x v="33"/>
            <x v="36"/>
            <x v="37"/>
            <x v="38"/>
            <x v="40"/>
            <x v="42"/>
          </reference>
        </references>
      </pivotArea>
    </format>
    <format dxfId="43">
      <pivotArea collapsedLevelsAreSubtotals="1" fieldPosition="0">
        <references count="1">
          <reference field="2" count="1">
            <x v="6"/>
          </reference>
        </references>
      </pivotArea>
    </format>
    <format dxfId="42">
      <pivotArea collapsedLevelsAreSubtotals="1" fieldPosition="0">
        <references count="2">
          <reference field="2" count="1" selected="0">
            <x v="6"/>
          </reference>
          <reference field="3" count="19">
            <x v="2"/>
            <x v="4"/>
            <x v="5"/>
            <x v="7"/>
            <x v="9"/>
            <x v="10"/>
            <x v="15"/>
            <x v="16"/>
            <x v="17"/>
            <x v="25"/>
            <x v="27"/>
            <x v="28"/>
            <x v="29"/>
            <x v="33"/>
            <x v="34"/>
            <x v="36"/>
            <x v="39"/>
            <x v="42"/>
            <x v="43"/>
          </reference>
        </references>
      </pivotArea>
    </format>
    <format dxfId="41">
      <pivotArea collapsedLevelsAreSubtotals="1" fieldPosition="0">
        <references count="1">
          <reference field="2" count="1">
            <x v="7"/>
          </reference>
        </references>
      </pivotArea>
    </format>
    <format dxfId="40">
      <pivotArea collapsedLevelsAreSubtotals="1" fieldPosition="0">
        <references count="2">
          <reference field="2" count="1" selected="0">
            <x v="7"/>
          </reference>
          <reference field="3" count="5">
            <x v="5"/>
            <x v="6"/>
            <x v="10"/>
            <x v="15"/>
            <x v="24"/>
          </reference>
        </references>
      </pivotArea>
    </format>
    <format dxfId="39">
      <pivotArea collapsedLevelsAreSubtotals="1" fieldPosition="0">
        <references count="1">
          <reference field="2" count="1">
            <x v="8"/>
          </reference>
        </references>
      </pivotArea>
    </format>
    <format dxfId="38">
      <pivotArea collapsedLevelsAreSubtotals="1" fieldPosition="0">
        <references count="2">
          <reference field="2" count="1" selected="0">
            <x v="8"/>
          </reference>
          <reference field="3" count="1">
            <x v="25"/>
          </reference>
        </references>
      </pivotArea>
    </format>
    <format dxfId="37">
      <pivotArea collapsedLevelsAreSubtotals="1" fieldPosition="0">
        <references count="1">
          <reference field="2" count="1">
            <x v="9"/>
          </reference>
        </references>
      </pivotArea>
    </format>
    <format dxfId="36">
      <pivotArea collapsedLevelsAreSubtotals="1" fieldPosition="0">
        <references count="2">
          <reference field="2" count="1" selected="0">
            <x v="9"/>
          </reference>
          <reference field="3" count="7">
            <x v="4"/>
            <x v="6"/>
            <x v="26"/>
            <x v="27"/>
            <x v="30"/>
            <x v="33"/>
            <x v="36"/>
          </reference>
        </references>
      </pivotArea>
    </format>
    <format dxfId="35">
      <pivotArea collapsedLevelsAreSubtotals="1" fieldPosition="0">
        <references count="1">
          <reference field="2" count="1">
            <x v="10"/>
          </reference>
        </references>
      </pivotArea>
    </format>
    <format dxfId="34">
      <pivotArea collapsedLevelsAreSubtotals="1" fieldPosition="0">
        <references count="2">
          <reference field="2" count="1" selected="0">
            <x v="10"/>
          </reference>
          <reference field="3" count="14">
            <x v="2"/>
            <x v="4"/>
            <x v="5"/>
            <x v="6"/>
            <x v="7"/>
            <x v="13"/>
            <x v="24"/>
            <x v="27"/>
            <x v="28"/>
            <x v="30"/>
            <x v="33"/>
            <x v="34"/>
            <x v="36"/>
            <x v="42"/>
          </reference>
        </references>
      </pivotArea>
    </format>
    <format dxfId="33">
      <pivotArea collapsedLevelsAreSubtotals="1" fieldPosition="0">
        <references count="1">
          <reference field="2" count="1">
            <x v="11"/>
          </reference>
        </references>
      </pivotArea>
    </format>
    <format dxfId="32">
      <pivotArea collapsedLevelsAreSubtotals="1" fieldPosition="0">
        <references count="2">
          <reference field="2" count="1" selected="0">
            <x v="11"/>
          </reference>
          <reference field="3" count="1">
            <x v="15"/>
          </reference>
        </references>
      </pivotArea>
    </format>
    <format dxfId="31">
      <pivotArea collapsedLevelsAreSubtotals="1" fieldPosition="0">
        <references count="1">
          <reference field="2" count="1">
            <x v="12"/>
          </reference>
        </references>
      </pivotArea>
    </format>
    <format dxfId="30">
      <pivotArea collapsedLevelsAreSubtotals="1" fieldPosition="0">
        <references count="2">
          <reference field="2" count="1" selected="0">
            <x v="12"/>
          </reference>
          <reference field="3" count="4">
            <x v="16"/>
            <x v="20"/>
            <x v="28"/>
            <x v="34"/>
          </reference>
        </references>
      </pivotArea>
    </format>
    <format dxfId="29">
      <pivotArea collapsedLevelsAreSubtotals="1" fieldPosition="0">
        <references count="1">
          <reference field="2" count="1">
            <x v="13"/>
          </reference>
        </references>
      </pivotArea>
    </format>
    <format dxfId="28">
      <pivotArea collapsedLevelsAreSubtotals="1" fieldPosition="0">
        <references count="2">
          <reference field="2" count="1" selected="0">
            <x v="13"/>
          </reference>
          <reference field="3" count="1">
            <x v="10"/>
          </reference>
        </references>
      </pivotArea>
    </format>
    <format dxfId="27">
      <pivotArea collapsedLevelsAreSubtotals="1" fieldPosition="0">
        <references count="1">
          <reference field="2" count="1">
            <x v="14"/>
          </reference>
        </references>
      </pivotArea>
    </format>
    <format dxfId="26">
      <pivotArea collapsedLevelsAreSubtotals="1" fieldPosition="0">
        <references count="2">
          <reference field="2" count="1" selected="0">
            <x v="14"/>
          </reference>
          <reference field="3" count="1">
            <x v="36"/>
          </reference>
        </references>
      </pivotArea>
    </format>
    <format dxfId="25">
      <pivotArea collapsedLevelsAreSubtotals="1" fieldPosition="0">
        <references count="1">
          <reference field="2" count="1">
            <x v="15"/>
          </reference>
        </references>
      </pivotArea>
    </format>
    <format dxfId="24">
      <pivotArea collapsedLevelsAreSubtotals="1" fieldPosition="0">
        <references count="2">
          <reference field="2" count="1" selected="0">
            <x v="15"/>
          </reference>
          <reference field="3" count="9">
            <x v="5"/>
            <x v="6"/>
            <x v="7"/>
            <x v="11"/>
            <x v="16"/>
            <x v="27"/>
            <x v="38"/>
            <x v="42"/>
            <x v="43"/>
          </reference>
        </references>
      </pivotArea>
    </format>
    <format dxfId="23">
      <pivotArea collapsedLevelsAreSubtotals="1" fieldPosition="0">
        <references count="1">
          <reference field="2" count="1">
            <x v="16"/>
          </reference>
        </references>
      </pivotArea>
    </format>
    <format dxfId="22">
      <pivotArea collapsedLevelsAreSubtotals="1" fieldPosition="0">
        <references count="2">
          <reference field="2" count="1" selected="0">
            <x v="16"/>
          </reference>
          <reference field="3" count="11">
            <x v="0"/>
            <x v="5"/>
            <x v="6"/>
            <x v="12"/>
            <x v="15"/>
            <x v="17"/>
            <x v="24"/>
            <x v="25"/>
            <x v="28"/>
            <x v="31"/>
            <x v="35"/>
          </reference>
        </references>
      </pivotArea>
    </format>
    <format dxfId="21">
      <pivotArea collapsedLevelsAreSubtotals="1" fieldPosition="0">
        <references count="1">
          <reference field="2" count="1">
            <x v="17"/>
          </reference>
        </references>
      </pivotArea>
    </format>
    <format dxfId="20">
      <pivotArea collapsedLevelsAreSubtotals="1" fieldPosition="0">
        <references count="2">
          <reference field="2" count="1" selected="0">
            <x v="17"/>
          </reference>
          <reference field="3" count="8">
            <x v="0"/>
            <x v="2"/>
            <x v="5"/>
            <x v="6"/>
            <x v="16"/>
            <x v="24"/>
            <x v="30"/>
            <x v="36"/>
          </reference>
        </references>
      </pivotArea>
    </format>
    <format dxfId="19">
      <pivotArea outline="0" collapsedLevelsAreSubtotals="1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outline="0" collapsedLevelsAreSubtotals="1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880DD-5513-904C-BF42-BE57069F4A17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B7:AF287" firstHeaderRow="1" firstDataRow="2" firstDataCol="1" rowPageCount="2" colPageCount="1"/>
  <pivotFields count="24">
    <pivotField axis="axisPage" showAll="0">
      <items count="28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1"/>
        <item x="12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8">
        <item x="4"/>
        <item x="6"/>
        <item x="1"/>
        <item x="2"/>
        <item x="3"/>
        <item x="5"/>
        <item x="0"/>
        <item t="default"/>
      </items>
    </pivotField>
    <pivotField axis="axisRow" showAll="0">
      <items count="47">
        <item x="21"/>
        <item x="31"/>
        <item x="5"/>
        <item x="19"/>
        <item x="7"/>
        <item x="8"/>
        <item x="3"/>
        <item x="11"/>
        <item x="36"/>
        <item x="1"/>
        <item x="12"/>
        <item x="35"/>
        <item x="40"/>
        <item x="37"/>
        <item x="29"/>
        <item x="9"/>
        <item x="10"/>
        <item x="22"/>
        <item x="44"/>
        <item x="43"/>
        <item x="27"/>
        <item x="18"/>
        <item x="41"/>
        <item x="14"/>
        <item x="17"/>
        <item x="30"/>
        <item x="6"/>
        <item x="23"/>
        <item x="32"/>
        <item x="26"/>
        <item x="13"/>
        <item x="42"/>
        <item x="4"/>
        <item x="16"/>
        <item x="38"/>
        <item x="2"/>
        <item x="24"/>
        <item x="33"/>
        <item x="25"/>
        <item x="34"/>
        <item x="20"/>
        <item x="39"/>
        <item x="15"/>
        <item x="28"/>
        <item x="0"/>
        <item m="1" x="45"/>
        <item t="default"/>
      </items>
    </pivotField>
    <pivotField axis="axisRow" showAll="0">
      <items count="47">
        <item x="21"/>
        <item x="31"/>
        <item x="5"/>
        <item x="19"/>
        <item x="7"/>
        <item x="8"/>
        <item x="3"/>
        <item x="11"/>
        <item x="36"/>
        <item x="2"/>
        <item x="12"/>
        <item x="35"/>
        <item x="40"/>
        <item x="37"/>
        <item x="29"/>
        <item x="9"/>
        <item x="10"/>
        <item x="22"/>
        <item m="1" x="45"/>
        <item x="43"/>
        <item x="27"/>
        <item x="18"/>
        <item x="41"/>
        <item x="14"/>
        <item x="17"/>
        <item x="30"/>
        <item x="6"/>
        <item x="23"/>
        <item x="32"/>
        <item x="26"/>
        <item x="13"/>
        <item x="42"/>
        <item x="4"/>
        <item x="16"/>
        <item x="38"/>
        <item x="1"/>
        <item x="24"/>
        <item x="33"/>
        <item x="25"/>
        <item x="34"/>
        <item x="20"/>
        <item x="39"/>
        <item x="15"/>
        <item x="28"/>
        <item h="1" x="0"/>
        <item h="1"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"/>
    <field x="2"/>
  </rowFields>
  <rowItems count="279">
    <i>
      <x/>
    </i>
    <i r="1">
      <x v="16"/>
    </i>
    <i r="1">
      <x v="17"/>
    </i>
    <i r="1">
      <x v="40"/>
    </i>
    <i>
      <x v="1"/>
    </i>
    <i r="1">
      <x v="35"/>
    </i>
    <i>
      <x v="2"/>
    </i>
    <i r="1">
      <x v="5"/>
    </i>
    <i r="1">
      <x v="6"/>
    </i>
    <i r="1">
      <x v="10"/>
    </i>
    <i r="1">
      <x v="17"/>
    </i>
    <i r="1">
      <x v="23"/>
    </i>
    <i r="1">
      <x v="27"/>
    </i>
    <i r="1">
      <x v="41"/>
    </i>
    <i r="1">
      <x v="42"/>
    </i>
    <i>
      <x v="3"/>
    </i>
    <i r="1">
      <x v="32"/>
    </i>
    <i>
      <x v="4"/>
    </i>
    <i r="1">
      <x v="5"/>
    </i>
    <i r="1">
      <x v="6"/>
    </i>
    <i r="1">
      <x v="9"/>
    </i>
    <i r="1">
      <x v="10"/>
    </i>
    <i r="1">
      <x v="20"/>
    </i>
    <i r="1">
      <x v="21"/>
    </i>
    <i r="1">
      <x v="26"/>
    </i>
    <i r="1">
      <x v="35"/>
    </i>
    <i>
      <x v="5"/>
    </i>
    <i r="1">
      <x v="2"/>
    </i>
    <i r="1">
      <x v="4"/>
    </i>
    <i r="1">
      <x v="6"/>
    </i>
    <i r="1">
      <x v="7"/>
    </i>
    <i r="1">
      <x v="10"/>
    </i>
    <i r="1">
      <x v="15"/>
    </i>
    <i r="1">
      <x v="16"/>
    </i>
    <i r="1">
      <x v="17"/>
    </i>
    <i r="1">
      <x v="23"/>
    </i>
    <i r="1">
      <x v="27"/>
    </i>
    <i r="1">
      <x v="31"/>
    </i>
    <i r="1">
      <x v="32"/>
    </i>
    <i r="1">
      <x v="35"/>
    </i>
    <i r="1">
      <x v="36"/>
    </i>
    <i r="1">
      <x v="37"/>
    </i>
    <i r="1">
      <x v="39"/>
    </i>
    <i r="1">
      <x v="41"/>
    </i>
    <i>
      <x v="6"/>
    </i>
    <i r="1">
      <x v="2"/>
    </i>
    <i r="1">
      <x v="4"/>
    </i>
    <i r="1">
      <x v="5"/>
    </i>
    <i r="1">
      <x v="7"/>
    </i>
    <i r="1">
      <x v="9"/>
    </i>
    <i r="1">
      <x v="10"/>
    </i>
    <i r="1">
      <x v="15"/>
    </i>
    <i r="1">
      <x v="16"/>
    </i>
    <i r="1">
      <x v="17"/>
    </i>
    <i r="1">
      <x v="24"/>
    </i>
    <i r="1">
      <x v="26"/>
    </i>
    <i r="1">
      <x v="27"/>
    </i>
    <i r="1">
      <x v="28"/>
    </i>
    <i r="1">
      <x v="32"/>
    </i>
    <i r="1">
      <x v="33"/>
    </i>
    <i r="1">
      <x v="35"/>
    </i>
    <i r="1">
      <x v="38"/>
    </i>
    <i r="1">
      <x v="41"/>
    </i>
    <i r="1">
      <x v="42"/>
    </i>
    <i>
      <x v="7"/>
    </i>
    <i r="1">
      <x v="5"/>
    </i>
    <i r="1">
      <x v="6"/>
    </i>
    <i r="1">
      <x v="10"/>
    </i>
    <i r="1">
      <x v="15"/>
    </i>
    <i r="1">
      <x v="23"/>
    </i>
    <i>
      <x v="8"/>
    </i>
    <i r="1">
      <x v="24"/>
    </i>
    <i>
      <x v="9"/>
    </i>
    <i r="1">
      <x v="4"/>
    </i>
    <i r="1">
      <x v="6"/>
    </i>
    <i r="1">
      <x v="25"/>
    </i>
    <i r="1">
      <x v="26"/>
    </i>
    <i r="1">
      <x v="29"/>
    </i>
    <i r="1">
      <x v="32"/>
    </i>
    <i r="1">
      <x v="35"/>
    </i>
    <i>
      <x v="10"/>
    </i>
    <i r="1">
      <x v="2"/>
    </i>
    <i r="1">
      <x v="4"/>
    </i>
    <i r="1">
      <x v="5"/>
    </i>
    <i r="1">
      <x v="6"/>
    </i>
    <i r="1">
      <x v="7"/>
    </i>
    <i r="1">
      <x v="13"/>
    </i>
    <i r="1">
      <x v="23"/>
    </i>
    <i r="1">
      <x v="26"/>
    </i>
    <i r="1">
      <x v="27"/>
    </i>
    <i r="1">
      <x v="29"/>
    </i>
    <i r="1">
      <x v="32"/>
    </i>
    <i r="1">
      <x v="33"/>
    </i>
    <i r="1">
      <x v="35"/>
    </i>
    <i r="1">
      <x v="41"/>
    </i>
    <i>
      <x v="11"/>
    </i>
    <i r="1">
      <x v="15"/>
    </i>
    <i>
      <x v="12"/>
    </i>
    <i r="1">
      <x v="16"/>
    </i>
    <i r="1">
      <x v="19"/>
    </i>
    <i r="1">
      <x v="27"/>
    </i>
    <i r="1">
      <x v="33"/>
    </i>
    <i>
      <x v="13"/>
    </i>
    <i r="1">
      <x v="10"/>
    </i>
    <i>
      <x v="14"/>
    </i>
    <i r="1">
      <x v="35"/>
    </i>
    <i>
      <x v="15"/>
    </i>
    <i r="1">
      <x v="5"/>
    </i>
    <i r="1">
      <x v="6"/>
    </i>
    <i r="1">
      <x v="7"/>
    </i>
    <i r="1">
      <x v="11"/>
    </i>
    <i r="1">
      <x v="16"/>
    </i>
    <i r="1">
      <x v="26"/>
    </i>
    <i r="1">
      <x v="37"/>
    </i>
    <i r="1">
      <x v="41"/>
    </i>
    <i r="1">
      <x v="42"/>
    </i>
    <i>
      <x v="16"/>
    </i>
    <i r="1">
      <x/>
    </i>
    <i r="1">
      <x v="5"/>
    </i>
    <i r="1">
      <x v="6"/>
    </i>
    <i r="1">
      <x v="12"/>
    </i>
    <i r="1">
      <x v="15"/>
    </i>
    <i r="1">
      <x v="17"/>
    </i>
    <i r="1">
      <x v="23"/>
    </i>
    <i r="1">
      <x v="24"/>
    </i>
    <i r="1">
      <x v="27"/>
    </i>
    <i r="1">
      <x v="30"/>
    </i>
    <i r="1">
      <x v="34"/>
    </i>
    <i>
      <x v="17"/>
    </i>
    <i r="1">
      <x/>
    </i>
    <i r="1">
      <x v="2"/>
    </i>
    <i r="1">
      <x v="5"/>
    </i>
    <i r="1">
      <x v="6"/>
    </i>
    <i r="1">
      <x v="16"/>
    </i>
    <i r="1">
      <x v="23"/>
    </i>
    <i r="1">
      <x v="29"/>
    </i>
    <i r="1">
      <x v="35"/>
    </i>
    <i>
      <x v="19"/>
    </i>
    <i r="1">
      <x v="12"/>
    </i>
    <i r="1">
      <x v="41"/>
    </i>
    <i>
      <x v="20"/>
    </i>
    <i r="1">
      <x v="4"/>
    </i>
    <i>
      <x v="21"/>
    </i>
    <i r="1">
      <x v="4"/>
    </i>
    <i r="1">
      <x v="32"/>
    </i>
    <i>
      <x v="22"/>
    </i>
    <i r="1">
      <x v="23"/>
    </i>
    <i r="1">
      <x v="27"/>
    </i>
    <i r="1">
      <x v="35"/>
    </i>
    <i>
      <x v="23"/>
    </i>
    <i r="1">
      <x v="2"/>
    </i>
    <i r="1">
      <x v="5"/>
    </i>
    <i r="1">
      <x v="7"/>
    </i>
    <i r="1">
      <x v="10"/>
    </i>
    <i r="1">
      <x v="16"/>
    </i>
    <i r="1">
      <x v="17"/>
    </i>
    <i r="1">
      <x v="22"/>
    </i>
    <i r="1">
      <x v="26"/>
    </i>
    <i r="1">
      <x v="33"/>
    </i>
    <i r="1">
      <x v="34"/>
    </i>
    <i r="1">
      <x v="35"/>
    </i>
    <i r="1">
      <x v="36"/>
    </i>
    <i r="1">
      <x v="40"/>
    </i>
    <i r="1">
      <x v="42"/>
    </i>
    <i>
      <x v="24"/>
    </i>
    <i r="1">
      <x v="6"/>
    </i>
    <i r="1">
      <x v="8"/>
    </i>
    <i r="1">
      <x v="16"/>
    </i>
    <i r="1">
      <x v="26"/>
    </i>
    <i r="1">
      <x v="33"/>
    </i>
    <i r="1">
      <x v="34"/>
    </i>
    <i>
      <x v="25"/>
    </i>
    <i r="1">
      <x v="9"/>
    </i>
    <i>
      <x v="26"/>
    </i>
    <i r="1">
      <x v="4"/>
    </i>
    <i r="1">
      <x v="6"/>
    </i>
    <i r="1">
      <x v="9"/>
    </i>
    <i r="1">
      <x v="10"/>
    </i>
    <i r="1">
      <x v="15"/>
    </i>
    <i r="1">
      <x v="23"/>
    </i>
    <i r="1">
      <x v="24"/>
    </i>
    <i r="1">
      <x v="32"/>
    </i>
    <i r="1">
      <x v="35"/>
    </i>
    <i r="1">
      <x v="40"/>
    </i>
    <i>
      <x v="27"/>
    </i>
    <i r="1">
      <x v="2"/>
    </i>
    <i r="1">
      <x v="5"/>
    </i>
    <i r="1">
      <x v="6"/>
    </i>
    <i r="1">
      <x v="10"/>
    </i>
    <i r="1">
      <x v="12"/>
    </i>
    <i r="1">
      <x v="16"/>
    </i>
    <i r="1">
      <x v="22"/>
    </i>
    <i r="1">
      <x v="33"/>
    </i>
    <i r="1">
      <x v="35"/>
    </i>
    <i r="1">
      <x v="36"/>
    </i>
    <i r="1">
      <x v="37"/>
    </i>
    <i>
      <x v="28"/>
    </i>
    <i r="1">
      <x v="6"/>
    </i>
    <i>
      <x v="29"/>
    </i>
    <i r="1">
      <x v="9"/>
    </i>
    <i r="1">
      <x v="10"/>
    </i>
    <i r="1">
      <x v="17"/>
    </i>
    <i r="1">
      <x v="33"/>
    </i>
    <i r="1">
      <x v="35"/>
    </i>
    <i>
      <x v="30"/>
    </i>
    <i r="1">
      <x v="16"/>
    </i>
    <i>
      <x v="31"/>
    </i>
    <i r="1">
      <x v="5"/>
    </i>
    <i>
      <x v="32"/>
    </i>
    <i r="1">
      <x v="3"/>
    </i>
    <i r="1">
      <x v="5"/>
    </i>
    <i r="1">
      <x v="6"/>
    </i>
    <i r="1">
      <x v="9"/>
    </i>
    <i r="1">
      <x v="10"/>
    </i>
    <i r="1">
      <x v="21"/>
    </i>
    <i r="1">
      <x v="26"/>
    </i>
    <i>
      <x v="33"/>
    </i>
    <i r="1">
      <x v="6"/>
    </i>
    <i r="1">
      <x v="10"/>
    </i>
    <i r="1">
      <x v="12"/>
    </i>
    <i r="1">
      <x v="23"/>
    </i>
    <i r="1">
      <x v="24"/>
    </i>
    <i r="1">
      <x v="27"/>
    </i>
    <i r="1">
      <x v="29"/>
    </i>
    <i>
      <x v="34"/>
    </i>
    <i r="1">
      <x v="16"/>
    </i>
    <i r="1">
      <x v="23"/>
    </i>
    <i r="1">
      <x v="24"/>
    </i>
    <i>
      <x v="35"/>
    </i>
    <i r="1">
      <x v="1"/>
    </i>
    <i r="1">
      <x v="4"/>
    </i>
    <i r="1">
      <x v="5"/>
    </i>
    <i r="1">
      <x v="6"/>
    </i>
    <i r="1">
      <x v="9"/>
    </i>
    <i r="1">
      <x v="10"/>
    </i>
    <i r="1">
      <x v="14"/>
    </i>
    <i r="1">
      <x v="17"/>
    </i>
    <i r="1">
      <x v="22"/>
    </i>
    <i r="1">
      <x v="23"/>
    </i>
    <i r="1">
      <x v="26"/>
    </i>
    <i r="1">
      <x v="27"/>
    </i>
    <i r="1">
      <x v="29"/>
    </i>
    <i r="1">
      <x v="40"/>
    </i>
    <i r="1">
      <x v="41"/>
    </i>
    <i r="1">
      <x v="43"/>
    </i>
    <i>
      <x v="36"/>
    </i>
    <i r="1">
      <x v="5"/>
    </i>
    <i r="1">
      <x v="23"/>
    </i>
    <i r="1">
      <x v="27"/>
    </i>
    <i>
      <x v="37"/>
    </i>
    <i r="1">
      <x v="5"/>
    </i>
    <i r="1">
      <x v="15"/>
    </i>
    <i r="1">
      <x v="27"/>
    </i>
    <i>
      <x v="38"/>
    </i>
    <i r="1">
      <x v="6"/>
    </i>
    <i>
      <x v="39"/>
    </i>
    <i r="1">
      <x v="5"/>
    </i>
    <i>
      <x v="40"/>
    </i>
    <i r="1">
      <x/>
    </i>
    <i r="1">
      <x v="23"/>
    </i>
    <i r="1">
      <x v="26"/>
    </i>
    <i r="1">
      <x v="35"/>
    </i>
    <i>
      <x v="41"/>
    </i>
    <i r="1">
      <x v="2"/>
    </i>
    <i r="1">
      <x v="5"/>
    </i>
    <i r="1">
      <x v="6"/>
    </i>
    <i r="1">
      <x v="10"/>
    </i>
    <i r="1">
      <x v="15"/>
    </i>
    <i r="1">
      <x v="18"/>
    </i>
    <i r="1">
      <x v="19"/>
    </i>
    <i r="1">
      <x v="35"/>
    </i>
    <i>
      <x v="42"/>
    </i>
    <i r="1">
      <x v="2"/>
    </i>
    <i r="1">
      <x v="6"/>
    </i>
    <i r="1">
      <x v="15"/>
    </i>
    <i r="1">
      <x v="23"/>
    </i>
    <i>
      <x v="43"/>
    </i>
    <i r="1">
      <x v="35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pageFields count="2">
    <pageField fld="1" hier="-1"/>
    <pageField fld="0" hier="-1"/>
  </pageFields>
  <dataFields count="1">
    <dataField name="RENDIMIENTO VISITANTE" fld="17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03B01-0BCA-1C47-B92E-7D7044CBFF29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P5:W51" firstHeaderRow="1" firstDataRow="2" firstDataCol="1"/>
  <pivotFields count="24">
    <pivotField showAll="0"/>
    <pivotField axis="axisCol" showAll="0">
      <items count="8">
        <item x="4"/>
        <item x="6"/>
        <item x="1"/>
        <item x="2"/>
        <item x="3"/>
        <item x="5"/>
        <item h="1" x="0"/>
        <item t="default"/>
      </items>
    </pivotField>
    <pivotField axis="axisRow" showAll="0">
      <items count="47">
        <item x="21"/>
        <item x="31"/>
        <item x="5"/>
        <item x="19"/>
        <item x="7"/>
        <item x="8"/>
        <item x="3"/>
        <item x="11"/>
        <item x="36"/>
        <item x="1"/>
        <item x="12"/>
        <item x="35"/>
        <item x="40"/>
        <item x="37"/>
        <item x="29"/>
        <item x="9"/>
        <item x="10"/>
        <item x="22"/>
        <item m="1" x="45"/>
        <item x="44"/>
        <item x="43"/>
        <item x="27"/>
        <item x="18"/>
        <item x="41"/>
        <item x="14"/>
        <item x="17"/>
        <item x="30"/>
        <item x="6"/>
        <item x="23"/>
        <item x="32"/>
        <item x="26"/>
        <item x="13"/>
        <item x="42"/>
        <item x="4"/>
        <item x="16"/>
        <item x="38"/>
        <item x="2"/>
        <item x="24"/>
        <item x="33"/>
        <item x="25"/>
        <item x="34"/>
        <item x="20"/>
        <item x="39"/>
        <item x="15"/>
        <item x="2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GOLES DE CADA EQUIPO" fld="14" baseField="0" baseItem="0"/>
  </dataFields>
  <formats count="6">
    <format dxfId="61">
      <pivotArea field="2" type="button" dataOnly="0" labelOnly="1" outline="0" axis="axisRow" fieldPosition="0"/>
    </format>
    <format dxfId="60">
      <pivotArea dataOnly="0" labelOnly="1" fieldPosition="0">
        <references count="1">
          <reference field="2" count="4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  <format dxfId="59">
      <pivotArea dataOnly="0" labelOnly="1" grandRow="1" outline="0" fieldPosition="0"/>
    </format>
    <format dxfId="58">
      <pivotArea outline="0" collapsedLevelsAreSubtotals="1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BD74C-5FCE-274E-9C4D-4B93371BEC8A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EQUIPOS1 / EQUIPO 2">
  <location ref="J7:L221" firstHeaderRow="0" firstDataRow="1" firstDataCol="1" rowPageCount="2" colPageCount="1"/>
  <pivotFields count="24">
    <pivotField axis="axisPage" showAll="0">
      <items count="28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1"/>
        <item x="12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multipleItemSelectionAllowed="1" showAll="0">
      <items count="8">
        <item x="4"/>
        <item h="1" x="1"/>
        <item h="1" x="3"/>
        <item h="1" x="0"/>
        <item h="1" x="2"/>
        <item h="1" x="5"/>
        <item h="1" x="6"/>
        <item t="default"/>
      </items>
    </pivotField>
    <pivotField axis="axisRow" showAll="0" sortType="descending">
      <items count="47">
        <item x="21"/>
        <item x="31"/>
        <item x="5"/>
        <item x="19"/>
        <item x="7"/>
        <item x="8"/>
        <item x="3"/>
        <item x="11"/>
        <item x="36"/>
        <item x="1"/>
        <item x="12"/>
        <item x="35"/>
        <item x="40"/>
        <item x="37"/>
        <item x="29"/>
        <item x="9"/>
        <item x="10"/>
        <item x="22"/>
        <item x="44"/>
        <item x="43"/>
        <item x="27"/>
        <item x="18"/>
        <item x="41"/>
        <item x="14"/>
        <item x="17"/>
        <item x="30"/>
        <item x="6"/>
        <item x="23"/>
        <item x="32"/>
        <item x="26"/>
        <item x="13"/>
        <item x="42"/>
        <item x="4"/>
        <item x="16"/>
        <item x="38"/>
        <item x="2"/>
        <item x="24"/>
        <item x="33"/>
        <item x="25"/>
        <item x="34"/>
        <item x="20"/>
        <item x="39"/>
        <item x="15"/>
        <item x="28"/>
        <item x="0"/>
        <item m="1"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7">
        <item x="21"/>
        <item x="31"/>
        <item x="5"/>
        <item x="19"/>
        <item x="7"/>
        <item x="8"/>
        <item x="3"/>
        <item x="11"/>
        <item x="36"/>
        <item x="2"/>
        <item x="12"/>
        <item x="35"/>
        <item x="40"/>
        <item x="37"/>
        <item x="29"/>
        <item x="9"/>
        <item x="10"/>
        <item x="22"/>
        <item m="1" x="45"/>
        <item x="43"/>
        <item x="27"/>
        <item x="18"/>
        <item x="41"/>
        <item x="14"/>
        <item x="17"/>
        <item x="30"/>
        <item x="6"/>
        <item x="23"/>
        <item x="32"/>
        <item x="26"/>
        <item x="13"/>
        <item x="42"/>
        <item x="4"/>
        <item x="16"/>
        <item x="38"/>
        <item x="1"/>
        <item x="24"/>
        <item x="33"/>
        <item x="25"/>
        <item x="34"/>
        <item x="20"/>
        <item x="39"/>
        <item x="15"/>
        <item x="28"/>
        <item x="0"/>
        <item x="44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2"/>
    <field x="3"/>
  </rowFields>
  <rowItems count="214">
    <i>
      <x v="35"/>
    </i>
    <i r="1">
      <x v="1"/>
    </i>
    <i r="1">
      <x v="4"/>
    </i>
    <i r="1">
      <x v="6"/>
    </i>
    <i r="1">
      <x v="9"/>
    </i>
    <i r="1">
      <x v="10"/>
    </i>
    <i r="1">
      <x v="14"/>
    </i>
    <i r="1">
      <x v="17"/>
    </i>
    <i r="1">
      <x v="23"/>
    </i>
    <i r="1">
      <x v="26"/>
    </i>
    <i r="1">
      <x v="27"/>
    </i>
    <i r="1">
      <x v="29"/>
    </i>
    <i r="1">
      <x v="40"/>
    </i>
    <i r="1">
      <x v="43"/>
    </i>
    <i>
      <x v="5"/>
    </i>
    <i r="1">
      <x v="2"/>
    </i>
    <i r="1">
      <x v="4"/>
    </i>
    <i r="1">
      <x v="6"/>
    </i>
    <i r="1">
      <x v="7"/>
    </i>
    <i r="1">
      <x v="10"/>
    </i>
    <i r="1">
      <x v="16"/>
    </i>
    <i r="1">
      <x v="17"/>
    </i>
    <i r="1">
      <x v="27"/>
    </i>
    <i r="1">
      <x v="31"/>
    </i>
    <i r="1">
      <x v="32"/>
    </i>
    <i r="1">
      <x v="36"/>
    </i>
    <i r="1">
      <x v="37"/>
    </i>
    <i r="1">
      <x v="39"/>
    </i>
    <i>
      <x v="6"/>
    </i>
    <i r="1">
      <x v="2"/>
    </i>
    <i r="1">
      <x v="5"/>
    </i>
    <i r="1">
      <x v="7"/>
    </i>
    <i r="1">
      <x v="10"/>
    </i>
    <i r="1">
      <x v="16"/>
    </i>
    <i r="1">
      <x v="17"/>
    </i>
    <i r="1">
      <x v="26"/>
    </i>
    <i r="1">
      <x v="27"/>
    </i>
    <i r="1">
      <x v="28"/>
    </i>
    <i r="1">
      <x v="32"/>
    </i>
    <i r="1">
      <x v="33"/>
    </i>
    <i r="1">
      <x v="35"/>
    </i>
    <i r="1">
      <x v="38"/>
    </i>
    <i r="1">
      <x v="42"/>
    </i>
    <i>
      <x v="27"/>
    </i>
    <i r="1">
      <x v="5"/>
    </i>
    <i r="1">
      <x v="6"/>
    </i>
    <i r="1">
      <x v="10"/>
    </i>
    <i r="1">
      <x v="12"/>
    </i>
    <i r="1">
      <x v="33"/>
    </i>
    <i r="1">
      <x v="35"/>
    </i>
    <i r="1">
      <x v="36"/>
    </i>
    <i>
      <x v="10"/>
    </i>
    <i r="1">
      <x v="2"/>
    </i>
    <i r="1">
      <x v="5"/>
    </i>
    <i r="1">
      <x v="6"/>
    </i>
    <i r="1">
      <x v="7"/>
    </i>
    <i r="1">
      <x v="13"/>
    </i>
    <i r="1">
      <x v="23"/>
    </i>
    <i r="1">
      <x v="27"/>
    </i>
    <i r="1">
      <x v="32"/>
    </i>
    <i r="1">
      <x v="33"/>
    </i>
    <i r="1">
      <x v="35"/>
    </i>
    <i r="1">
      <x v="41"/>
    </i>
    <i>
      <x v="23"/>
    </i>
    <i r="1">
      <x v="2"/>
    </i>
    <i r="1">
      <x v="7"/>
    </i>
    <i r="1">
      <x v="10"/>
    </i>
    <i r="1">
      <x v="17"/>
    </i>
    <i r="1">
      <x v="22"/>
    </i>
    <i r="1">
      <x v="26"/>
    </i>
    <i r="1">
      <x v="33"/>
    </i>
    <i r="1">
      <x v="34"/>
    </i>
    <i r="1">
      <x v="35"/>
    </i>
    <i>
      <x v="16"/>
    </i>
    <i r="1">
      <x/>
    </i>
    <i r="1">
      <x v="5"/>
    </i>
    <i r="1">
      <x v="6"/>
    </i>
    <i r="1">
      <x v="12"/>
    </i>
    <i r="1">
      <x v="15"/>
    </i>
    <i r="1">
      <x v="24"/>
    </i>
    <i r="1">
      <x v="30"/>
    </i>
    <i>
      <x v="26"/>
    </i>
    <i r="1">
      <x v="4"/>
    </i>
    <i r="1">
      <x v="6"/>
    </i>
    <i r="1">
      <x v="9"/>
    </i>
    <i r="1">
      <x v="23"/>
    </i>
    <i r="1">
      <x v="32"/>
    </i>
    <i r="1">
      <x v="35"/>
    </i>
    <i r="1">
      <x v="40"/>
    </i>
    <i>
      <x v="2"/>
    </i>
    <i r="1">
      <x v="5"/>
    </i>
    <i r="1">
      <x v="6"/>
    </i>
    <i r="1">
      <x v="10"/>
    </i>
    <i r="1">
      <x v="17"/>
    </i>
    <i r="1">
      <x v="23"/>
    </i>
    <i r="1">
      <x v="41"/>
    </i>
    <i r="1">
      <x v="42"/>
    </i>
    <i>
      <x v="32"/>
    </i>
    <i r="1">
      <x v="3"/>
    </i>
    <i r="1">
      <x v="5"/>
    </i>
    <i r="1">
      <x v="6"/>
    </i>
    <i r="1">
      <x v="10"/>
    </i>
    <i r="1">
      <x v="26"/>
    </i>
    <i>
      <x v="9"/>
    </i>
    <i r="1">
      <x v="4"/>
    </i>
    <i r="1">
      <x v="25"/>
    </i>
    <i r="1">
      <x v="26"/>
    </i>
    <i r="1">
      <x v="29"/>
    </i>
    <i r="1">
      <x v="35"/>
    </i>
    <i>
      <x v="15"/>
    </i>
    <i r="1">
      <x v="7"/>
    </i>
    <i r="1">
      <x v="11"/>
    </i>
    <i r="1">
      <x v="16"/>
    </i>
    <i r="1">
      <x v="37"/>
    </i>
    <i r="1">
      <x v="41"/>
    </i>
    <i r="1">
      <x v="42"/>
    </i>
    <i>
      <x v="41"/>
    </i>
    <i r="1">
      <x v="2"/>
    </i>
    <i r="1">
      <x v="10"/>
    </i>
    <i r="1">
      <x v="15"/>
    </i>
    <i r="1">
      <x v="45"/>
    </i>
    <i>
      <x v="24"/>
    </i>
    <i r="1">
      <x v="8"/>
    </i>
    <i r="1">
      <x v="16"/>
    </i>
    <i r="1">
      <x v="26"/>
    </i>
    <i r="1">
      <x v="33"/>
    </i>
    <i r="1">
      <x v="34"/>
    </i>
    <i>
      <x v="33"/>
    </i>
    <i r="1">
      <x v="6"/>
    </i>
    <i r="1">
      <x v="10"/>
    </i>
    <i r="1">
      <x v="23"/>
    </i>
    <i r="1">
      <x v="24"/>
    </i>
    <i r="1">
      <x v="27"/>
    </i>
    <i>
      <x v="4"/>
    </i>
    <i r="1">
      <x v="5"/>
    </i>
    <i r="1">
      <x v="9"/>
    </i>
    <i r="1">
      <x v="20"/>
    </i>
    <i r="1">
      <x v="21"/>
    </i>
    <i r="1">
      <x v="26"/>
    </i>
    <i r="1">
      <x v="35"/>
    </i>
    <i>
      <x v="12"/>
    </i>
    <i r="1">
      <x v="16"/>
    </i>
    <i r="1">
      <x v="19"/>
    </i>
    <i r="1">
      <x v="27"/>
    </i>
    <i>
      <x v="29"/>
    </i>
    <i r="1">
      <x v="9"/>
    </i>
    <i r="1">
      <x v="17"/>
    </i>
    <i r="1">
      <x v="35"/>
    </i>
    <i>
      <x v="14"/>
    </i>
    <i r="1">
      <x v="35"/>
    </i>
    <i>
      <x v="17"/>
    </i>
    <i r="1">
      <x/>
    </i>
    <i r="1">
      <x v="2"/>
    </i>
    <i r="1">
      <x v="5"/>
    </i>
    <i r="1">
      <x v="6"/>
    </i>
    <i r="1">
      <x v="23"/>
    </i>
    <i r="1">
      <x v="29"/>
    </i>
    <i r="1">
      <x v="35"/>
    </i>
    <i>
      <x v="36"/>
    </i>
    <i r="1">
      <x v="5"/>
    </i>
    <i r="1">
      <x v="27"/>
    </i>
    <i>
      <x v="22"/>
    </i>
    <i r="1">
      <x v="23"/>
    </i>
    <i>
      <x v="7"/>
    </i>
    <i r="1">
      <x v="5"/>
    </i>
    <i r="1">
      <x v="6"/>
    </i>
    <i r="1">
      <x v="10"/>
    </i>
    <i r="1">
      <x v="15"/>
    </i>
    <i r="1">
      <x v="23"/>
    </i>
    <i>
      <x v="42"/>
    </i>
    <i r="1">
      <x v="2"/>
    </i>
    <i r="1">
      <x v="6"/>
    </i>
    <i r="1">
      <x v="15"/>
    </i>
    <i>
      <x v="19"/>
    </i>
    <i r="1">
      <x v="12"/>
    </i>
    <i>
      <x v="43"/>
    </i>
    <i r="1">
      <x v="35"/>
    </i>
    <i>
      <x v="37"/>
    </i>
    <i r="1">
      <x v="5"/>
    </i>
    <i r="1">
      <x v="15"/>
    </i>
    <i>
      <x v="13"/>
    </i>
    <i r="1">
      <x v="10"/>
    </i>
    <i>
      <x/>
    </i>
    <i r="1">
      <x v="16"/>
    </i>
    <i r="1">
      <x v="17"/>
    </i>
    <i>
      <x v="38"/>
    </i>
    <i r="1">
      <x v="6"/>
    </i>
    <i>
      <x v="30"/>
    </i>
    <i r="1">
      <x v="16"/>
    </i>
    <i>
      <x v="40"/>
    </i>
    <i r="1">
      <x v="26"/>
    </i>
    <i r="1">
      <x v="35"/>
    </i>
    <i>
      <x v="31"/>
    </i>
    <i r="1">
      <x v="5"/>
    </i>
    <i>
      <x v="8"/>
    </i>
    <i r="1">
      <x v="24"/>
    </i>
    <i>
      <x v="18"/>
    </i>
    <i r="1">
      <x v="41"/>
    </i>
    <i>
      <x v="34"/>
    </i>
    <i r="1">
      <x v="23"/>
    </i>
    <i r="1">
      <x v="24"/>
    </i>
    <i>
      <x v="20"/>
    </i>
    <i r="1">
      <x v="4"/>
    </i>
    <i>
      <x v="25"/>
    </i>
    <i r="1">
      <x v="9"/>
    </i>
    <i>
      <x v="39"/>
    </i>
    <i r="1">
      <x v="5"/>
    </i>
    <i>
      <x v="11"/>
    </i>
    <i r="1">
      <x v="15"/>
    </i>
    <i>
      <x v="1"/>
    </i>
    <i r="1">
      <x v="35"/>
    </i>
    <i>
      <x v="28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Suma de GOLES EQUIPO 1" fld="4" baseField="0" baseItem="0"/>
    <dataField name="Suma de GOLES EQUIPO 2" fld="5" baseField="0" baseItem="0"/>
  </dataFields>
  <chartFormats count="450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4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5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6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9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1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14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17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22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23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26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27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29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40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3" count="1" selected="0">
            <x v="43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4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5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7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9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0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6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7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4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6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7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28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3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5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38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42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4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6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0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5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6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7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7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31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32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35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36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37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39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41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3" count="1" selected="0">
            <x v="2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3" count="1" selected="0">
            <x v="5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3" count="1" selected="0">
            <x v="7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3" count="1" selected="0">
            <x v="10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3" count="1" selected="0">
            <x v="16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3" count="1" selected="0">
            <x v="17"/>
          </reference>
        </references>
      </pivotArea>
    </chartFormat>
    <chartFormat chart="2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3" count="1" selected="0">
            <x v="22"/>
          </reference>
        </references>
      </pivotArea>
    </chartFormat>
    <chartFormat chart="2" format="59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3" count="1" selected="0">
            <x v="26"/>
          </reference>
        </references>
      </pivotArea>
    </chartFormat>
    <chartFormat chart="2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3" count="1" selected="0">
            <x v="33"/>
          </reference>
        </references>
      </pivotArea>
    </chartFormat>
    <chartFormat chart="2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3" count="1" selected="0">
            <x v="34"/>
          </reference>
        </references>
      </pivotArea>
    </chartFormat>
    <chartFormat chart="2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3" count="1" selected="0">
            <x v="35"/>
          </reference>
        </references>
      </pivotArea>
    </chartFormat>
    <chartFormat chart="2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3" count="1" selected="0">
            <x v="36"/>
          </reference>
        </references>
      </pivotArea>
    </chartFormat>
    <chartFormat chart="2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3" count="1" selected="0">
            <x v="40"/>
          </reference>
        </references>
      </pivotArea>
    </chartFormat>
    <chartFormat chart="2" format="65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3" count="1" selected="0">
            <x v="42"/>
          </reference>
        </references>
      </pivotArea>
    </chartFormat>
    <chartFormat chart="2" format="66">
      <pivotArea type="data" outline="0" fieldPosition="0">
        <references count="3">
          <reference field="4294967294" count="1" selected="0">
            <x v="0"/>
          </reference>
          <reference field="2" count="1" selected="0">
            <x v="27"/>
          </reference>
          <reference field="3" count="1" selected="0">
            <x v="2"/>
          </reference>
        </references>
      </pivotArea>
    </chartFormat>
    <chartFormat chart="2" format="67">
      <pivotArea type="data" outline="0" fieldPosition="0">
        <references count="3">
          <reference field="4294967294" count="1" selected="0">
            <x v="0"/>
          </reference>
          <reference field="2" count="1" selected="0">
            <x v="27"/>
          </reference>
          <reference field="3" count="1" selected="0">
            <x v="5"/>
          </reference>
        </references>
      </pivotArea>
    </chartFormat>
    <chartFormat chart="2" format="68">
      <pivotArea type="data" outline="0" fieldPosition="0">
        <references count="3">
          <reference field="4294967294" count="1" selected="0">
            <x v="0"/>
          </reference>
          <reference field="2" count="1" selected="0">
            <x v="27"/>
          </reference>
          <reference field="3" count="1" selected="0">
            <x v="6"/>
          </reference>
        </references>
      </pivotArea>
    </chartFormat>
    <chartFormat chart="2" format="69">
      <pivotArea type="data" outline="0" fieldPosition="0">
        <references count="3">
          <reference field="4294967294" count="1" selected="0">
            <x v="0"/>
          </reference>
          <reference field="2" count="1" selected="0">
            <x v="27"/>
          </reference>
          <reference field="3" count="1" selected="0">
            <x v="10"/>
          </reference>
        </references>
      </pivotArea>
    </chartFormat>
    <chartFormat chart="2" format="70">
      <pivotArea type="data" outline="0" fieldPosition="0">
        <references count="3">
          <reference field="4294967294" count="1" selected="0">
            <x v="0"/>
          </reference>
          <reference field="2" count="1" selected="0">
            <x v="27"/>
          </reference>
          <reference field="3" count="1" selected="0">
            <x v="12"/>
          </reference>
        </references>
      </pivotArea>
    </chartFormat>
    <chartFormat chart="2" format="71">
      <pivotArea type="data" outline="0" fieldPosition="0">
        <references count="3">
          <reference field="4294967294" count="1" selected="0">
            <x v="0"/>
          </reference>
          <reference field="2" count="1" selected="0">
            <x v="27"/>
          </reference>
          <reference field="3" count="1" selected="0">
            <x v="16"/>
          </reference>
        </references>
      </pivotArea>
    </chartFormat>
    <chartFormat chart="2" format="72">
      <pivotArea type="data" outline="0" fieldPosition="0">
        <references count="3">
          <reference field="4294967294" count="1" selected="0">
            <x v="0"/>
          </reference>
          <reference field="2" count="1" selected="0">
            <x v="27"/>
          </reference>
          <reference field="3" count="1" selected="0">
            <x v="22"/>
          </reference>
        </references>
      </pivotArea>
    </chartFormat>
    <chartFormat chart="2" format="73">
      <pivotArea type="data" outline="0" fieldPosition="0">
        <references count="3">
          <reference field="4294967294" count="1" selected="0">
            <x v="0"/>
          </reference>
          <reference field="2" count="1" selected="0">
            <x v="27"/>
          </reference>
          <reference field="3" count="1" selected="0">
            <x v="33"/>
          </reference>
        </references>
      </pivotArea>
    </chartFormat>
    <chartFormat chart="2" format="74">
      <pivotArea type="data" outline="0" fieldPosition="0">
        <references count="3">
          <reference field="4294967294" count="1" selected="0">
            <x v="0"/>
          </reference>
          <reference field="2" count="1" selected="0">
            <x v="27"/>
          </reference>
          <reference field="3" count="1" selected="0">
            <x v="35"/>
          </reference>
        </references>
      </pivotArea>
    </chartFormat>
    <chartFormat chart="2" format="75">
      <pivotArea type="data" outline="0" fieldPosition="0">
        <references count="3">
          <reference field="4294967294" count="1" selected="0">
            <x v="0"/>
          </reference>
          <reference field="2" count="1" selected="0">
            <x v="27"/>
          </reference>
          <reference field="3" count="1" selected="0">
            <x v="36"/>
          </reference>
        </references>
      </pivotArea>
    </chartFormat>
    <chartFormat chart="2" format="76">
      <pivotArea type="data" outline="0" fieldPosition="0">
        <references count="3">
          <reference field="4294967294" count="1" selected="0">
            <x v="0"/>
          </reference>
          <reference field="2" count="1" selected="0">
            <x v="27"/>
          </reference>
          <reference field="3" count="1" selected="0">
            <x v="37"/>
          </reference>
        </references>
      </pivotArea>
    </chartFormat>
    <chartFormat chart="2" format="77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2"/>
          </reference>
        </references>
      </pivotArea>
    </chartFormat>
    <chartFormat chart="2" format="78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4"/>
          </reference>
        </references>
      </pivotArea>
    </chartFormat>
    <chartFormat chart="2" format="79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5"/>
          </reference>
        </references>
      </pivotArea>
    </chartFormat>
    <chartFormat chart="2" format="80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6"/>
          </reference>
        </references>
      </pivotArea>
    </chartFormat>
    <chartFormat chart="2" format="8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7"/>
          </reference>
        </references>
      </pivotArea>
    </chartFormat>
    <chartFormat chart="2" format="82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3"/>
          </reference>
        </references>
      </pivotArea>
    </chartFormat>
    <chartFormat chart="2" format="83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23"/>
          </reference>
        </references>
      </pivotArea>
    </chartFormat>
    <chartFormat chart="2" format="84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26"/>
          </reference>
        </references>
      </pivotArea>
    </chartFormat>
    <chartFormat chart="2" format="85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27"/>
          </reference>
        </references>
      </pivotArea>
    </chartFormat>
    <chartFormat chart="2" format="86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29"/>
          </reference>
        </references>
      </pivotArea>
    </chartFormat>
    <chartFormat chart="2" format="87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32"/>
          </reference>
        </references>
      </pivotArea>
    </chartFormat>
    <chartFormat chart="2" format="88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33"/>
          </reference>
        </references>
      </pivotArea>
    </chartFormat>
    <chartFormat chart="2" format="89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35"/>
          </reference>
        </references>
      </pivotArea>
    </chartFormat>
    <chartFormat chart="2" format="90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41"/>
          </reference>
        </references>
      </pivotArea>
    </chartFormat>
    <chartFormat chart="2" format="91">
      <pivotArea type="data" outline="0" fieldPosition="0">
        <references count="3">
          <reference field="4294967294" count="1" selected="0">
            <x v="0"/>
          </reference>
          <reference field="2" count="1" selected="0">
            <x v="26"/>
          </reference>
          <reference field="3" count="1" selected="0">
            <x v="4"/>
          </reference>
        </references>
      </pivotArea>
    </chartFormat>
    <chartFormat chart="2" format="92">
      <pivotArea type="data" outline="0" fieldPosition="0">
        <references count="3">
          <reference field="4294967294" count="1" selected="0">
            <x v="0"/>
          </reference>
          <reference field="2" count="1" selected="0">
            <x v="26"/>
          </reference>
          <reference field="3" count="1" selected="0">
            <x v="6"/>
          </reference>
        </references>
      </pivotArea>
    </chartFormat>
    <chartFormat chart="2" format="93">
      <pivotArea type="data" outline="0" fieldPosition="0">
        <references count="3">
          <reference field="4294967294" count="1" selected="0">
            <x v="0"/>
          </reference>
          <reference field="2" count="1" selected="0">
            <x v="26"/>
          </reference>
          <reference field="3" count="1" selected="0">
            <x v="9"/>
          </reference>
        </references>
      </pivotArea>
    </chartFormat>
    <chartFormat chart="2" format="94">
      <pivotArea type="data" outline="0" fieldPosition="0">
        <references count="3">
          <reference field="4294967294" count="1" selected="0">
            <x v="0"/>
          </reference>
          <reference field="2" count="1" selected="0">
            <x v="26"/>
          </reference>
          <reference field="3" count="1" selected="0">
            <x v="23"/>
          </reference>
        </references>
      </pivotArea>
    </chartFormat>
    <chartFormat chart="2" format="95">
      <pivotArea type="data" outline="0" fieldPosition="0">
        <references count="3">
          <reference field="4294967294" count="1" selected="0">
            <x v="0"/>
          </reference>
          <reference field="2" count="1" selected="0">
            <x v="26"/>
          </reference>
          <reference field="3" count="1" selected="0">
            <x v="32"/>
          </reference>
        </references>
      </pivotArea>
    </chartFormat>
    <chartFormat chart="2" format="96">
      <pivotArea type="data" outline="0" fieldPosition="0">
        <references count="3">
          <reference field="4294967294" count="1" selected="0">
            <x v="0"/>
          </reference>
          <reference field="2" count="1" selected="0">
            <x v="26"/>
          </reference>
          <reference field="3" count="1" selected="0">
            <x v="35"/>
          </reference>
        </references>
      </pivotArea>
    </chartFormat>
    <chartFormat chart="2" format="97">
      <pivotArea type="data" outline="0" fieldPosition="0">
        <references count="3">
          <reference field="4294967294" count="1" selected="0">
            <x v="0"/>
          </reference>
          <reference field="2" count="1" selected="0">
            <x v="26"/>
          </reference>
          <reference field="3" count="1" selected="0">
            <x v="40"/>
          </reference>
        </references>
      </pivotArea>
    </chartFormat>
    <chartFormat chart="2" format="98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0"/>
          </reference>
        </references>
      </pivotArea>
    </chartFormat>
    <chartFormat chart="2" format="99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5"/>
          </reference>
        </references>
      </pivotArea>
    </chartFormat>
    <chartFormat chart="2" format="100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6"/>
          </reference>
        </references>
      </pivotArea>
    </chartFormat>
    <chartFormat chart="2" format="10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12"/>
          </reference>
        </references>
      </pivotArea>
    </chartFormat>
    <chartFormat chart="2" format="102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15"/>
          </reference>
        </references>
      </pivotArea>
    </chartFormat>
    <chartFormat chart="2" format="103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17"/>
          </reference>
        </references>
      </pivotArea>
    </chartFormat>
    <chartFormat chart="2" format="104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</references>
      </pivotArea>
    </chartFormat>
    <chartFormat chart="2" format="105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7"/>
          </reference>
        </references>
      </pivotArea>
    </chartFormat>
    <chartFormat chart="2" format="106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30"/>
          </reference>
        </references>
      </pivotArea>
    </chartFormat>
    <chartFormat chart="2" format="107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34"/>
          </reference>
        </references>
      </pivotArea>
    </chartFormat>
    <chartFormat chart="2" format="108">
      <pivotArea type="data" outline="0" fieldPosition="0">
        <references count="3">
          <reference field="4294967294" count="1" selected="0">
            <x v="0"/>
          </reference>
          <reference field="2" count="1" selected="0">
            <x v="41"/>
          </reference>
          <reference field="3" count="1" selected="0">
            <x v="2"/>
          </reference>
        </references>
      </pivotArea>
    </chartFormat>
    <chartFormat chart="2" format="109">
      <pivotArea type="data" outline="0" fieldPosition="0">
        <references count="3">
          <reference field="4294967294" count="1" selected="0">
            <x v="0"/>
          </reference>
          <reference field="2" count="1" selected="0">
            <x v="41"/>
          </reference>
          <reference field="3" count="1" selected="0">
            <x v="5"/>
          </reference>
        </references>
      </pivotArea>
    </chartFormat>
    <chartFormat chart="2" format="110">
      <pivotArea type="data" outline="0" fieldPosition="0">
        <references count="3">
          <reference field="4294967294" count="1" selected="0">
            <x v="0"/>
          </reference>
          <reference field="2" count="1" selected="0">
            <x v="41"/>
          </reference>
          <reference field="3" count="1" selected="0">
            <x v="6"/>
          </reference>
        </references>
      </pivotArea>
    </chartFormat>
    <chartFormat chart="2" format="111">
      <pivotArea type="data" outline="0" fieldPosition="0">
        <references count="3">
          <reference field="4294967294" count="1" selected="0">
            <x v="0"/>
          </reference>
          <reference field="2" count="1" selected="0">
            <x v="41"/>
          </reference>
          <reference field="3" count="1" selected="0">
            <x v="10"/>
          </reference>
        </references>
      </pivotArea>
    </chartFormat>
    <chartFormat chart="2" format="112">
      <pivotArea type="data" outline="0" fieldPosition="0">
        <references count="3">
          <reference field="4294967294" count="1" selected="0">
            <x v="0"/>
          </reference>
          <reference field="2" count="1" selected="0">
            <x v="41"/>
          </reference>
          <reference field="3" count="1" selected="0">
            <x v="15"/>
          </reference>
        </references>
      </pivotArea>
    </chartFormat>
    <chartFormat chart="2" format="113">
      <pivotArea type="data" outline="0" fieldPosition="0">
        <references count="3">
          <reference field="4294967294" count="1" selected="0">
            <x v="0"/>
          </reference>
          <reference field="2" count="1" selected="0">
            <x v="41"/>
          </reference>
          <reference field="3" count="1" selected="0">
            <x v="19"/>
          </reference>
        </references>
      </pivotArea>
    </chartFormat>
    <chartFormat chart="2" format="114">
      <pivotArea type="data" outline="0" fieldPosition="0">
        <references count="3">
          <reference field="4294967294" count="1" selected="0">
            <x v="0"/>
          </reference>
          <reference field="2" count="1" selected="0">
            <x v="41"/>
          </reference>
          <reference field="3" count="1" selected="0">
            <x v="35"/>
          </reference>
        </references>
      </pivotArea>
    </chartFormat>
    <chartFormat chart="2" format="115">
      <pivotArea type="data" outline="0" fieldPosition="0">
        <references count="3">
          <reference field="4294967294" count="1" selected="0">
            <x v="0"/>
          </reference>
          <reference field="2" count="1" selected="0">
            <x v="41"/>
          </reference>
          <reference field="3" count="1" selected="0">
            <x v="45"/>
          </reference>
        </references>
      </pivotArea>
    </chartFormat>
    <chartFormat chart="2" format="116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4"/>
          </reference>
        </references>
      </pivotArea>
    </chartFormat>
    <chartFormat chart="2" format="117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5"/>
          </reference>
        </references>
      </pivotArea>
    </chartFormat>
    <chartFormat chart="2" format="118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6"/>
          </reference>
        </references>
      </pivotArea>
    </chartFormat>
    <chartFormat chart="2" format="119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</references>
      </pivotArea>
    </chartFormat>
    <chartFormat chart="2" format="120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2"/>
          </reference>
        </references>
      </pivotArea>
    </chartFormat>
    <chartFormat chart="2" format="12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5"/>
          </reference>
        </references>
      </pivotArea>
    </chartFormat>
    <chartFormat chart="2" format="122">
      <pivotArea type="data" outline="0" fieldPosition="0">
        <references count="3">
          <reference field="4294967294" count="1" selected="0">
            <x v="0"/>
          </reference>
          <reference field="2" count="1" selected="0">
            <x v="32"/>
          </reference>
          <reference field="3" count="1" selected="0">
            <x v="3"/>
          </reference>
        </references>
      </pivotArea>
    </chartFormat>
    <chartFormat chart="2" format="123">
      <pivotArea type="data" outline="0" fieldPosition="0">
        <references count="3">
          <reference field="4294967294" count="1" selected="0">
            <x v="0"/>
          </reference>
          <reference field="2" count="1" selected="0">
            <x v="32"/>
          </reference>
          <reference field="3" count="1" selected="0">
            <x v="5"/>
          </reference>
        </references>
      </pivotArea>
    </chartFormat>
    <chartFormat chart="2" format="124">
      <pivotArea type="data" outline="0" fieldPosition="0">
        <references count="3">
          <reference field="4294967294" count="1" selected="0">
            <x v="0"/>
          </reference>
          <reference field="2" count="1" selected="0">
            <x v="32"/>
          </reference>
          <reference field="3" count="1" selected="0">
            <x v="6"/>
          </reference>
        </references>
      </pivotArea>
    </chartFormat>
    <chartFormat chart="2" format="125">
      <pivotArea type="data" outline="0" fieldPosition="0">
        <references count="3">
          <reference field="4294967294" count="1" selected="0">
            <x v="0"/>
          </reference>
          <reference field="2" count="1" selected="0">
            <x v="32"/>
          </reference>
          <reference field="3" count="1" selected="0">
            <x v="9"/>
          </reference>
        </references>
      </pivotArea>
    </chartFormat>
    <chartFormat chart="2" format="126">
      <pivotArea type="data" outline="0" fieldPosition="0">
        <references count="3">
          <reference field="4294967294" count="1" selected="0">
            <x v="0"/>
          </reference>
          <reference field="2" count="1" selected="0">
            <x v="32"/>
          </reference>
          <reference field="3" count="1" selected="0">
            <x v="10"/>
          </reference>
        </references>
      </pivotArea>
    </chartFormat>
    <chartFormat chart="2" format="127">
      <pivotArea type="data" outline="0" fieldPosition="0">
        <references count="3">
          <reference field="4294967294" count="1" selected="0">
            <x v="0"/>
          </reference>
          <reference field="2" count="1" selected="0">
            <x v="32"/>
          </reference>
          <reference field="3" count="1" selected="0">
            <x v="21"/>
          </reference>
        </references>
      </pivotArea>
    </chartFormat>
    <chartFormat chart="2" format="128">
      <pivotArea type="data" outline="0" fieldPosition="0">
        <references count="3">
          <reference field="4294967294" count="1" selected="0">
            <x v="0"/>
          </reference>
          <reference field="2" count="1" selected="0">
            <x v="32"/>
          </reference>
          <reference field="3" count="1" selected="0">
            <x v="26"/>
          </reference>
        </references>
      </pivotArea>
    </chartFormat>
    <chartFormat chart="2" format="129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5"/>
          </reference>
        </references>
      </pivotArea>
    </chartFormat>
    <chartFormat chart="2" format="130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6"/>
          </reference>
        </references>
      </pivotArea>
    </chartFormat>
    <chartFormat chart="2" format="13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7"/>
          </reference>
        </references>
      </pivotArea>
    </chartFormat>
    <chartFormat chart="2" format="132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11"/>
          </reference>
        </references>
      </pivotArea>
    </chartFormat>
    <chartFormat chart="2" format="133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16"/>
          </reference>
        </references>
      </pivotArea>
    </chartFormat>
    <chartFormat chart="2" format="134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6"/>
          </reference>
        </references>
      </pivotArea>
    </chartFormat>
    <chartFormat chart="2" format="135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37"/>
          </reference>
        </references>
      </pivotArea>
    </chartFormat>
    <chartFormat chart="2" format="136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41"/>
          </reference>
        </references>
      </pivotArea>
    </chartFormat>
    <chartFormat chart="2" format="137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42"/>
          </reference>
        </references>
      </pivotArea>
    </chartFormat>
    <chartFormat chart="2" format="13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2" format="13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2" format="14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0"/>
          </reference>
        </references>
      </pivotArea>
    </chartFormat>
    <chartFormat chart="2" format="14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7"/>
          </reference>
        </references>
      </pivotArea>
    </chartFormat>
    <chartFormat chart="2" format="14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3"/>
          </reference>
        </references>
      </pivotArea>
    </chartFormat>
    <chartFormat chart="2" format="14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7"/>
          </reference>
        </references>
      </pivotArea>
    </chartFormat>
    <chartFormat chart="2" format="14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1"/>
          </reference>
        </references>
      </pivotArea>
    </chartFormat>
    <chartFormat chart="2" format="14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2"/>
          </reference>
        </references>
      </pivotArea>
    </chartFormat>
    <chartFormat chart="2" format="1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0"/>
          </reference>
        </references>
      </pivotArea>
    </chartFormat>
    <chartFormat chart="2" format="147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"/>
          </reference>
        </references>
      </pivotArea>
    </chartFormat>
    <chartFormat chart="2" format="148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5"/>
          </reference>
        </references>
      </pivotArea>
    </chartFormat>
    <chartFormat chart="2" format="149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6"/>
          </reference>
        </references>
      </pivotArea>
    </chartFormat>
    <chartFormat chart="2" format="150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3"/>
          </reference>
        </references>
      </pivotArea>
    </chartFormat>
    <chartFormat chart="2" format="15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9"/>
          </reference>
        </references>
      </pivotArea>
    </chartFormat>
    <chartFormat chart="2" format="152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35"/>
          </reference>
        </references>
      </pivotArea>
    </chartFormat>
    <chartFormat chart="2" format="15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5"/>
          </reference>
        </references>
      </pivotArea>
    </chartFormat>
    <chartFormat chart="2" format="15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</references>
      </pivotArea>
    </chartFormat>
    <chartFormat chart="2" format="15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9"/>
          </reference>
        </references>
      </pivotArea>
    </chartFormat>
    <chartFormat chart="2" format="156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0"/>
          </reference>
        </references>
      </pivotArea>
    </chartFormat>
    <chartFormat chart="2" format="15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0"/>
          </reference>
        </references>
      </pivotArea>
    </chartFormat>
    <chartFormat chart="2" format="15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1"/>
          </reference>
        </references>
      </pivotArea>
    </chartFormat>
    <chartFormat chart="2" format="15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6"/>
          </reference>
        </references>
      </pivotArea>
    </chartFormat>
    <chartFormat chart="2" format="16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5"/>
          </reference>
        </references>
      </pivotArea>
    </chartFormat>
    <chartFormat chart="2" format="161">
      <pivotArea type="data" outline="0" fieldPosition="0">
        <references count="3">
          <reference field="4294967294" count="1" selected="0">
            <x v="0"/>
          </reference>
          <reference field="2" count="1" selected="0">
            <x v="33"/>
          </reference>
          <reference field="3" count="1" selected="0">
            <x v="6"/>
          </reference>
        </references>
      </pivotArea>
    </chartFormat>
    <chartFormat chart="2" format="162">
      <pivotArea type="data" outline="0" fieldPosition="0">
        <references count="3">
          <reference field="4294967294" count="1" selected="0">
            <x v="0"/>
          </reference>
          <reference field="2" count="1" selected="0">
            <x v="33"/>
          </reference>
          <reference field="3" count="1" selected="0">
            <x v="10"/>
          </reference>
        </references>
      </pivotArea>
    </chartFormat>
    <chartFormat chart="2" format="163">
      <pivotArea type="data" outline="0" fieldPosition="0">
        <references count="3">
          <reference field="4294967294" count="1" selected="0">
            <x v="0"/>
          </reference>
          <reference field="2" count="1" selected="0">
            <x v="33"/>
          </reference>
          <reference field="3" count="1" selected="0">
            <x v="12"/>
          </reference>
        </references>
      </pivotArea>
    </chartFormat>
    <chartFormat chart="2" format="164">
      <pivotArea type="data" outline="0" fieldPosition="0">
        <references count="3">
          <reference field="4294967294" count="1" selected="0">
            <x v="0"/>
          </reference>
          <reference field="2" count="1" selected="0">
            <x v="33"/>
          </reference>
          <reference field="3" count="1" selected="0">
            <x v="23"/>
          </reference>
        </references>
      </pivotArea>
    </chartFormat>
    <chartFormat chart="2" format="165">
      <pivotArea type="data" outline="0" fieldPosition="0">
        <references count="3">
          <reference field="4294967294" count="1" selected="0">
            <x v="0"/>
          </reference>
          <reference field="2" count="1" selected="0">
            <x v="33"/>
          </reference>
          <reference field="3" count="1" selected="0">
            <x v="24"/>
          </reference>
        </references>
      </pivotArea>
    </chartFormat>
    <chartFormat chart="2" format="166">
      <pivotArea type="data" outline="0" fieldPosition="0">
        <references count="3">
          <reference field="4294967294" count="1" selected="0">
            <x v="0"/>
          </reference>
          <reference field="2" count="1" selected="0">
            <x v="33"/>
          </reference>
          <reference field="3" count="1" selected="0">
            <x v="27"/>
          </reference>
        </references>
      </pivotArea>
    </chartFormat>
    <chartFormat chart="2" format="167">
      <pivotArea type="data" outline="0" fieldPosition="0">
        <references count="3">
          <reference field="4294967294" count="1" selected="0">
            <x v="0"/>
          </reference>
          <reference field="2" count="1" selected="0">
            <x v="33"/>
          </reference>
          <reference field="3" count="1" selected="0">
            <x v="29"/>
          </reference>
        </references>
      </pivotArea>
    </chartFormat>
    <chartFormat chart="2" format="168">
      <pivotArea type="data" outline="0" fieldPosition="0">
        <references count="3">
          <reference field="4294967294" count="1" selected="0">
            <x v="0"/>
          </reference>
          <reference field="2" count="1" selected="0">
            <x v="36"/>
          </reference>
          <reference field="3" count="1" selected="0">
            <x v="5"/>
          </reference>
        </references>
      </pivotArea>
    </chartFormat>
    <chartFormat chart="2" format="169">
      <pivotArea type="data" outline="0" fieldPosition="0">
        <references count="3">
          <reference field="4294967294" count="1" selected="0">
            <x v="0"/>
          </reference>
          <reference field="2" count="1" selected="0">
            <x v="36"/>
          </reference>
          <reference field="3" count="1" selected="0">
            <x v="23"/>
          </reference>
        </references>
      </pivotArea>
    </chartFormat>
    <chartFormat chart="2" format="170">
      <pivotArea type="data" outline="0" fieldPosition="0">
        <references count="3">
          <reference field="4294967294" count="1" selected="0">
            <x v="0"/>
          </reference>
          <reference field="2" count="1" selected="0">
            <x v="36"/>
          </reference>
          <reference field="3" count="1" selected="0">
            <x v="27"/>
          </reference>
        </references>
      </pivotArea>
    </chartFormat>
    <chartFormat chart="2" format="171">
      <pivotArea type="data" outline="0" fieldPosition="0">
        <references count="3">
          <reference field="4294967294" count="1" selected="0">
            <x v="0"/>
          </reference>
          <reference field="2" count="1" selected="0">
            <x v="29"/>
          </reference>
          <reference field="3" count="1" selected="0">
            <x v="9"/>
          </reference>
        </references>
      </pivotArea>
    </chartFormat>
    <chartFormat chart="2" format="172">
      <pivotArea type="data" outline="0" fieldPosition="0">
        <references count="3">
          <reference field="4294967294" count="1" selected="0">
            <x v="0"/>
          </reference>
          <reference field="2" count="1" selected="0">
            <x v="29"/>
          </reference>
          <reference field="3" count="1" selected="0">
            <x v="10"/>
          </reference>
        </references>
      </pivotArea>
    </chartFormat>
    <chartFormat chart="2" format="173">
      <pivotArea type="data" outline="0" fieldPosition="0">
        <references count="3">
          <reference field="4294967294" count="1" selected="0">
            <x v="0"/>
          </reference>
          <reference field="2" count="1" selected="0">
            <x v="29"/>
          </reference>
          <reference field="3" count="1" selected="0">
            <x v="17"/>
          </reference>
        </references>
      </pivotArea>
    </chartFormat>
    <chartFormat chart="2" format="174">
      <pivotArea type="data" outline="0" fieldPosition="0">
        <references count="3">
          <reference field="4294967294" count="1" selected="0">
            <x v="0"/>
          </reference>
          <reference field="2" count="1" selected="0">
            <x v="29"/>
          </reference>
          <reference field="3" count="1" selected="0">
            <x v="35"/>
          </reference>
        </references>
      </pivotArea>
    </chartFormat>
    <chartFormat chart="2" format="175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3" count="1" selected="0">
            <x v="6"/>
          </reference>
        </references>
      </pivotArea>
    </chartFormat>
    <chartFormat chart="2" format="176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3" count="1" selected="0">
            <x v="8"/>
          </reference>
        </references>
      </pivotArea>
    </chartFormat>
    <chartFormat chart="2" format="177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3" count="1" selected="0">
            <x v="16"/>
          </reference>
        </references>
      </pivotArea>
    </chartFormat>
    <chartFormat chart="2" format="178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3" count="1" selected="0">
            <x v="26"/>
          </reference>
        </references>
      </pivotArea>
    </chartFormat>
    <chartFormat chart="2" format="179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3" count="1" selected="0">
            <x v="33"/>
          </reference>
        </references>
      </pivotArea>
    </chartFormat>
    <chartFormat chart="2" format="180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3" count="1" selected="0">
            <x v="34"/>
          </reference>
        </references>
      </pivotArea>
    </chartFormat>
    <chartFormat chart="2" format="18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</references>
      </pivotArea>
    </chartFormat>
    <chartFormat chart="2" format="182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9"/>
          </reference>
        </references>
      </pivotArea>
    </chartFormat>
    <chartFormat chart="2" format="183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27"/>
          </reference>
        </references>
      </pivotArea>
    </chartFormat>
    <chartFormat chart="2" format="184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33"/>
          </reference>
        </references>
      </pivotArea>
    </chartFormat>
    <chartFormat chart="2" format="185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35"/>
          </reference>
        </references>
      </pivotArea>
    </chartFormat>
    <chartFormat chart="2" format="186">
      <pivotArea type="data" outline="0" fieldPosition="0">
        <references count="3">
          <reference field="4294967294" count="1" selected="0">
            <x v="0"/>
          </reference>
          <reference field="2" count="1" selected="0">
            <x v="42"/>
          </reference>
          <reference field="3" count="1" selected="0">
            <x v="2"/>
          </reference>
        </references>
      </pivotArea>
    </chartFormat>
    <chartFormat chart="2" format="187">
      <pivotArea type="data" outline="0" fieldPosition="0">
        <references count="3">
          <reference field="4294967294" count="1" selected="0">
            <x v="0"/>
          </reference>
          <reference field="2" count="1" selected="0">
            <x v="42"/>
          </reference>
          <reference field="3" count="1" selected="0">
            <x v="6"/>
          </reference>
        </references>
      </pivotArea>
    </chartFormat>
    <chartFormat chart="2" format="188">
      <pivotArea type="data" outline="0" fieldPosition="0">
        <references count="3">
          <reference field="4294967294" count="1" selected="0">
            <x v="0"/>
          </reference>
          <reference field="2" count="1" selected="0">
            <x v="42"/>
          </reference>
          <reference field="3" count="1" selected="0">
            <x v="15"/>
          </reference>
        </references>
      </pivotArea>
    </chartFormat>
    <chartFormat chart="2" format="189">
      <pivotArea type="data" outline="0" fieldPosition="0">
        <references count="3">
          <reference field="4294967294" count="1" selected="0">
            <x v="0"/>
          </reference>
          <reference field="2" count="1" selected="0">
            <x v="42"/>
          </reference>
          <reference field="3" count="1" selected="0">
            <x v="23"/>
          </reference>
        </references>
      </pivotArea>
    </chartFormat>
    <chartFormat chart="2" format="190">
      <pivotArea type="data" outline="0" fieldPosition="0">
        <references count="3">
          <reference field="4294967294" count="1" selected="0">
            <x v="0"/>
          </reference>
          <reference field="2" count="1" selected="0">
            <x v="22"/>
          </reference>
          <reference field="3" count="1" selected="0">
            <x v="23"/>
          </reference>
        </references>
      </pivotArea>
    </chartFormat>
    <chartFormat chart="2" format="191">
      <pivotArea type="data" outline="0" fieldPosition="0">
        <references count="3">
          <reference field="4294967294" count="1" selected="0">
            <x v="0"/>
          </reference>
          <reference field="2" count="1" selected="0">
            <x v="22"/>
          </reference>
          <reference field="3" count="1" selected="0">
            <x v="27"/>
          </reference>
        </references>
      </pivotArea>
    </chartFormat>
    <chartFormat chart="2" format="192">
      <pivotArea type="data" outline="0" fieldPosition="0">
        <references count="3">
          <reference field="4294967294" count="1" selected="0">
            <x v="0"/>
          </reference>
          <reference field="2" count="1" selected="0">
            <x v="34"/>
          </reference>
          <reference field="3" count="1" selected="0">
            <x v="16"/>
          </reference>
        </references>
      </pivotArea>
    </chartFormat>
    <chartFormat chart="2" format="193">
      <pivotArea type="data" outline="0" fieldPosition="0">
        <references count="3">
          <reference field="4294967294" count="1" selected="0">
            <x v="0"/>
          </reference>
          <reference field="2" count="1" selected="0">
            <x v="34"/>
          </reference>
          <reference field="3" count="1" selected="0">
            <x v="23"/>
          </reference>
        </references>
      </pivotArea>
    </chartFormat>
    <chartFormat chart="2" format="194">
      <pivotArea type="data" outline="0" fieldPosition="0">
        <references count="3">
          <reference field="4294967294" count="1" selected="0">
            <x v="0"/>
          </reference>
          <reference field="2" count="1" selected="0">
            <x v="34"/>
          </reference>
          <reference field="3" count="1" selected="0">
            <x v="24"/>
          </reference>
        </references>
      </pivotArea>
    </chartFormat>
    <chartFormat chart="2" format="195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3" count="1" selected="0">
            <x v="12"/>
          </reference>
        </references>
      </pivotArea>
    </chartFormat>
    <chartFormat chart="2" format="196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3" count="1" selected="0">
            <x v="41"/>
          </reference>
        </references>
      </pivotArea>
    </chartFormat>
    <chartFormat chart="2" format="19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6"/>
          </reference>
        </references>
      </pivotArea>
    </chartFormat>
    <chartFormat chart="2" format="19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7"/>
          </reference>
        </references>
      </pivotArea>
    </chartFormat>
    <chartFormat chart="2" format="19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0"/>
          </reference>
        </references>
      </pivotArea>
    </chartFormat>
    <chartFormat chart="2" format="200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5"/>
          </reference>
        </references>
      </pivotArea>
    </chartFormat>
    <chartFormat chart="2" format="20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6"/>
          </reference>
        </references>
      </pivotArea>
    </chartFormat>
    <chartFormat chart="2" format="202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</references>
      </pivotArea>
    </chartFormat>
    <chartFormat chart="2" format="203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5"/>
          </reference>
        </references>
      </pivotArea>
    </chartFormat>
    <chartFormat chart="2" format="204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23"/>
          </reference>
        </references>
      </pivotArea>
    </chartFormat>
    <chartFormat chart="2" format="205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0"/>
          </reference>
        </references>
      </pivotArea>
    </chartFormat>
    <chartFormat chart="2" format="206">
      <pivotArea type="data" outline="0" fieldPosition="0">
        <references count="3">
          <reference field="4294967294" count="1" selected="0">
            <x v="0"/>
          </reference>
          <reference field="2" count="1" selected="0">
            <x v="37"/>
          </reference>
          <reference field="3" count="1" selected="0">
            <x v="5"/>
          </reference>
        </references>
      </pivotArea>
    </chartFormat>
    <chartFormat chart="2" format="207">
      <pivotArea type="data" outline="0" fieldPosition="0">
        <references count="3">
          <reference field="4294967294" count="1" selected="0">
            <x v="0"/>
          </reference>
          <reference field="2" count="1" selected="0">
            <x v="37"/>
          </reference>
          <reference field="3" count="1" selected="0">
            <x v="15"/>
          </reference>
        </references>
      </pivotArea>
    </chartFormat>
    <chartFormat chart="2" format="208">
      <pivotArea type="data" outline="0" fieldPosition="0">
        <references count="3">
          <reference field="4294967294" count="1" selected="0">
            <x v="0"/>
          </reference>
          <reference field="2" count="1" selected="0">
            <x v="37"/>
          </reference>
          <reference field="3" count="1" selected="0">
            <x v="27"/>
          </reference>
        </references>
      </pivotArea>
    </chartFormat>
    <chartFormat chart="2" format="209">
      <pivotArea type="data" outline="0" fieldPosition="0">
        <references count="3">
          <reference field="4294967294" count="1" selected="0">
            <x v="0"/>
          </reference>
          <reference field="2" count="1" selected="0">
            <x v="43"/>
          </reference>
          <reference field="3" count="1" selected="0">
            <x v="35"/>
          </reference>
        </references>
      </pivotArea>
    </chartFormat>
    <chartFormat chart="2" format="210">
      <pivotArea type="data" outline="0" fieldPosition="0">
        <references count="3">
          <reference field="4294967294" count="1" selected="0">
            <x v="0"/>
          </reference>
          <reference field="2" count="1" selected="0">
            <x v="31"/>
          </reference>
          <reference field="3" count="1" selected="0">
            <x v="5"/>
          </reference>
        </references>
      </pivotArea>
    </chartFormat>
    <chartFormat chart="2" format="211">
      <pivotArea type="data" outline="0" fieldPosition="0">
        <references count="3">
          <reference field="4294967294" count="1" selected="0">
            <x v="0"/>
          </reference>
          <reference field="2" count="1" selected="0">
            <x v="40"/>
          </reference>
          <reference field="3" count="1" selected="0">
            <x v="0"/>
          </reference>
        </references>
      </pivotArea>
    </chartFormat>
    <chartFormat chart="2" format="212">
      <pivotArea type="data" outline="0" fieldPosition="0">
        <references count="3">
          <reference field="4294967294" count="1" selected="0">
            <x v="0"/>
          </reference>
          <reference field="2" count="1" selected="0">
            <x v="40"/>
          </reference>
          <reference field="3" count="1" selected="0">
            <x v="26"/>
          </reference>
        </references>
      </pivotArea>
    </chartFormat>
    <chartFormat chart="2" format="213">
      <pivotArea type="data" outline="0" fieldPosition="0">
        <references count="3">
          <reference field="4294967294" count="1" selected="0">
            <x v="0"/>
          </reference>
          <reference field="2" count="1" selected="0">
            <x v="40"/>
          </reference>
          <reference field="3" count="1" selected="0">
            <x v="35"/>
          </reference>
        </references>
      </pivotArea>
    </chartFormat>
    <chartFormat chart="2" format="214">
      <pivotArea type="data" outline="0" fieldPosition="0">
        <references count="3">
          <reference field="4294967294" count="1" selected="0">
            <x v="0"/>
          </reference>
          <reference field="2" count="1" selected="0">
            <x v="38"/>
          </reference>
          <reference field="3" count="1" selected="0">
            <x v="6"/>
          </reference>
        </references>
      </pivotArea>
    </chartFormat>
    <chartFormat chart="2" format="215">
      <pivotArea type="data" outline="0" fieldPosition="0">
        <references count="3">
          <reference field="4294967294" count="1" selected="0">
            <x v="0"/>
          </reference>
          <reference field="2" count="1" selected="0">
            <x v="30"/>
          </reference>
          <reference field="3" count="1" selected="0">
            <x v="16"/>
          </reference>
        </references>
      </pivotArea>
    </chartFormat>
    <chartFormat chart="2" format="2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41"/>
          </reference>
        </references>
      </pivotArea>
    </chartFormat>
    <chartFormat chart="2" format="217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24"/>
          </reference>
        </references>
      </pivotArea>
    </chartFormat>
    <chartFormat chart="2" format="218">
      <pivotArea type="data" outline="0" fieldPosition="0">
        <references count="3">
          <reference field="4294967294" count="1" selected="0">
            <x v="0"/>
          </reference>
          <reference field="2" count="1" selected="0">
            <x v="20"/>
          </reference>
          <reference field="3" count="1" selected="0">
            <x v="4"/>
          </reference>
        </references>
      </pivotArea>
    </chartFormat>
    <chartFormat chart="2" format="2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5"/>
          </reference>
        </references>
      </pivotArea>
    </chartFormat>
    <chartFormat chart="2" format="220">
      <pivotArea type="data" outline="0" fieldPosition="0">
        <references count="3">
          <reference field="4294967294" count="1" selected="0">
            <x v="0"/>
          </reference>
          <reference field="2" count="1" selected="0">
            <x v="28"/>
          </reference>
          <reference field="3" count="1" selected="0">
            <x v="6"/>
          </reference>
        </references>
      </pivotArea>
    </chartFormat>
    <chartFormat chart="2" format="221">
      <pivotArea type="data" outline="0" fieldPosition="0">
        <references count="3">
          <reference field="4294967294" count="1" selected="0">
            <x v="0"/>
          </reference>
          <reference field="2" count="1" selected="0">
            <x v="39"/>
          </reference>
          <reference field="3" count="1" selected="0">
            <x v="5"/>
          </reference>
        </references>
      </pivotArea>
    </chartFormat>
    <chartFormat chart="2" format="222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</references>
      </pivotArea>
    </chartFormat>
    <chartFormat chart="2" format="223">
      <pivotArea type="data" outline="0" fieldPosition="0">
        <references count="3">
          <reference field="4294967294" count="1" selected="0">
            <x v="0"/>
          </reference>
          <reference field="2" count="1" selected="0">
            <x v="25"/>
          </reference>
          <reference field="3" count="1" selected="0">
            <x v="9"/>
          </reference>
        </references>
      </pivotArea>
    </chartFormat>
    <chartFormat chart="2" format="2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25">
      <pivotArea type="data" outline="0" fieldPosition="0">
        <references count="3">
          <reference field="4294967294" count="1" selected="0">
            <x v="1"/>
          </reference>
          <reference field="2" count="1" selected="0">
            <x v="35"/>
          </reference>
          <reference field="3" count="1" selected="0">
            <x v="1"/>
          </reference>
        </references>
      </pivotArea>
    </chartFormat>
    <chartFormat chart="2" format="226">
      <pivotArea type="data" outline="0" fieldPosition="0">
        <references count="3">
          <reference field="4294967294" count="1" selected="0">
            <x v="1"/>
          </reference>
          <reference field="2" count="1" selected="0">
            <x v="35"/>
          </reference>
          <reference field="3" count="1" selected="0">
            <x v="4"/>
          </reference>
        </references>
      </pivotArea>
    </chartFormat>
    <chartFormat chart="2" format="227">
      <pivotArea type="data" outline="0" fieldPosition="0">
        <references count="3">
          <reference field="4294967294" count="1" selected="0">
            <x v="1"/>
          </reference>
          <reference field="2" count="1" selected="0">
            <x v="35"/>
          </reference>
          <reference field="3" count="1" selected="0">
            <x v="5"/>
          </reference>
        </references>
      </pivotArea>
    </chartFormat>
    <chartFormat chart="2" format="228">
      <pivotArea type="data" outline="0" fieldPosition="0">
        <references count="3">
          <reference field="4294967294" count="1" selected="0">
            <x v="1"/>
          </reference>
          <reference field="2" count="1" selected="0">
            <x v="35"/>
          </reference>
          <reference field="3" count="1" selected="0">
            <x v="6"/>
          </reference>
        </references>
      </pivotArea>
    </chartFormat>
    <chartFormat chart="2" format="229">
      <pivotArea type="data" outline="0" fieldPosition="0">
        <references count="3">
          <reference field="4294967294" count="1" selected="0">
            <x v="1"/>
          </reference>
          <reference field="2" count="1" selected="0">
            <x v="35"/>
          </reference>
          <reference field="3" count="1" selected="0">
            <x v="9"/>
          </reference>
        </references>
      </pivotArea>
    </chartFormat>
    <chartFormat chart="2" format="230">
      <pivotArea type="data" outline="0" fieldPosition="0">
        <references count="3">
          <reference field="4294967294" count="1" selected="0">
            <x v="1"/>
          </reference>
          <reference field="2" count="1" selected="0">
            <x v="35"/>
          </reference>
          <reference field="3" count="1" selected="0">
            <x v="10"/>
          </reference>
        </references>
      </pivotArea>
    </chartFormat>
    <chartFormat chart="2" format="231">
      <pivotArea type="data" outline="0" fieldPosition="0">
        <references count="3">
          <reference field="4294967294" count="1" selected="0">
            <x v="1"/>
          </reference>
          <reference field="2" count="1" selected="0">
            <x v="35"/>
          </reference>
          <reference field="3" count="1" selected="0">
            <x v="14"/>
          </reference>
        </references>
      </pivotArea>
    </chartFormat>
    <chartFormat chart="2" format="232">
      <pivotArea type="data" outline="0" fieldPosition="0">
        <references count="3">
          <reference field="4294967294" count="1" selected="0">
            <x v="1"/>
          </reference>
          <reference field="2" count="1" selected="0">
            <x v="35"/>
          </reference>
          <reference field="3" count="1" selected="0">
            <x v="17"/>
          </reference>
        </references>
      </pivotArea>
    </chartFormat>
    <chartFormat chart="2" format="233">
      <pivotArea type="data" outline="0" fieldPosition="0">
        <references count="3">
          <reference field="4294967294" count="1" selected="0">
            <x v="1"/>
          </reference>
          <reference field="2" count="1" selected="0">
            <x v="35"/>
          </reference>
          <reference field="3" count="1" selected="0">
            <x v="22"/>
          </reference>
        </references>
      </pivotArea>
    </chartFormat>
    <chartFormat chart="2" format="234">
      <pivotArea type="data" outline="0" fieldPosition="0">
        <references count="3">
          <reference field="4294967294" count="1" selected="0">
            <x v="1"/>
          </reference>
          <reference field="2" count="1" selected="0">
            <x v="35"/>
          </reference>
          <reference field="3" count="1" selected="0">
            <x v="23"/>
          </reference>
        </references>
      </pivotArea>
    </chartFormat>
    <chartFormat chart="2" format="235">
      <pivotArea type="data" outline="0" fieldPosition="0">
        <references count="3">
          <reference field="4294967294" count="1" selected="0">
            <x v="1"/>
          </reference>
          <reference field="2" count="1" selected="0">
            <x v="35"/>
          </reference>
          <reference field="3" count="1" selected="0">
            <x v="26"/>
          </reference>
        </references>
      </pivotArea>
    </chartFormat>
    <chartFormat chart="2" format="236">
      <pivotArea type="data" outline="0" fieldPosition="0">
        <references count="3">
          <reference field="4294967294" count="1" selected="0">
            <x v="1"/>
          </reference>
          <reference field="2" count="1" selected="0">
            <x v="35"/>
          </reference>
          <reference field="3" count="1" selected="0">
            <x v="27"/>
          </reference>
        </references>
      </pivotArea>
    </chartFormat>
    <chartFormat chart="2" format="237">
      <pivotArea type="data" outline="0" fieldPosition="0">
        <references count="3">
          <reference field="4294967294" count="1" selected="0">
            <x v="1"/>
          </reference>
          <reference field="2" count="1" selected="0">
            <x v="35"/>
          </reference>
          <reference field="3" count="1" selected="0">
            <x v="29"/>
          </reference>
        </references>
      </pivotArea>
    </chartFormat>
    <chartFormat chart="2" format="238">
      <pivotArea type="data" outline="0" fieldPosition="0">
        <references count="3">
          <reference field="4294967294" count="1" selected="0">
            <x v="1"/>
          </reference>
          <reference field="2" count="1" selected="0">
            <x v="35"/>
          </reference>
          <reference field="3" count="1" selected="0">
            <x v="40"/>
          </reference>
        </references>
      </pivotArea>
    </chartFormat>
    <chartFormat chart="2" format="239">
      <pivotArea type="data" outline="0" fieldPosition="0">
        <references count="3">
          <reference field="4294967294" count="1" selected="0">
            <x v="1"/>
          </reference>
          <reference field="2" count="1" selected="0">
            <x v="35"/>
          </reference>
          <reference field="3" count="1" selected="0">
            <x v="43"/>
          </reference>
        </references>
      </pivotArea>
    </chartFormat>
    <chartFormat chart="2" format="240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2"/>
          </reference>
        </references>
      </pivotArea>
    </chartFormat>
    <chartFormat chart="2" format="241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4"/>
          </reference>
        </references>
      </pivotArea>
    </chartFormat>
    <chartFormat chart="2" format="242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5"/>
          </reference>
        </references>
      </pivotArea>
    </chartFormat>
    <chartFormat chart="2" format="243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7"/>
          </reference>
        </references>
      </pivotArea>
    </chartFormat>
    <chartFormat chart="2" format="244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9"/>
          </reference>
        </references>
      </pivotArea>
    </chartFormat>
    <chartFormat chart="2" format="245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10"/>
          </reference>
        </references>
      </pivotArea>
    </chartFormat>
    <chartFormat chart="2" format="246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16"/>
          </reference>
        </references>
      </pivotArea>
    </chartFormat>
    <chartFormat chart="2" format="247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17"/>
          </reference>
        </references>
      </pivotArea>
    </chartFormat>
    <chartFormat chart="2" format="248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24"/>
          </reference>
        </references>
      </pivotArea>
    </chartFormat>
    <chartFormat chart="2" format="249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26"/>
          </reference>
        </references>
      </pivotArea>
    </chartFormat>
    <chartFormat chart="2" format="250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27"/>
          </reference>
        </references>
      </pivotArea>
    </chartFormat>
    <chartFormat chart="2" format="251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28"/>
          </reference>
        </references>
      </pivotArea>
    </chartFormat>
    <chartFormat chart="2" format="252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32"/>
          </reference>
        </references>
      </pivotArea>
    </chartFormat>
    <chartFormat chart="2" format="253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33"/>
          </reference>
        </references>
      </pivotArea>
    </chartFormat>
    <chartFormat chart="2" format="254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35"/>
          </reference>
        </references>
      </pivotArea>
    </chartFormat>
    <chartFormat chart="2" format="255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38"/>
          </reference>
        </references>
      </pivotArea>
    </chartFormat>
    <chartFormat chart="2" format="256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3" count="1" selected="0">
            <x v="42"/>
          </reference>
        </references>
      </pivotArea>
    </chartFormat>
    <chartFormat chart="2" format="257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2"/>
          </reference>
        </references>
      </pivotArea>
    </chartFormat>
    <chartFormat chart="2" format="258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4"/>
          </reference>
        </references>
      </pivotArea>
    </chartFormat>
    <chartFormat chart="2" format="259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6"/>
          </reference>
        </references>
      </pivotArea>
    </chartFormat>
    <chartFormat chart="2" format="260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7"/>
          </reference>
        </references>
      </pivotArea>
    </chartFormat>
    <chartFormat chart="2" format="261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10"/>
          </reference>
        </references>
      </pivotArea>
    </chartFormat>
    <chartFormat chart="2" format="262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15"/>
          </reference>
        </references>
      </pivotArea>
    </chartFormat>
    <chartFormat chart="2" format="263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16"/>
          </reference>
        </references>
      </pivotArea>
    </chartFormat>
    <chartFormat chart="2" format="264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17"/>
          </reference>
        </references>
      </pivotArea>
    </chartFormat>
    <chartFormat chart="2" format="265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23"/>
          </reference>
        </references>
      </pivotArea>
    </chartFormat>
    <chartFormat chart="2" format="266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27"/>
          </reference>
        </references>
      </pivotArea>
    </chartFormat>
    <chartFormat chart="2" format="267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31"/>
          </reference>
        </references>
      </pivotArea>
    </chartFormat>
    <chartFormat chart="2" format="268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32"/>
          </reference>
        </references>
      </pivotArea>
    </chartFormat>
    <chartFormat chart="2" format="269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35"/>
          </reference>
        </references>
      </pivotArea>
    </chartFormat>
    <chartFormat chart="2" format="270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36"/>
          </reference>
        </references>
      </pivotArea>
    </chartFormat>
    <chartFormat chart="2" format="271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37"/>
          </reference>
        </references>
      </pivotArea>
    </chartFormat>
    <chartFormat chart="2" format="272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39"/>
          </reference>
        </references>
      </pivotArea>
    </chartFormat>
    <chartFormat chart="2" format="273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3" count="1" selected="0">
            <x v="41"/>
          </reference>
        </references>
      </pivotArea>
    </chartFormat>
    <chartFormat chart="2" format="274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3" count="1" selected="0">
            <x v="2"/>
          </reference>
        </references>
      </pivotArea>
    </chartFormat>
    <chartFormat chart="2" format="275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3" count="1" selected="0">
            <x v="5"/>
          </reference>
        </references>
      </pivotArea>
    </chartFormat>
    <chartFormat chart="2" format="276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3" count="1" selected="0">
            <x v="7"/>
          </reference>
        </references>
      </pivotArea>
    </chartFormat>
    <chartFormat chart="2" format="277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3" count="1" selected="0">
            <x v="10"/>
          </reference>
        </references>
      </pivotArea>
    </chartFormat>
    <chartFormat chart="2" format="278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3" count="1" selected="0">
            <x v="16"/>
          </reference>
        </references>
      </pivotArea>
    </chartFormat>
    <chartFormat chart="2" format="279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3" count="1" selected="0">
            <x v="17"/>
          </reference>
        </references>
      </pivotArea>
    </chartFormat>
    <chartFormat chart="2" format="280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3" count="1" selected="0">
            <x v="22"/>
          </reference>
        </references>
      </pivotArea>
    </chartFormat>
    <chartFormat chart="2" format="281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3" count="1" selected="0">
            <x v="26"/>
          </reference>
        </references>
      </pivotArea>
    </chartFormat>
    <chartFormat chart="2" format="282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3" count="1" selected="0">
            <x v="33"/>
          </reference>
        </references>
      </pivotArea>
    </chartFormat>
    <chartFormat chart="2" format="283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3" count="1" selected="0">
            <x v="34"/>
          </reference>
        </references>
      </pivotArea>
    </chartFormat>
    <chartFormat chart="2" format="284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3" count="1" selected="0">
            <x v="35"/>
          </reference>
        </references>
      </pivotArea>
    </chartFormat>
    <chartFormat chart="2" format="285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3" count="1" selected="0">
            <x v="36"/>
          </reference>
        </references>
      </pivotArea>
    </chartFormat>
    <chartFormat chart="2" format="286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3" count="1" selected="0">
            <x v="40"/>
          </reference>
        </references>
      </pivotArea>
    </chartFormat>
    <chartFormat chart="2" format="287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3" count="1" selected="0">
            <x v="42"/>
          </reference>
        </references>
      </pivotArea>
    </chartFormat>
    <chartFormat chart="2" format="288">
      <pivotArea type="data" outline="0" fieldPosition="0">
        <references count="3">
          <reference field="4294967294" count="1" selected="0">
            <x v="1"/>
          </reference>
          <reference field="2" count="1" selected="0">
            <x v="27"/>
          </reference>
          <reference field="3" count="1" selected="0">
            <x v="2"/>
          </reference>
        </references>
      </pivotArea>
    </chartFormat>
    <chartFormat chart="2" format="289">
      <pivotArea type="data" outline="0" fieldPosition="0">
        <references count="3">
          <reference field="4294967294" count="1" selected="0">
            <x v="1"/>
          </reference>
          <reference field="2" count="1" selected="0">
            <x v="27"/>
          </reference>
          <reference field="3" count="1" selected="0">
            <x v="5"/>
          </reference>
        </references>
      </pivotArea>
    </chartFormat>
    <chartFormat chart="2" format="290">
      <pivotArea type="data" outline="0" fieldPosition="0">
        <references count="3">
          <reference field="4294967294" count="1" selected="0">
            <x v="1"/>
          </reference>
          <reference field="2" count="1" selected="0">
            <x v="27"/>
          </reference>
          <reference field="3" count="1" selected="0">
            <x v="6"/>
          </reference>
        </references>
      </pivotArea>
    </chartFormat>
    <chartFormat chart="2" format="291">
      <pivotArea type="data" outline="0" fieldPosition="0">
        <references count="3">
          <reference field="4294967294" count="1" selected="0">
            <x v="1"/>
          </reference>
          <reference field="2" count="1" selected="0">
            <x v="27"/>
          </reference>
          <reference field="3" count="1" selected="0">
            <x v="10"/>
          </reference>
        </references>
      </pivotArea>
    </chartFormat>
    <chartFormat chart="2" format="292">
      <pivotArea type="data" outline="0" fieldPosition="0">
        <references count="3">
          <reference field="4294967294" count="1" selected="0">
            <x v="1"/>
          </reference>
          <reference field="2" count="1" selected="0">
            <x v="27"/>
          </reference>
          <reference field="3" count="1" selected="0">
            <x v="12"/>
          </reference>
        </references>
      </pivotArea>
    </chartFormat>
    <chartFormat chart="2" format="293">
      <pivotArea type="data" outline="0" fieldPosition="0">
        <references count="3">
          <reference field="4294967294" count="1" selected="0">
            <x v="1"/>
          </reference>
          <reference field="2" count="1" selected="0">
            <x v="27"/>
          </reference>
          <reference field="3" count="1" selected="0">
            <x v="16"/>
          </reference>
        </references>
      </pivotArea>
    </chartFormat>
    <chartFormat chart="2" format="294">
      <pivotArea type="data" outline="0" fieldPosition="0">
        <references count="3">
          <reference field="4294967294" count="1" selected="0">
            <x v="1"/>
          </reference>
          <reference field="2" count="1" selected="0">
            <x v="27"/>
          </reference>
          <reference field="3" count="1" selected="0">
            <x v="22"/>
          </reference>
        </references>
      </pivotArea>
    </chartFormat>
    <chartFormat chart="2" format="295">
      <pivotArea type="data" outline="0" fieldPosition="0">
        <references count="3">
          <reference field="4294967294" count="1" selected="0">
            <x v="1"/>
          </reference>
          <reference field="2" count="1" selected="0">
            <x v="27"/>
          </reference>
          <reference field="3" count="1" selected="0">
            <x v="33"/>
          </reference>
        </references>
      </pivotArea>
    </chartFormat>
    <chartFormat chart="2" format="296">
      <pivotArea type="data" outline="0" fieldPosition="0">
        <references count="3">
          <reference field="4294967294" count="1" selected="0">
            <x v="1"/>
          </reference>
          <reference field="2" count="1" selected="0">
            <x v="27"/>
          </reference>
          <reference field="3" count="1" selected="0">
            <x v="35"/>
          </reference>
        </references>
      </pivotArea>
    </chartFormat>
    <chartFormat chart="2" format="297">
      <pivotArea type="data" outline="0" fieldPosition="0">
        <references count="3">
          <reference field="4294967294" count="1" selected="0">
            <x v="1"/>
          </reference>
          <reference field="2" count="1" selected="0">
            <x v="27"/>
          </reference>
          <reference field="3" count="1" selected="0">
            <x v="36"/>
          </reference>
        </references>
      </pivotArea>
    </chartFormat>
    <chartFormat chart="2" format="298">
      <pivotArea type="data" outline="0" fieldPosition="0">
        <references count="3">
          <reference field="4294967294" count="1" selected="0">
            <x v="1"/>
          </reference>
          <reference field="2" count="1" selected="0">
            <x v="27"/>
          </reference>
          <reference field="3" count="1" selected="0">
            <x v="37"/>
          </reference>
        </references>
      </pivotArea>
    </chartFormat>
    <chartFormat chart="2" format="299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3" count="1" selected="0">
            <x v="2"/>
          </reference>
        </references>
      </pivotArea>
    </chartFormat>
    <chartFormat chart="2" format="300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3" count="1" selected="0">
            <x v="4"/>
          </reference>
        </references>
      </pivotArea>
    </chartFormat>
    <chartFormat chart="2" format="301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3" count="1" selected="0">
            <x v="5"/>
          </reference>
        </references>
      </pivotArea>
    </chartFormat>
    <chartFormat chart="2" format="302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3" count="1" selected="0">
            <x v="6"/>
          </reference>
        </references>
      </pivotArea>
    </chartFormat>
    <chartFormat chart="2" format="303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3" count="1" selected="0">
            <x v="7"/>
          </reference>
        </references>
      </pivotArea>
    </chartFormat>
    <chartFormat chart="2" format="304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3" count="1" selected="0">
            <x v="13"/>
          </reference>
        </references>
      </pivotArea>
    </chartFormat>
    <chartFormat chart="2" format="305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3" count="1" selected="0">
            <x v="23"/>
          </reference>
        </references>
      </pivotArea>
    </chartFormat>
    <chartFormat chart="2" format="306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3" count="1" selected="0">
            <x v="26"/>
          </reference>
        </references>
      </pivotArea>
    </chartFormat>
    <chartFormat chart="2" format="307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3" count="1" selected="0">
            <x v="27"/>
          </reference>
        </references>
      </pivotArea>
    </chartFormat>
    <chartFormat chart="2" format="308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3" count="1" selected="0">
            <x v="29"/>
          </reference>
        </references>
      </pivotArea>
    </chartFormat>
    <chartFormat chart="2" format="309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3" count="1" selected="0">
            <x v="32"/>
          </reference>
        </references>
      </pivotArea>
    </chartFormat>
    <chartFormat chart="2" format="310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3" count="1" selected="0">
            <x v="33"/>
          </reference>
        </references>
      </pivotArea>
    </chartFormat>
    <chartFormat chart="2" format="311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3" count="1" selected="0">
            <x v="35"/>
          </reference>
        </references>
      </pivotArea>
    </chartFormat>
    <chartFormat chart="2" format="312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3" count="1" selected="0">
            <x v="41"/>
          </reference>
        </references>
      </pivotArea>
    </chartFormat>
    <chartFormat chart="2" format="313">
      <pivotArea type="data" outline="0" fieldPosition="0">
        <references count="3">
          <reference field="4294967294" count="1" selected="0">
            <x v="1"/>
          </reference>
          <reference field="2" count="1" selected="0">
            <x v="26"/>
          </reference>
          <reference field="3" count="1" selected="0">
            <x v="4"/>
          </reference>
        </references>
      </pivotArea>
    </chartFormat>
    <chartFormat chart="2" format="314">
      <pivotArea type="data" outline="0" fieldPosition="0">
        <references count="3">
          <reference field="4294967294" count="1" selected="0">
            <x v="1"/>
          </reference>
          <reference field="2" count="1" selected="0">
            <x v="26"/>
          </reference>
          <reference field="3" count="1" selected="0">
            <x v="6"/>
          </reference>
        </references>
      </pivotArea>
    </chartFormat>
    <chartFormat chart="2" format="315">
      <pivotArea type="data" outline="0" fieldPosition="0">
        <references count="3">
          <reference field="4294967294" count="1" selected="0">
            <x v="1"/>
          </reference>
          <reference field="2" count="1" selected="0">
            <x v="26"/>
          </reference>
          <reference field="3" count="1" selected="0">
            <x v="9"/>
          </reference>
        </references>
      </pivotArea>
    </chartFormat>
    <chartFormat chart="2" format="316">
      <pivotArea type="data" outline="0" fieldPosition="0">
        <references count="3">
          <reference field="4294967294" count="1" selected="0">
            <x v="1"/>
          </reference>
          <reference field="2" count="1" selected="0">
            <x v="26"/>
          </reference>
          <reference field="3" count="1" selected="0">
            <x v="23"/>
          </reference>
        </references>
      </pivotArea>
    </chartFormat>
    <chartFormat chart="2" format="317">
      <pivotArea type="data" outline="0" fieldPosition="0">
        <references count="3">
          <reference field="4294967294" count="1" selected="0">
            <x v="1"/>
          </reference>
          <reference field="2" count="1" selected="0">
            <x v="26"/>
          </reference>
          <reference field="3" count="1" selected="0">
            <x v="32"/>
          </reference>
        </references>
      </pivotArea>
    </chartFormat>
    <chartFormat chart="2" format="318">
      <pivotArea type="data" outline="0" fieldPosition="0">
        <references count="3">
          <reference field="4294967294" count="1" selected="0">
            <x v="1"/>
          </reference>
          <reference field="2" count="1" selected="0">
            <x v="26"/>
          </reference>
          <reference field="3" count="1" selected="0">
            <x v="35"/>
          </reference>
        </references>
      </pivotArea>
    </chartFormat>
    <chartFormat chart="2" format="319">
      <pivotArea type="data" outline="0" fieldPosition="0">
        <references count="3">
          <reference field="4294967294" count="1" selected="0">
            <x v="1"/>
          </reference>
          <reference field="2" count="1" selected="0">
            <x v="26"/>
          </reference>
          <reference field="3" count="1" selected="0">
            <x v="40"/>
          </reference>
        </references>
      </pivotArea>
    </chartFormat>
    <chartFormat chart="2" format="320">
      <pivotArea type="data" outline="0" fieldPosition="0">
        <references count="3">
          <reference field="4294967294" count="1" selected="0">
            <x v="1"/>
          </reference>
          <reference field="2" count="1" selected="0">
            <x v="16"/>
          </reference>
          <reference field="3" count="1" selected="0">
            <x v="0"/>
          </reference>
        </references>
      </pivotArea>
    </chartFormat>
    <chartFormat chart="2" format="321">
      <pivotArea type="data" outline="0" fieldPosition="0">
        <references count="3">
          <reference field="4294967294" count="1" selected="0">
            <x v="1"/>
          </reference>
          <reference field="2" count="1" selected="0">
            <x v="16"/>
          </reference>
          <reference field="3" count="1" selected="0">
            <x v="5"/>
          </reference>
        </references>
      </pivotArea>
    </chartFormat>
    <chartFormat chart="2" format="322">
      <pivotArea type="data" outline="0" fieldPosition="0">
        <references count="3">
          <reference field="4294967294" count="1" selected="0">
            <x v="1"/>
          </reference>
          <reference field="2" count="1" selected="0">
            <x v="16"/>
          </reference>
          <reference field="3" count="1" selected="0">
            <x v="6"/>
          </reference>
        </references>
      </pivotArea>
    </chartFormat>
    <chartFormat chart="2" format="323">
      <pivotArea type="data" outline="0" fieldPosition="0">
        <references count="3">
          <reference field="4294967294" count="1" selected="0">
            <x v="1"/>
          </reference>
          <reference field="2" count="1" selected="0">
            <x v="16"/>
          </reference>
          <reference field="3" count="1" selected="0">
            <x v="12"/>
          </reference>
        </references>
      </pivotArea>
    </chartFormat>
    <chartFormat chart="2" format="324">
      <pivotArea type="data" outline="0" fieldPosition="0">
        <references count="3">
          <reference field="4294967294" count="1" selected="0">
            <x v="1"/>
          </reference>
          <reference field="2" count="1" selected="0">
            <x v="16"/>
          </reference>
          <reference field="3" count="1" selected="0">
            <x v="15"/>
          </reference>
        </references>
      </pivotArea>
    </chartFormat>
    <chartFormat chart="2" format="325">
      <pivotArea type="data" outline="0" fieldPosition="0">
        <references count="3">
          <reference field="4294967294" count="1" selected="0">
            <x v="1"/>
          </reference>
          <reference field="2" count="1" selected="0">
            <x v="16"/>
          </reference>
          <reference field="3" count="1" selected="0">
            <x v="17"/>
          </reference>
        </references>
      </pivotArea>
    </chartFormat>
    <chartFormat chart="2" format="326">
      <pivotArea type="data" outline="0" fieldPosition="0">
        <references count="3">
          <reference field="4294967294" count="1" selected="0">
            <x v="1"/>
          </reference>
          <reference field="2" count="1" selected="0">
            <x v="16"/>
          </reference>
          <reference field="3" count="1" selected="0">
            <x v="24"/>
          </reference>
        </references>
      </pivotArea>
    </chartFormat>
    <chartFormat chart="2" format="327">
      <pivotArea type="data" outline="0" fieldPosition="0">
        <references count="3">
          <reference field="4294967294" count="1" selected="0">
            <x v="1"/>
          </reference>
          <reference field="2" count="1" selected="0">
            <x v="16"/>
          </reference>
          <reference field="3" count="1" selected="0">
            <x v="27"/>
          </reference>
        </references>
      </pivotArea>
    </chartFormat>
    <chartFormat chart="2" format="328">
      <pivotArea type="data" outline="0" fieldPosition="0">
        <references count="3">
          <reference field="4294967294" count="1" selected="0">
            <x v="1"/>
          </reference>
          <reference field="2" count="1" selected="0">
            <x v="16"/>
          </reference>
          <reference field="3" count="1" selected="0">
            <x v="30"/>
          </reference>
        </references>
      </pivotArea>
    </chartFormat>
    <chartFormat chart="2" format="329">
      <pivotArea type="data" outline="0" fieldPosition="0">
        <references count="3">
          <reference field="4294967294" count="1" selected="0">
            <x v="1"/>
          </reference>
          <reference field="2" count="1" selected="0">
            <x v="16"/>
          </reference>
          <reference field="3" count="1" selected="0">
            <x v="34"/>
          </reference>
        </references>
      </pivotArea>
    </chartFormat>
    <chartFormat chart="2" format="330">
      <pivotArea type="data" outline="0" fieldPosition="0">
        <references count="3">
          <reference field="4294967294" count="1" selected="0">
            <x v="1"/>
          </reference>
          <reference field="2" count="1" selected="0">
            <x v="41"/>
          </reference>
          <reference field="3" count="1" selected="0">
            <x v="2"/>
          </reference>
        </references>
      </pivotArea>
    </chartFormat>
    <chartFormat chart="2" format="331">
      <pivotArea type="data" outline="0" fieldPosition="0">
        <references count="3">
          <reference field="4294967294" count="1" selected="0">
            <x v="1"/>
          </reference>
          <reference field="2" count="1" selected="0">
            <x v="41"/>
          </reference>
          <reference field="3" count="1" selected="0">
            <x v="5"/>
          </reference>
        </references>
      </pivotArea>
    </chartFormat>
    <chartFormat chart="2" format="332">
      <pivotArea type="data" outline="0" fieldPosition="0">
        <references count="3">
          <reference field="4294967294" count="1" selected="0">
            <x v="1"/>
          </reference>
          <reference field="2" count="1" selected="0">
            <x v="41"/>
          </reference>
          <reference field="3" count="1" selected="0">
            <x v="6"/>
          </reference>
        </references>
      </pivotArea>
    </chartFormat>
    <chartFormat chart="2" format="333">
      <pivotArea type="data" outline="0" fieldPosition="0">
        <references count="3">
          <reference field="4294967294" count="1" selected="0">
            <x v="1"/>
          </reference>
          <reference field="2" count="1" selected="0">
            <x v="41"/>
          </reference>
          <reference field="3" count="1" selected="0">
            <x v="10"/>
          </reference>
        </references>
      </pivotArea>
    </chartFormat>
    <chartFormat chart="2" format="334">
      <pivotArea type="data" outline="0" fieldPosition="0">
        <references count="3">
          <reference field="4294967294" count="1" selected="0">
            <x v="1"/>
          </reference>
          <reference field="2" count="1" selected="0">
            <x v="41"/>
          </reference>
          <reference field="3" count="1" selected="0">
            <x v="15"/>
          </reference>
        </references>
      </pivotArea>
    </chartFormat>
    <chartFormat chart="2" format="335">
      <pivotArea type="data" outline="0" fieldPosition="0">
        <references count="3">
          <reference field="4294967294" count="1" selected="0">
            <x v="1"/>
          </reference>
          <reference field="2" count="1" selected="0">
            <x v="41"/>
          </reference>
          <reference field="3" count="1" selected="0">
            <x v="19"/>
          </reference>
        </references>
      </pivotArea>
    </chartFormat>
    <chartFormat chart="2" format="336">
      <pivotArea type="data" outline="0" fieldPosition="0">
        <references count="3">
          <reference field="4294967294" count="1" selected="0">
            <x v="1"/>
          </reference>
          <reference field="2" count="1" selected="0">
            <x v="41"/>
          </reference>
          <reference field="3" count="1" selected="0">
            <x v="35"/>
          </reference>
        </references>
      </pivotArea>
    </chartFormat>
    <chartFormat chart="2" format="337">
      <pivotArea type="data" outline="0" fieldPosition="0">
        <references count="3">
          <reference field="4294967294" count="1" selected="0">
            <x v="1"/>
          </reference>
          <reference field="2" count="1" selected="0">
            <x v="41"/>
          </reference>
          <reference field="3" count="1" selected="0">
            <x v="45"/>
          </reference>
        </references>
      </pivotArea>
    </chartFormat>
    <chartFormat chart="2" format="338">
      <pivotArea type="data" outline="0" fieldPosition="0">
        <references count="3">
          <reference field="4294967294" count="1" selected="0">
            <x v="1"/>
          </reference>
          <reference field="2" count="1" selected="0">
            <x v="9"/>
          </reference>
          <reference field="3" count="1" selected="0">
            <x v="4"/>
          </reference>
        </references>
      </pivotArea>
    </chartFormat>
    <chartFormat chart="2" format="339">
      <pivotArea type="data" outline="0" fieldPosition="0">
        <references count="3">
          <reference field="4294967294" count="1" selected="0">
            <x v="1"/>
          </reference>
          <reference field="2" count="1" selected="0">
            <x v="9"/>
          </reference>
          <reference field="3" count="1" selected="0">
            <x v="25"/>
          </reference>
        </references>
      </pivotArea>
    </chartFormat>
    <chartFormat chart="2" format="340">
      <pivotArea type="data" outline="0" fieldPosition="0">
        <references count="3">
          <reference field="4294967294" count="1" selected="0">
            <x v="1"/>
          </reference>
          <reference field="2" count="1" selected="0">
            <x v="9"/>
          </reference>
          <reference field="3" count="1" selected="0">
            <x v="26"/>
          </reference>
        </references>
      </pivotArea>
    </chartFormat>
    <chartFormat chart="2" format="341">
      <pivotArea type="data" outline="0" fieldPosition="0">
        <references count="3">
          <reference field="4294967294" count="1" selected="0">
            <x v="1"/>
          </reference>
          <reference field="2" count="1" selected="0">
            <x v="9"/>
          </reference>
          <reference field="3" count="1" selected="0">
            <x v="29"/>
          </reference>
        </references>
      </pivotArea>
    </chartFormat>
    <chartFormat chart="2" format="342">
      <pivotArea type="data" outline="0" fieldPosition="0">
        <references count="3">
          <reference field="4294967294" count="1" selected="0">
            <x v="1"/>
          </reference>
          <reference field="2" count="1" selected="0">
            <x v="9"/>
          </reference>
          <reference field="3" count="1" selected="0">
            <x v="32"/>
          </reference>
        </references>
      </pivotArea>
    </chartFormat>
    <chartFormat chart="2" format="343">
      <pivotArea type="data" outline="0" fieldPosition="0">
        <references count="3">
          <reference field="4294967294" count="1" selected="0">
            <x v="1"/>
          </reference>
          <reference field="2" count="1" selected="0">
            <x v="9"/>
          </reference>
          <reference field="3" count="1" selected="0">
            <x v="35"/>
          </reference>
        </references>
      </pivotArea>
    </chartFormat>
    <chartFormat chart="2" format="344">
      <pivotArea type="data" outline="0" fieldPosition="0">
        <references count="3">
          <reference field="4294967294" count="1" selected="0">
            <x v="1"/>
          </reference>
          <reference field="2" count="1" selected="0">
            <x v="32"/>
          </reference>
          <reference field="3" count="1" selected="0">
            <x v="3"/>
          </reference>
        </references>
      </pivotArea>
    </chartFormat>
    <chartFormat chart="2" format="345">
      <pivotArea type="data" outline="0" fieldPosition="0">
        <references count="3">
          <reference field="4294967294" count="1" selected="0">
            <x v="1"/>
          </reference>
          <reference field="2" count="1" selected="0">
            <x v="32"/>
          </reference>
          <reference field="3" count="1" selected="0">
            <x v="5"/>
          </reference>
        </references>
      </pivotArea>
    </chartFormat>
    <chartFormat chart="2" format="346">
      <pivotArea type="data" outline="0" fieldPosition="0">
        <references count="3">
          <reference field="4294967294" count="1" selected="0">
            <x v="1"/>
          </reference>
          <reference field="2" count="1" selected="0">
            <x v="32"/>
          </reference>
          <reference field="3" count="1" selected="0">
            <x v="6"/>
          </reference>
        </references>
      </pivotArea>
    </chartFormat>
    <chartFormat chart="2" format="347">
      <pivotArea type="data" outline="0" fieldPosition="0">
        <references count="3">
          <reference field="4294967294" count="1" selected="0">
            <x v="1"/>
          </reference>
          <reference field="2" count="1" selected="0">
            <x v="32"/>
          </reference>
          <reference field="3" count="1" selected="0">
            <x v="9"/>
          </reference>
        </references>
      </pivotArea>
    </chartFormat>
    <chartFormat chart="2" format="348">
      <pivotArea type="data" outline="0" fieldPosition="0">
        <references count="3">
          <reference field="4294967294" count="1" selected="0">
            <x v="1"/>
          </reference>
          <reference field="2" count="1" selected="0">
            <x v="32"/>
          </reference>
          <reference field="3" count="1" selected="0">
            <x v="10"/>
          </reference>
        </references>
      </pivotArea>
    </chartFormat>
    <chartFormat chart="2" format="349">
      <pivotArea type="data" outline="0" fieldPosition="0">
        <references count="3">
          <reference field="4294967294" count="1" selected="0">
            <x v="1"/>
          </reference>
          <reference field="2" count="1" selected="0">
            <x v="32"/>
          </reference>
          <reference field="3" count="1" selected="0">
            <x v="21"/>
          </reference>
        </references>
      </pivotArea>
    </chartFormat>
    <chartFormat chart="2" format="350">
      <pivotArea type="data" outline="0" fieldPosition="0">
        <references count="3">
          <reference field="4294967294" count="1" selected="0">
            <x v="1"/>
          </reference>
          <reference field="2" count="1" selected="0">
            <x v="32"/>
          </reference>
          <reference field="3" count="1" selected="0">
            <x v="26"/>
          </reference>
        </references>
      </pivotArea>
    </chartFormat>
    <chartFormat chart="2" format="351">
      <pivotArea type="data" outline="0" fieldPosition="0">
        <references count="3">
          <reference field="4294967294" count="1" selected="0">
            <x v="1"/>
          </reference>
          <reference field="2" count="1" selected="0">
            <x v="15"/>
          </reference>
          <reference field="3" count="1" selected="0">
            <x v="5"/>
          </reference>
        </references>
      </pivotArea>
    </chartFormat>
    <chartFormat chart="2" format="352">
      <pivotArea type="data" outline="0" fieldPosition="0">
        <references count="3">
          <reference field="4294967294" count="1" selected="0">
            <x v="1"/>
          </reference>
          <reference field="2" count="1" selected="0">
            <x v="15"/>
          </reference>
          <reference field="3" count="1" selected="0">
            <x v="6"/>
          </reference>
        </references>
      </pivotArea>
    </chartFormat>
    <chartFormat chart="2" format="353">
      <pivotArea type="data" outline="0" fieldPosition="0">
        <references count="3">
          <reference field="4294967294" count="1" selected="0">
            <x v="1"/>
          </reference>
          <reference field="2" count="1" selected="0">
            <x v="15"/>
          </reference>
          <reference field="3" count="1" selected="0">
            <x v="7"/>
          </reference>
        </references>
      </pivotArea>
    </chartFormat>
    <chartFormat chart="2" format="354">
      <pivotArea type="data" outline="0" fieldPosition="0">
        <references count="3">
          <reference field="4294967294" count="1" selected="0">
            <x v="1"/>
          </reference>
          <reference field="2" count="1" selected="0">
            <x v="15"/>
          </reference>
          <reference field="3" count="1" selected="0">
            <x v="11"/>
          </reference>
        </references>
      </pivotArea>
    </chartFormat>
    <chartFormat chart="2" format="355">
      <pivotArea type="data" outline="0" fieldPosition="0">
        <references count="3">
          <reference field="4294967294" count="1" selected="0">
            <x v="1"/>
          </reference>
          <reference field="2" count="1" selected="0">
            <x v="15"/>
          </reference>
          <reference field="3" count="1" selected="0">
            <x v="16"/>
          </reference>
        </references>
      </pivotArea>
    </chartFormat>
    <chartFormat chart="2" format="356">
      <pivotArea type="data" outline="0" fieldPosition="0">
        <references count="3">
          <reference field="4294967294" count="1" selected="0">
            <x v="1"/>
          </reference>
          <reference field="2" count="1" selected="0">
            <x v="15"/>
          </reference>
          <reference field="3" count="1" selected="0">
            <x v="26"/>
          </reference>
        </references>
      </pivotArea>
    </chartFormat>
    <chartFormat chart="2" format="357">
      <pivotArea type="data" outline="0" fieldPosition="0">
        <references count="3">
          <reference field="4294967294" count="1" selected="0">
            <x v="1"/>
          </reference>
          <reference field="2" count="1" selected="0">
            <x v="15"/>
          </reference>
          <reference field="3" count="1" selected="0">
            <x v="37"/>
          </reference>
        </references>
      </pivotArea>
    </chartFormat>
    <chartFormat chart="2" format="358">
      <pivotArea type="data" outline="0" fieldPosition="0">
        <references count="3">
          <reference field="4294967294" count="1" selected="0">
            <x v="1"/>
          </reference>
          <reference field="2" count="1" selected="0">
            <x v="15"/>
          </reference>
          <reference field="3" count="1" selected="0">
            <x v="41"/>
          </reference>
        </references>
      </pivotArea>
    </chartFormat>
    <chartFormat chart="2" format="359">
      <pivotArea type="data" outline="0" fieldPosition="0">
        <references count="3">
          <reference field="4294967294" count="1" selected="0">
            <x v="1"/>
          </reference>
          <reference field="2" count="1" selected="0">
            <x v="15"/>
          </reference>
          <reference field="3" count="1" selected="0">
            <x v="42"/>
          </reference>
        </references>
      </pivotArea>
    </chartFormat>
    <chartFormat chart="2" format="360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2" format="361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2" format="362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0"/>
          </reference>
        </references>
      </pivotArea>
    </chartFormat>
    <chartFormat chart="2" format="363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7"/>
          </reference>
        </references>
      </pivotArea>
    </chartFormat>
    <chartFormat chart="2" format="364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23"/>
          </reference>
        </references>
      </pivotArea>
    </chartFormat>
    <chartFormat chart="2" format="365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27"/>
          </reference>
        </references>
      </pivotArea>
    </chartFormat>
    <chartFormat chart="2" format="366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41"/>
          </reference>
        </references>
      </pivotArea>
    </chartFormat>
    <chartFormat chart="2" format="367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42"/>
          </reference>
        </references>
      </pivotArea>
    </chartFormat>
    <chartFormat chart="2" format="368">
      <pivotArea type="data" outline="0" fieldPosition="0">
        <references count="3">
          <reference field="4294967294" count="1" selected="0">
            <x v="1"/>
          </reference>
          <reference field="2" count="1" selected="0">
            <x v="17"/>
          </reference>
          <reference field="3" count="1" selected="0">
            <x v="0"/>
          </reference>
        </references>
      </pivotArea>
    </chartFormat>
    <chartFormat chart="2" format="369">
      <pivotArea type="data" outline="0" fieldPosition="0">
        <references count="3">
          <reference field="4294967294" count="1" selected="0">
            <x v="1"/>
          </reference>
          <reference field="2" count="1" selected="0">
            <x v="17"/>
          </reference>
          <reference field="3" count="1" selected="0">
            <x v="2"/>
          </reference>
        </references>
      </pivotArea>
    </chartFormat>
    <chartFormat chart="2" format="370">
      <pivotArea type="data" outline="0" fieldPosition="0">
        <references count="3">
          <reference field="4294967294" count="1" selected="0">
            <x v="1"/>
          </reference>
          <reference field="2" count="1" selected="0">
            <x v="17"/>
          </reference>
          <reference field="3" count="1" selected="0">
            <x v="5"/>
          </reference>
        </references>
      </pivotArea>
    </chartFormat>
    <chartFormat chart="2" format="371">
      <pivotArea type="data" outline="0" fieldPosition="0">
        <references count="3">
          <reference field="4294967294" count="1" selected="0">
            <x v="1"/>
          </reference>
          <reference field="2" count="1" selected="0">
            <x v="17"/>
          </reference>
          <reference field="3" count="1" selected="0">
            <x v="6"/>
          </reference>
        </references>
      </pivotArea>
    </chartFormat>
    <chartFormat chart="2" format="372">
      <pivotArea type="data" outline="0" fieldPosition="0">
        <references count="3">
          <reference field="4294967294" count="1" selected="0">
            <x v="1"/>
          </reference>
          <reference field="2" count="1" selected="0">
            <x v="17"/>
          </reference>
          <reference field="3" count="1" selected="0">
            <x v="23"/>
          </reference>
        </references>
      </pivotArea>
    </chartFormat>
    <chartFormat chart="2" format="373">
      <pivotArea type="data" outline="0" fieldPosition="0">
        <references count="3">
          <reference field="4294967294" count="1" selected="0">
            <x v="1"/>
          </reference>
          <reference field="2" count="1" selected="0">
            <x v="17"/>
          </reference>
          <reference field="3" count="1" selected="0">
            <x v="29"/>
          </reference>
        </references>
      </pivotArea>
    </chartFormat>
    <chartFormat chart="2" format="374">
      <pivotArea type="data" outline="0" fieldPosition="0">
        <references count="3">
          <reference field="4294967294" count="1" selected="0">
            <x v="1"/>
          </reference>
          <reference field="2" count="1" selected="0">
            <x v="17"/>
          </reference>
          <reference field="3" count="1" selected="0">
            <x v="35"/>
          </reference>
        </references>
      </pivotArea>
    </chartFormat>
    <chartFormat chart="2" format="375">
      <pivotArea type="data" outline="0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3" count="1" selected="0">
            <x v="5"/>
          </reference>
        </references>
      </pivotArea>
    </chartFormat>
    <chartFormat chart="2" format="376">
      <pivotArea type="data" outline="0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3" count="1" selected="0">
            <x v="6"/>
          </reference>
        </references>
      </pivotArea>
    </chartFormat>
    <chartFormat chart="2" format="377">
      <pivotArea type="data" outline="0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3" count="1" selected="0">
            <x v="9"/>
          </reference>
        </references>
      </pivotArea>
    </chartFormat>
    <chartFormat chart="2" format="378">
      <pivotArea type="data" outline="0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3" count="1" selected="0">
            <x v="10"/>
          </reference>
        </references>
      </pivotArea>
    </chartFormat>
    <chartFormat chart="2" format="379">
      <pivotArea type="data" outline="0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3" count="1" selected="0">
            <x v="20"/>
          </reference>
        </references>
      </pivotArea>
    </chartFormat>
    <chartFormat chart="2" format="380">
      <pivotArea type="data" outline="0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3" count="1" selected="0">
            <x v="21"/>
          </reference>
        </references>
      </pivotArea>
    </chartFormat>
    <chartFormat chart="2" format="381">
      <pivotArea type="data" outline="0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3" count="1" selected="0">
            <x v="26"/>
          </reference>
        </references>
      </pivotArea>
    </chartFormat>
    <chartFormat chart="2" format="382">
      <pivotArea type="data" outline="0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3" count="1" selected="0">
            <x v="35"/>
          </reference>
        </references>
      </pivotArea>
    </chartFormat>
    <chartFormat chart="2" format="383">
      <pivotArea type="data" outline="0" fieldPosition="0">
        <references count="3">
          <reference field="4294967294" count="1" selected="0">
            <x v="1"/>
          </reference>
          <reference field="2" count="1" selected="0">
            <x v="33"/>
          </reference>
          <reference field="3" count="1" selected="0">
            <x v="6"/>
          </reference>
        </references>
      </pivotArea>
    </chartFormat>
    <chartFormat chart="2" format="384">
      <pivotArea type="data" outline="0" fieldPosition="0">
        <references count="3">
          <reference field="4294967294" count="1" selected="0">
            <x v="1"/>
          </reference>
          <reference field="2" count="1" selected="0">
            <x v="33"/>
          </reference>
          <reference field="3" count="1" selected="0">
            <x v="10"/>
          </reference>
        </references>
      </pivotArea>
    </chartFormat>
    <chartFormat chart="2" format="385">
      <pivotArea type="data" outline="0" fieldPosition="0">
        <references count="3">
          <reference field="4294967294" count="1" selected="0">
            <x v="1"/>
          </reference>
          <reference field="2" count="1" selected="0">
            <x v="33"/>
          </reference>
          <reference field="3" count="1" selected="0">
            <x v="12"/>
          </reference>
        </references>
      </pivotArea>
    </chartFormat>
    <chartFormat chart="2" format="386">
      <pivotArea type="data" outline="0" fieldPosition="0">
        <references count="3">
          <reference field="4294967294" count="1" selected="0">
            <x v="1"/>
          </reference>
          <reference field="2" count="1" selected="0">
            <x v="33"/>
          </reference>
          <reference field="3" count="1" selected="0">
            <x v="23"/>
          </reference>
        </references>
      </pivotArea>
    </chartFormat>
    <chartFormat chart="2" format="387">
      <pivotArea type="data" outline="0" fieldPosition="0">
        <references count="3">
          <reference field="4294967294" count="1" selected="0">
            <x v="1"/>
          </reference>
          <reference field="2" count="1" selected="0">
            <x v="33"/>
          </reference>
          <reference field="3" count="1" selected="0">
            <x v="24"/>
          </reference>
        </references>
      </pivotArea>
    </chartFormat>
    <chartFormat chart="2" format="388">
      <pivotArea type="data" outline="0" fieldPosition="0">
        <references count="3">
          <reference field="4294967294" count="1" selected="0">
            <x v="1"/>
          </reference>
          <reference field="2" count="1" selected="0">
            <x v="33"/>
          </reference>
          <reference field="3" count="1" selected="0">
            <x v="27"/>
          </reference>
        </references>
      </pivotArea>
    </chartFormat>
    <chartFormat chart="2" format="389">
      <pivotArea type="data" outline="0" fieldPosition="0">
        <references count="3">
          <reference field="4294967294" count="1" selected="0">
            <x v="1"/>
          </reference>
          <reference field="2" count="1" selected="0">
            <x v="33"/>
          </reference>
          <reference field="3" count="1" selected="0">
            <x v="29"/>
          </reference>
        </references>
      </pivotArea>
    </chartFormat>
    <chartFormat chart="2" format="390">
      <pivotArea type="data" outline="0" fieldPosition="0">
        <references count="3">
          <reference field="4294967294" count="1" selected="0">
            <x v="1"/>
          </reference>
          <reference field="2" count="1" selected="0">
            <x v="36"/>
          </reference>
          <reference field="3" count="1" selected="0">
            <x v="5"/>
          </reference>
        </references>
      </pivotArea>
    </chartFormat>
    <chartFormat chart="2" format="391">
      <pivotArea type="data" outline="0" fieldPosition="0">
        <references count="3">
          <reference field="4294967294" count="1" selected="0">
            <x v="1"/>
          </reference>
          <reference field="2" count="1" selected="0">
            <x v="36"/>
          </reference>
          <reference field="3" count="1" selected="0">
            <x v="23"/>
          </reference>
        </references>
      </pivotArea>
    </chartFormat>
    <chartFormat chart="2" format="392">
      <pivotArea type="data" outline="0" fieldPosition="0">
        <references count="3">
          <reference field="4294967294" count="1" selected="0">
            <x v="1"/>
          </reference>
          <reference field="2" count="1" selected="0">
            <x v="36"/>
          </reference>
          <reference field="3" count="1" selected="0">
            <x v="27"/>
          </reference>
        </references>
      </pivotArea>
    </chartFormat>
    <chartFormat chart="2" format="393">
      <pivotArea type="data" outline="0" fieldPosition="0">
        <references count="3">
          <reference field="4294967294" count="1" selected="0">
            <x v="1"/>
          </reference>
          <reference field="2" count="1" selected="0">
            <x v="29"/>
          </reference>
          <reference field="3" count="1" selected="0">
            <x v="9"/>
          </reference>
        </references>
      </pivotArea>
    </chartFormat>
    <chartFormat chart="2" format="394">
      <pivotArea type="data" outline="0" fieldPosition="0">
        <references count="3">
          <reference field="4294967294" count="1" selected="0">
            <x v="1"/>
          </reference>
          <reference field="2" count="1" selected="0">
            <x v="29"/>
          </reference>
          <reference field="3" count="1" selected="0">
            <x v="10"/>
          </reference>
        </references>
      </pivotArea>
    </chartFormat>
    <chartFormat chart="2" format="395">
      <pivotArea type="data" outline="0" fieldPosition="0">
        <references count="3">
          <reference field="4294967294" count="1" selected="0">
            <x v="1"/>
          </reference>
          <reference field="2" count="1" selected="0">
            <x v="29"/>
          </reference>
          <reference field="3" count="1" selected="0">
            <x v="17"/>
          </reference>
        </references>
      </pivotArea>
    </chartFormat>
    <chartFormat chart="2" format="396">
      <pivotArea type="data" outline="0" fieldPosition="0">
        <references count="3">
          <reference field="4294967294" count="1" selected="0">
            <x v="1"/>
          </reference>
          <reference field="2" count="1" selected="0">
            <x v="29"/>
          </reference>
          <reference field="3" count="1" selected="0">
            <x v="35"/>
          </reference>
        </references>
      </pivotArea>
    </chartFormat>
    <chartFormat chart="2" format="397">
      <pivotArea type="data" outline="0" fieldPosition="0">
        <references count="3">
          <reference field="4294967294" count="1" selected="0">
            <x v="1"/>
          </reference>
          <reference field="2" count="1" selected="0">
            <x v="24"/>
          </reference>
          <reference field="3" count="1" selected="0">
            <x v="6"/>
          </reference>
        </references>
      </pivotArea>
    </chartFormat>
    <chartFormat chart="2" format="398">
      <pivotArea type="data" outline="0" fieldPosition="0">
        <references count="3">
          <reference field="4294967294" count="1" selected="0">
            <x v="1"/>
          </reference>
          <reference field="2" count="1" selected="0">
            <x v="24"/>
          </reference>
          <reference field="3" count="1" selected="0">
            <x v="8"/>
          </reference>
        </references>
      </pivotArea>
    </chartFormat>
    <chartFormat chart="2" format="399">
      <pivotArea type="data" outline="0" fieldPosition="0">
        <references count="3">
          <reference field="4294967294" count="1" selected="0">
            <x v="1"/>
          </reference>
          <reference field="2" count="1" selected="0">
            <x v="24"/>
          </reference>
          <reference field="3" count="1" selected="0">
            <x v="16"/>
          </reference>
        </references>
      </pivotArea>
    </chartFormat>
    <chartFormat chart="2" format="400">
      <pivotArea type="data" outline="0" fieldPosition="0">
        <references count="3">
          <reference field="4294967294" count="1" selected="0">
            <x v="1"/>
          </reference>
          <reference field="2" count="1" selected="0">
            <x v="24"/>
          </reference>
          <reference field="3" count="1" selected="0">
            <x v="26"/>
          </reference>
        </references>
      </pivotArea>
    </chartFormat>
    <chartFormat chart="2" format="401">
      <pivotArea type="data" outline="0" fieldPosition="0">
        <references count="3">
          <reference field="4294967294" count="1" selected="0">
            <x v="1"/>
          </reference>
          <reference field="2" count="1" selected="0">
            <x v="24"/>
          </reference>
          <reference field="3" count="1" selected="0">
            <x v="33"/>
          </reference>
        </references>
      </pivotArea>
    </chartFormat>
    <chartFormat chart="2" format="402">
      <pivotArea type="data" outline="0" fieldPosition="0">
        <references count="3">
          <reference field="4294967294" count="1" selected="0">
            <x v="1"/>
          </reference>
          <reference field="2" count="1" selected="0">
            <x v="24"/>
          </reference>
          <reference field="3" count="1" selected="0">
            <x v="34"/>
          </reference>
        </references>
      </pivotArea>
    </chartFormat>
    <chartFormat chart="2" format="403">
      <pivotArea type="data" outline="0" fieldPosition="0">
        <references count="3">
          <reference field="4294967294" count="1" selected="0">
            <x v="1"/>
          </reference>
          <reference field="2" count="1" selected="0">
            <x v="12"/>
          </reference>
          <reference field="3" count="1" selected="0">
            <x v="16"/>
          </reference>
        </references>
      </pivotArea>
    </chartFormat>
    <chartFormat chart="2" format="404">
      <pivotArea type="data" outline="0" fieldPosition="0">
        <references count="3">
          <reference field="4294967294" count="1" selected="0">
            <x v="1"/>
          </reference>
          <reference field="2" count="1" selected="0">
            <x v="12"/>
          </reference>
          <reference field="3" count="1" selected="0">
            <x v="19"/>
          </reference>
        </references>
      </pivotArea>
    </chartFormat>
    <chartFormat chart="2" format="405">
      <pivotArea type="data" outline="0" fieldPosition="0">
        <references count="3">
          <reference field="4294967294" count="1" selected="0">
            <x v="1"/>
          </reference>
          <reference field="2" count="1" selected="0">
            <x v="12"/>
          </reference>
          <reference field="3" count="1" selected="0">
            <x v="27"/>
          </reference>
        </references>
      </pivotArea>
    </chartFormat>
    <chartFormat chart="2" format="406">
      <pivotArea type="data" outline="0" fieldPosition="0">
        <references count="3">
          <reference field="4294967294" count="1" selected="0">
            <x v="1"/>
          </reference>
          <reference field="2" count="1" selected="0">
            <x v="12"/>
          </reference>
          <reference field="3" count="1" selected="0">
            <x v="33"/>
          </reference>
        </references>
      </pivotArea>
    </chartFormat>
    <chartFormat chart="2" format="407">
      <pivotArea type="data" outline="0" fieldPosition="0">
        <references count="3">
          <reference field="4294967294" count="1" selected="0">
            <x v="1"/>
          </reference>
          <reference field="2" count="1" selected="0">
            <x v="14"/>
          </reference>
          <reference field="3" count="1" selected="0">
            <x v="35"/>
          </reference>
        </references>
      </pivotArea>
    </chartFormat>
    <chartFormat chart="2" format="408">
      <pivotArea type="data" outline="0" fieldPosition="0">
        <references count="3">
          <reference field="4294967294" count="1" selected="0">
            <x v="1"/>
          </reference>
          <reference field="2" count="1" selected="0">
            <x v="42"/>
          </reference>
          <reference field="3" count="1" selected="0">
            <x v="2"/>
          </reference>
        </references>
      </pivotArea>
    </chartFormat>
    <chartFormat chart="2" format="409">
      <pivotArea type="data" outline="0" fieldPosition="0">
        <references count="3">
          <reference field="4294967294" count="1" selected="0">
            <x v="1"/>
          </reference>
          <reference field="2" count="1" selected="0">
            <x v="42"/>
          </reference>
          <reference field="3" count="1" selected="0">
            <x v="6"/>
          </reference>
        </references>
      </pivotArea>
    </chartFormat>
    <chartFormat chart="2" format="410">
      <pivotArea type="data" outline="0" fieldPosition="0">
        <references count="3">
          <reference field="4294967294" count="1" selected="0">
            <x v="1"/>
          </reference>
          <reference field="2" count="1" selected="0">
            <x v="42"/>
          </reference>
          <reference field="3" count="1" selected="0">
            <x v="15"/>
          </reference>
        </references>
      </pivotArea>
    </chartFormat>
    <chartFormat chart="2" format="411">
      <pivotArea type="data" outline="0" fieldPosition="0">
        <references count="3">
          <reference field="4294967294" count="1" selected="0">
            <x v="1"/>
          </reference>
          <reference field="2" count="1" selected="0">
            <x v="42"/>
          </reference>
          <reference field="3" count="1" selected="0">
            <x v="23"/>
          </reference>
        </references>
      </pivotArea>
    </chartFormat>
    <chartFormat chart="2" format="412">
      <pivotArea type="data" outline="0" fieldPosition="0">
        <references count="3">
          <reference field="4294967294" count="1" selected="0">
            <x v="1"/>
          </reference>
          <reference field="2" count="1" selected="0">
            <x v="22"/>
          </reference>
          <reference field="3" count="1" selected="0">
            <x v="23"/>
          </reference>
        </references>
      </pivotArea>
    </chartFormat>
    <chartFormat chart="2" format="413">
      <pivotArea type="data" outline="0" fieldPosition="0">
        <references count="3">
          <reference field="4294967294" count="1" selected="0">
            <x v="1"/>
          </reference>
          <reference field="2" count="1" selected="0">
            <x v="22"/>
          </reference>
          <reference field="3" count="1" selected="0">
            <x v="27"/>
          </reference>
        </references>
      </pivotArea>
    </chartFormat>
    <chartFormat chart="2" format="414">
      <pivotArea type="data" outline="0" fieldPosition="0">
        <references count="3">
          <reference field="4294967294" count="1" selected="0">
            <x v="1"/>
          </reference>
          <reference field="2" count="1" selected="0">
            <x v="34"/>
          </reference>
          <reference field="3" count="1" selected="0">
            <x v="16"/>
          </reference>
        </references>
      </pivotArea>
    </chartFormat>
    <chartFormat chart="2" format="415">
      <pivotArea type="data" outline="0" fieldPosition="0">
        <references count="3">
          <reference field="4294967294" count="1" selected="0">
            <x v="1"/>
          </reference>
          <reference field="2" count="1" selected="0">
            <x v="34"/>
          </reference>
          <reference field="3" count="1" selected="0">
            <x v="23"/>
          </reference>
        </references>
      </pivotArea>
    </chartFormat>
    <chartFormat chart="2" format="416">
      <pivotArea type="data" outline="0" fieldPosition="0">
        <references count="3">
          <reference field="4294967294" count="1" selected="0">
            <x v="1"/>
          </reference>
          <reference field="2" count="1" selected="0">
            <x v="34"/>
          </reference>
          <reference field="3" count="1" selected="0">
            <x v="24"/>
          </reference>
        </references>
      </pivotArea>
    </chartFormat>
    <chartFormat chart="2" format="417">
      <pivotArea type="data" outline="0" fieldPosition="0">
        <references count="3">
          <reference field="4294967294" count="1" selected="0">
            <x v="1"/>
          </reference>
          <reference field="2" count="1" selected="0">
            <x v="19"/>
          </reference>
          <reference field="3" count="1" selected="0">
            <x v="12"/>
          </reference>
        </references>
      </pivotArea>
    </chartFormat>
    <chartFormat chart="2" format="418">
      <pivotArea type="data" outline="0" fieldPosition="0">
        <references count="3">
          <reference field="4294967294" count="1" selected="0">
            <x v="1"/>
          </reference>
          <reference field="2" count="1" selected="0">
            <x v="19"/>
          </reference>
          <reference field="3" count="1" selected="0">
            <x v="41"/>
          </reference>
        </references>
      </pivotArea>
    </chartFormat>
    <chartFormat chart="2" format="419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6"/>
          </reference>
        </references>
      </pivotArea>
    </chartFormat>
    <chartFormat chart="2" format="420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7"/>
          </reference>
        </references>
      </pivotArea>
    </chartFormat>
    <chartFormat chart="2" format="42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0"/>
          </reference>
        </references>
      </pivotArea>
    </chartFormat>
    <chartFormat chart="2" format="422">
      <pivotArea type="data" outline="0" fieldPosition="0">
        <references count="3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5"/>
          </reference>
        </references>
      </pivotArea>
    </chartFormat>
    <chartFormat chart="2" format="423">
      <pivotArea type="data" outline="0" fieldPosition="0">
        <references count="3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6"/>
          </reference>
        </references>
      </pivotArea>
    </chartFormat>
    <chartFormat chart="2" format="424">
      <pivotArea type="data" outline="0" fieldPosition="0">
        <references count="3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0"/>
          </reference>
        </references>
      </pivotArea>
    </chartFormat>
    <chartFormat chart="2" format="425">
      <pivotArea type="data" outline="0" fieldPosition="0">
        <references count="3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15"/>
          </reference>
        </references>
      </pivotArea>
    </chartFormat>
    <chartFormat chart="2" format="426">
      <pivotArea type="data" outline="0" fieldPosition="0">
        <references count="3">
          <reference field="4294967294" count="1" selected="0">
            <x v="1"/>
          </reference>
          <reference field="2" count="1" selected="0">
            <x v="7"/>
          </reference>
          <reference field="3" count="1" selected="0">
            <x v="23"/>
          </reference>
        </references>
      </pivotArea>
    </chartFormat>
    <chartFormat chart="2" format="427">
      <pivotArea type="data" outline="0" fieldPosition="0">
        <references count="3">
          <reference field="4294967294" count="1" selected="0">
            <x v="1"/>
          </reference>
          <reference field="2" count="1" selected="0">
            <x v="13"/>
          </reference>
          <reference field="3" count="1" selected="0">
            <x v="10"/>
          </reference>
        </references>
      </pivotArea>
    </chartFormat>
    <chartFormat chart="2" format="428">
      <pivotArea type="data" outline="0" fieldPosition="0">
        <references count="3">
          <reference field="4294967294" count="1" selected="0">
            <x v="1"/>
          </reference>
          <reference field="2" count="1" selected="0">
            <x v="37"/>
          </reference>
          <reference field="3" count="1" selected="0">
            <x v="5"/>
          </reference>
        </references>
      </pivotArea>
    </chartFormat>
    <chartFormat chart="2" format="429">
      <pivotArea type="data" outline="0" fieldPosition="0">
        <references count="3">
          <reference field="4294967294" count="1" selected="0">
            <x v="1"/>
          </reference>
          <reference field="2" count="1" selected="0">
            <x v="37"/>
          </reference>
          <reference field="3" count="1" selected="0">
            <x v="15"/>
          </reference>
        </references>
      </pivotArea>
    </chartFormat>
    <chartFormat chart="2" format="430">
      <pivotArea type="data" outline="0" fieldPosition="0">
        <references count="3">
          <reference field="4294967294" count="1" selected="0">
            <x v="1"/>
          </reference>
          <reference field="2" count="1" selected="0">
            <x v="37"/>
          </reference>
          <reference field="3" count="1" selected="0">
            <x v="27"/>
          </reference>
        </references>
      </pivotArea>
    </chartFormat>
    <chartFormat chart="2" format="431">
      <pivotArea type="data" outline="0" fieldPosition="0">
        <references count="3">
          <reference field="4294967294" count="1" selected="0">
            <x v="1"/>
          </reference>
          <reference field="2" count="1" selected="0">
            <x v="43"/>
          </reference>
          <reference field="3" count="1" selected="0">
            <x v="35"/>
          </reference>
        </references>
      </pivotArea>
    </chartFormat>
    <chartFormat chart="2" format="432">
      <pivotArea type="data" outline="0" fieldPosition="0">
        <references count="3">
          <reference field="4294967294" count="1" selected="0">
            <x v="1"/>
          </reference>
          <reference field="2" count="1" selected="0">
            <x v="31"/>
          </reference>
          <reference field="3" count="1" selected="0">
            <x v="5"/>
          </reference>
        </references>
      </pivotArea>
    </chartFormat>
    <chartFormat chart="2" format="433">
      <pivotArea type="data" outline="0" fieldPosition="0">
        <references count="3">
          <reference field="4294967294" count="1" selected="0">
            <x v="1"/>
          </reference>
          <reference field="2" count="1" selected="0">
            <x v="40"/>
          </reference>
          <reference field="3" count="1" selected="0">
            <x v="0"/>
          </reference>
        </references>
      </pivotArea>
    </chartFormat>
    <chartFormat chart="2" format="434">
      <pivotArea type="data" outline="0" fieldPosition="0">
        <references count="3">
          <reference field="4294967294" count="1" selected="0">
            <x v="1"/>
          </reference>
          <reference field="2" count="1" selected="0">
            <x v="40"/>
          </reference>
          <reference field="3" count="1" selected="0">
            <x v="26"/>
          </reference>
        </references>
      </pivotArea>
    </chartFormat>
    <chartFormat chart="2" format="435">
      <pivotArea type="data" outline="0" fieldPosition="0">
        <references count="3">
          <reference field="4294967294" count="1" selected="0">
            <x v="1"/>
          </reference>
          <reference field="2" count="1" selected="0">
            <x v="40"/>
          </reference>
          <reference field="3" count="1" selected="0">
            <x v="35"/>
          </reference>
        </references>
      </pivotArea>
    </chartFormat>
    <chartFormat chart="2" format="436">
      <pivotArea type="data" outline="0" fieldPosition="0">
        <references count="3">
          <reference field="4294967294" count="1" selected="0">
            <x v="1"/>
          </reference>
          <reference field="2" count="1" selected="0">
            <x v="38"/>
          </reference>
          <reference field="3" count="1" selected="0">
            <x v="6"/>
          </reference>
        </references>
      </pivotArea>
    </chartFormat>
    <chartFormat chart="2" format="437">
      <pivotArea type="data" outline="0" fieldPosition="0">
        <references count="3">
          <reference field="4294967294" count="1" selected="0">
            <x v="1"/>
          </reference>
          <reference field="2" count="1" selected="0">
            <x v="30"/>
          </reference>
          <reference field="3" count="1" selected="0">
            <x v="16"/>
          </reference>
        </references>
      </pivotArea>
    </chartFormat>
    <chartFormat chart="2" format="438">
      <pivotArea type="data" outline="0" fieldPosition="0">
        <references count="3">
          <reference field="4294967294" count="1" selected="0">
            <x v="1"/>
          </reference>
          <reference field="2" count="1" selected="0">
            <x v="18"/>
          </reference>
          <reference field="3" count="1" selected="0">
            <x v="41"/>
          </reference>
        </references>
      </pivotArea>
    </chartFormat>
    <chartFormat chart="2" format="439">
      <pivotArea type="data" outline="0" fieldPosition="0">
        <references count="3">
          <reference field="4294967294" count="1" selected="0">
            <x v="1"/>
          </reference>
          <reference field="2" count="1" selected="0">
            <x v="8"/>
          </reference>
          <reference field="3" count="1" selected="0">
            <x v="24"/>
          </reference>
        </references>
      </pivotArea>
    </chartFormat>
    <chartFormat chart="2" format="440">
      <pivotArea type="data" outline="0" fieldPosition="0">
        <references count="3">
          <reference field="4294967294" count="1" selected="0">
            <x v="1"/>
          </reference>
          <reference field="2" count="1" selected="0">
            <x v="20"/>
          </reference>
          <reference field="3" count="1" selected="0">
            <x v="4"/>
          </reference>
        </references>
      </pivotArea>
    </chartFormat>
    <chartFormat chart="2" format="44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5"/>
          </reference>
        </references>
      </pivotArea>
    </chartFormat>
    <chartFormat chart="2" format="442">
      <pivotArea type="data" outline="0" fieldPosition="0">
        <references count="3">
          <reference field="4294967294" count="1" selected="0">
            <x v="1"/>
          </reference>
          <reference field="2" count="1" selected="0">
            <x v="28"/>
          </reference>
          <reference field="3" count="1" selected="0">
            <x v="6"/>
          </reference>
        </references>
      </pivotArea>
    </chartFormat>
    <chartFormat chart="2" format="443">
      <pivotArea type="data" outline="0" fieldPosition="0">
        <references count="3">
          <reference field="4294967294" count="1" selected="0">
            <x v="1"/>
          </reference>
          <reference field="2" count="1" selected="0">
            <x v="39"/>
          </reference>
          <reference field="3" count="1" selected="0">
            <x v="5"/>
          </reference>
        </references>
      </pivotArea>
    </chartFormat>
    <chartFormat chart="2" format="444">
      <pivotArea type="data" outline="0" fieldPosition="0">
        <references count="3">
          <reference field="4294967294" count="1" selected="0">
            <x v="1"/>
          </reference>
          <reference field="2" count="1" selected="0">
            <x v="11"/>
          </reference>
          <reference field="3" count="1" selected="0">
            <x v="15"/>
          </reference>
        </references>
      </pivotArea>
    </chartFormat>
    <chartFormat chart="2" format="445">
      <pivotArea type="data" outline="0" fieldPosition="0">
        <references count="3">
          <reference field="4294967294" count="1" selected="0">
            <x v="1"/>
          </reference>
          <reference field="2" count="1" selected="0">
            <x v="25"/>
          </reference>
          <reference field="3" count="1" selected="0">
            <x v="9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19839-433A-204D-866E-0582F8278FF2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SULTADO DE PARTIDOS 2">
  <location ref="F7:G29" firstHeaderRow="1" firstDataRow="1" firstDataCol="1" rowPageCount="2" colPageCount="1"/>
  <pivotFields count="24">
    <pivotField axis="axisPage" showAll="0">
      <items count="28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1"/>
        <item x="12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8">
        <item x="4"/>
        <item x="1"/>
        <item x="2"/>
        <item x="3"/>
        <item x="0"/>
        <item x="5"/>
        <item x="6"/>
        <item t="default"/>
      </items>
    </pivotField>
    <pivotField showAll="0"/>
    <pivotField showAll="0"/>
    <pivotField showAll="0"/>
    <pivotField showAll="0"/>
    <pivotField showAll="0"/>
    <pivotField axis="axisRow" dataField="1" showAll="0" sortType="descending">
      <items count="22">
        <item x="0"/>
        <item x="2"/>
        <item x="5"/>
        <item x="1"/>
        <item x="12"/>
        <item x="11"/>
        <item x="6"/>
        <item x="3"/>
        <item x="13"/>
        <item x="9"/>
        <item x="18"/>
        <item x="17"/>
        <item x="20"/>
        <item x="4"/>
        <item x="10"/>
        <item x="8"/>
        <item x="16"/>
        <item x="15"/>
        <item x="7"/>
        <item x="14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22">
    <i>
      <x v="1"/>
    </i>
    <i>
      <x v="2"/>
    </i>
    <i>
      <x v="7"/>
    </i>
    <i>
      <x v="3"/>
    </i>
    <i>
      <x v="6"/>
    </i>
    <i>
      <x v="8"/>
    </i>
    <i>
      <x v="4"/>
    </i>
    <i>
      <x v="14"/>
    </i>
    <i>
      <x v="13"/>
    </i>
    <i>
      <x v="9"/>
    </i>
    <i>
      <x v="15"/>
    </i>
    <i>
      <x v="5"/>
    </i>
    <i>
      <x v="18"/>
    </i>
    <i>
      <x v="16"/>
    </i>
    <i>
      <x v="19"/>
    </i>
    <i>
      <x v="10"/>
    </i>
    <i>
      <x v="12"/>
    </i>
    <i>
      <x/>
    </i>
    <i>
      <x v="20"/>
    </i>
    <i>
      <x v="17"/>
    </i>
    <i>
      <x v="11"/>
    </i>
    <i t="grand">
      <x/>
    </i>
  </rowItems>
  <colItems count="1">
    <i/>
  </colItems>
  <pageFields count="2">
    <pageField fld="0" hier="-1"/>
    <pageField fld="1" hier="-1"/>
  </pageFields>
  <dataFields count="1">
    <dataField name="Cuenta de RESULTADO 2 " fld="7" subtotal="count" baseField="0" baseItem="0"/>
  </dataFields>
  <formats count="6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7" type="button" dataOnly="0" labelOnly="1" outline="0" axis="axisRow" fieldPosition="0"/>
    </format>
    <format dxfId="64">
      <pivotArea dataOnly="0" labelOnly="1" fieldPosition="0">
        <references count="1">
          <reference field="7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DCC0B-61F7-9240-AE94-E227EE5D028F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SULTADO DE PARTIDOS">
  <location ref="B7:C37" firstHeaderRow="1" firstDataRow="1" firstDataCol="1" rowPageCount="2" colPageCount="1"/>
  <pivotFields count="24">
    <pivotField axis="axisPage" showAll="0">
      <items count="28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1"/>
        <item x="12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multipleItemSelectionAllowed="1" showAll="0">
      <items count="8">
        <item x="4"/>
        <item x="1"/>
        <item h="1" x="2"/>
        <item x="3"/>
        <item x="0"/>
        <item h="1" x="5"/>
        <item h="1" x="6"/>
        <item t="default"/>
      </items>
    </pivotField>
    <pivotField showAll="0"/>
    <pivotField showAll="0"/>
    <pivotField showAll="0"/>
    <pivotField showAll="0"/>
    <pivotField axis="axisRow" dataField="1" showAll="0" sortType="descending">
      <items count="32">
        <item h="1" x="0"/>
        <item x="2"/>
        <item x="5"/>
        <item x="1"/>
        <item x="22"/>
        <item x="25"/>
        <item x="6"/>
        <item x="7"/>
        <item x="18"/>
        <item x="17"/>
        <item x="10"/>
        <item x="13"/>
        <item x="3"/>
        <item x="4"/>
        <item x="11"/>
        <item x="27"/>
        <item h="1" m="1" x="30"/>
        <item x="14"/>
        <item x="15"/>
        <item x="23"/>
        <item x="8"/>
        <item x="12"/>
        <item x="21"/>
        <item x="9"/>
        <item x="16"/>
        <item x="28"/>
        <item x="26"/>
        <item x="20"/>
        <item x="24"/>
        <item x="29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30">
    <i>
      <x v="6"/>
    </i>
    <i>
      <x v="7"/>
    </i>
    <i>
      <x v="12"/>
    </i>
    <i>
      <x v="1"/>
    </i>
    <i>
      <x v="11"/>
    </i>
    <i>
      <x v="18"/>
    </i>
    <i>
      <x v="17"/>
    </i>
    <i>
      <x v="2"/>
    </i>
    <i>
      <x v="3"/>
    </i>
    <i>
      <x v="13"/>
    </i>
    <i>
      <x v="8"/>
    </i>
    <i>
      <x v="19"/>
    </i>
    <i>
      <x v="9"/>
    </i>
    <i>
      <x v="23"/>
    </i>
    <i>
      <x v="22"/>
    </i>
    <i>
      <x v="4"/>
    </i>
    <i>
      <x v="14"/>
    </i>
    <i>
      <x v="21"/>
    </i>
    <i>
      <x v="20"/>
    </i>
    <i>
      <x v="10"/>
    </i>
    <i>
      <x v="27"/>
    </i>
    <i>
      <x v="24"/>
    </i>
    <i>
      <x v="26"/>
    </i>
    <i>
      <x v="28"/>
    </i>
    <i>
      <x v="25"/>
    </i>
    <i>
      <x v="29"/>
    </i>
    <i>
      <x v="5"/>
    </i>
    <i>
      <x v="30"/>
    </i>
    <i>
      <x v="15"/>
    </i>
    <i t="grand">
      <x/>
    </i>
  </rowItems>
  <colItems count="1">
    <i/>
  </colItems>
  <pageFields count="2">
    <pageField fld="0" hier="-1"/>
    <pageField fld="1" hier="-1"/>
  </pageFields>
  <dataFields count="1">
    <dataField name="Cuenta de RESULTADO " fld="6" subtotal="count" baseField="0" baseItem="0"/>
  </dataFields>
  <formats count="6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6" type="button" dataOnly="0" labelOnly="1" outline="0" axis="axisRow" fieldPosition="0"/>
    </format>
    <format dxfId="70">
      <pivotArea dataOnly="0" labelOnly="1" fieldPosition="0">
        <references count="1">
          <reference field="6" count="0"/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33FA7-27E2-4843-85AE-0703323C2EFC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EQUIPOS" colHeaderCaption="FASES">
  <location ref="B6:E27" firstHeaderRow="1" firstDataRow="2" firstDataCol="1" rowPageCount="1" colPageCount="1"/>
  <pivotFields count="24">
    <pivotField axis="axisPage" multipleItemSelectionAllowed="1" showAll="0">
      <items count="28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1"/>
        <item x="12"/>
        <item x="10"/>
        <item x="9"/>
        <item x="8"/>
        <item x="7"/>
        <item x="6"/>
        <item x="5"/>
        <item x="4"/>
        <item x="3"/>
        <item x="2"/>
        <item x="1"/>
        <item h="1" x="0"/>
        <item t="default"/>
      </items>
    </pivotField>
    <pivotField axis="axisCol" dataField="1" showAll="0" sortType="descending">
      <items count="8">
        <item h="1" x="0"/>
        <item h="1" x="5"/>
        <item h="1" x="3"/>
        <item x="2"/>
        <item x="1"/>
        <item h="1" x="6"/>
        <item h="1" x="4"/>
        <item t="default"/>
      </items>
    </pivotField>
    <pivotField axis="axisRow" showAll="0" sortType="descending">
      <items count="47">
        <item x="21"/>
        <item x="31"/>
        <item x="5"/>
        <item x="19"/>
        <item x="7"/>
        <item x="8"/>
        <item x="3"/>
        <item x="11"/>
        <item x="36"/>
        <item x="1"/>
        <item x="12"/>
        <item x="35"/>
        <item x="40"/>
        <item x="37"/>
        <item x="29"/>
        <item x="9"/>
        <item x="10"/>
        <item x="22"/>
        <item m="1" x="45"/>
        <item x="44"/>
        <item x="43"/>
        <item x="27"/>
        <item x="18"/>
        <item x="41"/>
        <item x="14"/>
        <item x="17"/>
        <item x="30"/>
        <item x="6"/>
        <item x="23"/>
        <item x="32"/>
        <item x="26"/>
        <item x="13"/>
        <item x="42"/>
        <item x="4"/>
        <item x="16"/>
        <item x="38"/>
        <item x="2"/>
        <item x="24"/>
        <item x="33"/>
        <item x="25"/>
        <item x="34"/>
        <item x="20"/>
        <item x="39"/>
        <item x="15"/>
        <item x="28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20">
    <i>
      <x v="36"/>
    </i>
    <i>
      <x v="24"/>
    </i>
    <i>
      <x v="6"/>
    </i>
    <i>
      <x v="5"/>
    </i>
    <i>
      <x v="28"/>
    </i>
    <i>
      <x v="16"/>
    </i>
    <i>
      <x v="10"/>
    </i>
    <i>
      <x v="17"/>
    </i>
    <i>
      <x v="42"/>
    </i>
    <i>
      <x v="27"/>
    </i>
    <i>
      <x v="9"/>
    </i>
    <i>
      <x v="4"/>
    </i>
    <i>
      <x v="15"/>
    </i>
    <i>
      <x v="2"/>
    </i>
    <i>
      <x v="30"/>
    </i>
    <i>
      <x v="41"/>
    </i>
    <i>
      <x v="33"/>
    </i>
    <i>
      <x v="34"/>
    </i>
    <i>
      <x v="23"/>
    </i>
    <i t="grand">
      <x/>
    </i>
  </rowItems>
  <colFields count="1">
    <field x="1"/>
  </colFields>
  <colItems count="3">
    <i>
      <x v="3"/>
    </i>
    <i>
      <x v="4"/>
    </i>
    <i t="grand">
      <x/>
    </i>
  </colItems>
  <pageFields count="1">
    <pageField fld="0" hier="-1"/>
  </pageFields>
  <dataFields count="1">
    <dataField name="Cuenta de FASE" fld="1" subtotal="count" baseField="0" baseItem="0"/>
  </dataFields>
  <formats count="6">
    <format dxfId="15">
      <pivotArea outline="0" collapsedLevelsAreSubtotals="1" fieldPosition="0"/>
    </format>
    <format dxfId="14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54002-4EF4-F540-BCAF-9A8B36CCEECA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V7:Z289" firstHeaderRow="1" firstDataRow="2" firstDataCol="1" rowPageCount="2" colPageCount="1"/>
  <pivotFields count="24">
    <pivotField axis="axisPage" showAll="0">
      <items count="28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1"/>
        <item x="12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8">
        <item x="4"/>
        <item x="6"/>
        <item x="1"/>
        <item x="2"/>
        <item x="3"/>
        <item x="5"/>
        <item x="0"/>
        <item t="default"/>
      </items>
    </pivotField>
    <pivotField axis="axisRow" showAll="0">
      <items count="47">
        <item x="21"/>
        <item x="31"/>
        <item x="5"/>
        <item x="19"/>
        <item x="7"/>
        <item x="8"/>
        <item x="3"/>
        <item x="11"/>
        <item x="36"/>
        <item x="1"/>
        <item x="12"/>
        <item x="35"/>
        <item x="40"/>
        <item x="37"/>
        <item x="29"/>
        <item x="9"/>
        <item x="10"/>
        <item x="22"/>
        <item x="44"/>
        <item x="43"/>
        <item x="27"/>
        <item x="18"/>
        <item x="41"/>
        <item x="14"/>
        <item x="17"/>
        <item x="30"/>
        <item x="6"/>
        <item x="23"/>
        <item x="32"/>
        <item x="26"/>
        <item x="13"/>
        <item x="42"/>
        <item x="4"/>
        <item x="16"/>
        <item x="38"/>
        <item x="2"/>
        <item x="24"/>
        <item x="33"/>
        <item x="25"/>
        <item x="34"/>
        <item x="20"/>
        <item x="39"/>
        <item x="15"/>
        <item x="28"/>
        <item h="1" x="0"/>
        <item h="1" m="1" x="45"/>
        <item t="default"/>
      </items>
    </pivotField>
    <pivotField axis="axisRow" showAll="0">
      <items count="47">
        <item x="21"/>
        <item x="31"/>
        <item x="5"/>
        <item x="19"/>
        <item x="7"/>
        <item x="8"/>
        <item x="3"/>
        <item x="11"/>
        <item x="36"/>
        <item x="2"/>
        <item x="12"/>
        <item x="35"/>
        <item x="40"/>
        <item x="37"/>
        <item x="29"/>
        <item x="9"/>
        <item x="10"/>
        <item x="22"/>
        <item m="1" x="45"/>
        <item x="43"/>
        <item x="27"/>
        <item x="18"/>
        <item x="41"/>
        <item x="14"/>
        <item x="17"/>
        <item x="30"/>
        <item x="6"/>
        <item x="23"/>
        <item x="32"/>
        <item x="26"/>
        <item x="13"/>
        <item x="42"/>
        <item x="4"/>
        <item x="16"/>
        <item x="38"/>
        <item x="1"/>
        <item x="24"/>
        <item x="33"/>
        <item x="25"/>
        <item x="34"/>
        <item x="20"/>
        <item x="39"/>
        <item x="15"/>
        <item x="28"/>
        <item x="0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2"/>
    <field x="3"/>
  </rowFields>
  <rowItems count="281">
    <i>
      <x/>
    </i>
    <i r="1">
      <x v="16"/>
    </i>
    <i r="1">
      <x v="17"/>
    </i>
    <i r="1">
      <x v="40"/>
    </i>
    <i>
      <x v="1"/>
    </i>
    <i r="1">
      <x v="35"/>
    </i>
    <i>
      <x v="2"/>
    </i>
    <i r="1">
      <x v="5"/>
    </i>
    <i r="1">
      <x v="6"/>
    </i>
    <i r="1">
      <x v="10"/>
    </i>
    <i r="1">
      <x v="17"/>
    </i>
    <i r="1">
      <x v="23"/>
    </i>
    <i r="1">
      <x v="27"/>
    </i>
    <i r="1">
      <x v="41"/>
    </i>
    <i r="1">
      <x v="42"/>
    </i>
    <i>
      <x v="3"/>
    </i>
    <i r="1">
      <x v="32"/>
    </i>
    <i>
      <x v="4"/>
    </i>
    <i r="1">
      <x v="5"/>
    </i>
    <i r="1">
      <x v="6"/>
    </i>
    <i r="1">
      <x v="9"/>
    </i>
    <i r="1">
      <x v="10"/>
    </i>
    <i r="1">
      <x v="20"/>
    </i>
    <i r="1">
      <x v="21"/>
    </i>
    <i r="1">
      <x v="26"/>
    </i>
    <i r="1">
      <x v="35"/>
    </i>
    <i>
      <x v="5"/>
    </i>
    <i r="1">
      <x v="2"/>
    </i>
    <i r="1">
      <x v="4"/>
    </i>
    <i r="1">
      <x v="6"/>
    </i>
    <i r="1">
      <x v="7"/>
    </i>
    <i r="1">
      <x v="10"/>
    </i>
    <i r="1">
      <x v="15"/>
    </i>
    <i r="1">
      <x v="16"/>
    </i>
    <i r="1">
      <x v="17"/>
    </i>
    <i r="1">
      <x v="23"/>
    </i>
    <i r="1">
      <x v="27"/>
    </i>
    <i r="1">
      <x v="31"/>
    </i>
    <i r="1">
      <x v="32"/>
    </i>
    <i r="1">
      <x v="35"/>
    </i>
    <i r="1">
      <x v="36"/>
    </i>
    <i r="1">
      <x v="37"/>
    </i>
    <i r="1">
      <x v="39"/>
    </i>
    <i r="1">
      <x v="41"/>
    </i>
    <i>
      <x v="6"/>
    </i>
    <i r="1">
      <x v="2"/>
    </i>
    <i r="1">
      <x v="4"/>
    </i>
    <i r="1">
      <x v="5"/>
    </i>
    <i r="1">
      <x v="7"/>
    </i>
    <i r="1">
      <x v="9"/>
    </i>
    <i r="1">
      <x v="10"/>
    </i>
    <i r="1">
      <x v="15"/>
    </i>
    <i r="1">
      <x v="16"/>
    </i>
    <i r="1">
      <x v="17"/>
    </i>
    <i r="1">
      <x v="24"/>
    </i>
    <i r="1">
      <x v="26"/>
    </i>
    <i r="1">
      <x v="27"/>
    </i>
    <i r="1">
      <x v="28"/>
    </i>
    <i r="1">
      <x v="32"/>
    </i>
    <i r="1">
      <x v="33"/>
    </i>
    <i r="1">
      <x v="35"/>
    </i>
    <i r="1">
      <x v="38"/>
    </i>
    <i r="1">
      <x v="41"/>
    </i>
    <i r="1">
      <x v="42"/>
    </i>
    <i>
      <x v="7"/>
    </i>
    <i r="1">
      <x v="5"/>
    </i>
    <i r="1">
      <x v="6"/>
    </i>
    <i r="1">
      <x v="10"/>
    </i>
    <i r="1">
      <x v="15"/>
    </i>
    <i r="1">
      <x v="23"/>
    </i>
    <i>
      <x v="8"/>
    </i>
    <i r="1">
      <x v="24"/>
    </i>
    <i>
      <x v="9"/>
    </i>
    <i r="1">
      <x v="4"/>
    </i>
    <i r="1">
      <x v="6"/>
    </i>
    <i r="1">
      <x v="25"/>
    </i>
    <i r="1">
      <x v="26"/>
    </i>
    <i r="1">
      <x v="29"/>
    </i>
    <i r="1">
      <x v="32"/>
    </i>
    <i r="1">
      <x v="35"/>
    </i>
    <i>
      <x v="10"/>
    </i>
    <i r="1">
      <x v="2"/>
    </i>
    <i r="1">
      <x v="4"/>
    </i>
    <i r="1">
      <x v="5"/>
    </i>
    <i r="1">
      <x v="6"/>
    </i>
    <i r="1">
      <x v="7"/>
    </i>
    <i r="1">
      <x v="13"/>
    </i>
    <i r="1">
      <x v="23"/>
    </i>
    <i r="1">
      <x v="26"/>
    </i>
    <i r="1">
      <x v="27"/>
    </i>
    <i r="1">
      <x v="29"/>
    </i>
    <i r="1">
      <x v="32"/>
    </i>
    <i r="1">
      <x v="33"/>
    </i>
    <i r="1">
      <x v="35"/>
    </i>
    <i r="1">
      <x v="41"/>
    </i>
    <i>
      <x v="11"/>
    </i>
    <i r="1">
      <x v="15"/>
    </i>
    <i>
      <x v="12"/>
    </i>
    <i r="1">
      <x v="16"/>
    </i>
    <i r="1">
      <x v="19"/>
    </i>
    <i r="1">
      <x v="27"/>
    </i>
    <i r="1">
      <x v="33"/>
    </i>
    <i>
      <x v="13"/>
    </i>
    <i r="1">
      <x v="10"/>
    </i>
    <i>
      <x v="14"/>
    </i>
    <i r="1">
      <x v="35"/>
    </i>
    <i>
      <x v="15"/>
    </i>
    <i r="1">
      <x v="5"/>
    </i>
    <i r="1">
      <x v="6"/>
    </i>
    <i r="1">
      <x v="7"/>
    </i>
    <i r="1">
      <x v="11"/>
    </i>
    <i r="1">
      <x v="16"/>
    </i>
    <i r="1">
      <x v="26"/>
    </i>
    <i r="1">
      <x v="37"/>
    </i>
    <i r="1">
      <x v="41"/>
    </i>
    <i r="1">
      <x v="42"/>
    </i>
    <i>
      <x v="16"/>
    </i>
    <i r="1">
      <x/>
    </i>
    <i r="1">
      <x v="5"/>
    </i>
    <i r="1">
      <x v="6"/>
    </i>
    <i r="1">
      <x v="12"/>
    </i>
    <i r="1">
      <x v="15"/>
    </i>
    <i r="1">
      <x v="17"/>
    </i>
    <i r="1">
      <x v="23"/>
    </i>
    <i r="1">
      <x v="24"/>
    </i>
    <i r="1">
      <x v="27"/>
    </i>
    <i r="1">
      <x v="30"/>
    </i>
    <i r="1">
      <x v="34"/>
    </i>
    <i>
      <x v="17"/>
    </i>
    <i r="1">
      <x/>
    </i>
    <i r="1">
      <x v="2"/>
    </i>
    <i r="1">
      <x v="5"/>
    </i>
    <i r="1">
      <x v="6"/>
    </i>
    <i r="1">
      <x v="16"/>
    </i>
    <i r="1">
      <x v="23"/>
    </i>
    <i r="1">
      <x v="29"/>
    </i>
    <i r="1">
      <x v="35"/>
    </i>
    <i>
      <x v="18"/>
    </i>
    <i r="1">
      <x v="41"/>
    </i>
    <i>
      <x v="19"/>
    </i>
    <i r="1">
      <x v="12"/>
    </i>
    <i r="1">
      <x v="41"/>
    </i>
    <i>
      <x v="20"/>
    </i>
    <i r="1">
      <x v="4"/>
    </i>
    <i>
      <x v="21"/>
    </i>
    <i r="1">
      <x v="4"/>
    </i>
    <i r="1">
      <x v="32"/>
    </i>
    <i>
      <x v="22"/>
    </i>
    <i r="1">
      <x v="23"/>
    </i>
    <i r="1">
      <x v="27"/>
    </i>
    <i r="1">
      <x v="35"/>
    </i>
    <i>
      <x v="23"/>
    </i>
    <i r="1">
      <x v="2"/>
    </i>
    <i r="1">
      <x v="5"/>
    </i>
    <i r="1">
      <x v="7"/>
    </i>
    <i r="1">
      <x v="10"/>
    </i>
    <i r="1">
      <x v="16"/>
    </i>
    <i r="1">
      <x v="17"/>
    </i>
    <i r="1">
      <x v="22"/>
    </i>
    <i r="1">
      <x v="26"/>
    </i>
    <i r="1">
      <x v="33"/>
    </i>
    <i r="1">
      <x v="34"/>
    </i>
    <i r="1">
      <x v="35"/>
    </i>
    <i r="1">
      <x v="36"/>
    </i>
    <i r="1">
      <x v="40"/>
    </i>
    <i r="1">
      <x v="42"/>
    </i>
    <i>
      <x v="24"/>
    </i>
    <i r="1">
      <x v="6"/>
    </i>
    <i r="1">
      <x v="8"/>
    </i>
    <i r="1">
      <x v="16"/>
    </i>
    <i r="1">
      <x v="26"/>
    </i>
    <i r="1">
      <x v="33"/>
    </i>
    <i r="1">
      <x v="34"/>
    </i>
    <i>
      <x v="25"/>
    </i>
    <i r="1">
      <x v="9"/>
    </i>
    <i>
      <x v="26"/>
    </i>
    <i r="1">
      <x v="4"/>
    </i>
    <i r="1">
      <x v="6"/>
    </i>
    <i r="1">
      <x v="9"/>
    </i>
    <i r="1">
      <x v="10"/>
    </i>
    <i r="1">
      <x v="15"/>
    </i>
    <i r="1">
      <x v="23"/>
    </i>
    <i r="1">
      <x v="24"/>
    </i>
    <i r="1">
      <x v="32"/>
    </i>
    <i r="1">
      <x v="35"/>
    </i>
    <i r="1">
      <x v="40"/>
    </i>
    <i>
      <x v="27"/>
    </i>
    <i r="1">
      <x v="2"/>
    </i>
    <i r="1">
      <x v="5"/>
    </i>
    <i r="1">
      <x v="6"/>
    </i>
    <i r="1">
      <x v="10"/>
    </i>
    <i r="1">
      <x v="12"/>
    </i>
    <i r="1">
      <x v="16"/>
    </i>
    <i r="1">
      <x v="22"/>
    </i>
    <i r="1">
      <x v="33"/>
    </i>
    <i r="1">
      <x v="35"/>
    </i>
    <i r="1">
      <x v="36"/>
    </i>
    <i r="1">
      <x v="37"/>
    </i>
    <i>
      <x v="28"/>
    </i>
    <i r="1">
      <x v="6"/>
    </i>
    <i>
      <x v="29"/>
    </i>
    <i r="1">
      <x v="9"/>
    </i>
    <i r="1">
      <x v="10"/>
    </i>
    <i r="1">
      <x v="17"/>
    </i>
    <i r="1">
      <x v="33"/>
    </i>
    <i r="1">
      <x v="35"/>
    </i>
    <i>
      <x v="30"/>
    </i>
    <i r="1">
      <x v="16"/>
    </i>
    <i>
      <x v="31"/>
    </i>
    <i r="1">
      <x v="5"/>
    </i>
    <i>
      <x v="32"/>
    </i>
    <i r="1">
      <x v="3"/>
    </i>
    <i r="1">
      <x v="5"/>
    </i>
    <i r="1">
      <x v="6"/>
    </i>
    <i r="1">
      <x v="9"/>
    </i>
    <i r="1">
      <x v="10"/>
    </i>
    <i r="1">
      <x v="21"/>
    </i>
    <i r="1">
      <x v="26"/>
    </i>
    <i>
      <x v="33"/>
    </i>
    <i r="1">
      <x v="6"/>
    </i>
    <i r="1">
      <x v="10"/>
    </i>
    <i r="1">
      <x v="12"/>
    </i>
    <i r="1">
      <x v="23"/>
    </i>
    <i r="1">
      <x v="24"/>
    </i>
    <i r="1">
      <x v="27"/>
    </i>
    <i r="1">
      <x v="29"/>
    </i>
    <i>
      <x v="34"/>
    </i>
    <i r="1">
      <x v="16"/>
    </i>
    <i r="1">
      <x v="23"/>
    </i>
    <i r="1">
      <x v="24"/>
    </i>
    <i>
      <x v="35"/>
    </i>
    <i r="1">
      <x v="1"/>
    </i>
    <i r="1">
      <x v="4"/>
    </i>
    <i r="1">
      <x v="5"/>
    </i>
    <i r="1">
      <x v="6"/>
    </i>
    <i r="1">
      <x v="9"/>
    </i>
    <i r="1">
      <x v="10"/>
    </i>
    <i r="1">
      <x v="14"/>
    </i>
    <i r="1">
      <x v="17"/>
    </i>
    <i r="1">
      <x v="22"/>
    </i>
    <i r="1">
      <x v="23"/>
    </i>
    <i r="1">
      <x v="26"/>
    </i>
    <i r="1">
      <x v="27"/>
    </i>
    <i r="1">
      <x v="29"/>
    </i>
    <i r="1">
      <x v="40"/>
    </i>
    <i r="1">
      <x v="41"/>
    </i>
    <i r="1">
      <x v="43"/>
    </i>
    <i>
      <x v="36"/>
    </i>
    <i r="1">
      <x v="5"/>
    </i>
    <i r="1">
      <x v="23"/>
    </i>
    <i r="1">
      <x v="27"/>
    </i>
    <i>
      <x v="37"/>
    </i>
    <i r="1">
      <x v="5"/>
    </i>
    <i r="1">
      <x v="15"/>
    </i>
    <i r="1">
      <x v="27"/>
    </i>
    <i>
      <x v="38"/>
    </i>
    <i r="1">
      <x v="6"/>
    </i>
    <i>
      <x v="39"/>
    </i>
    <i r="1">
      <x v="5"/>
    </i>
    <i>
      <x v="40"/>
    </i>
    <i r="1">
      <x/>
    </i>
    <i r="1">
      <x v="23"/>
    </i>
    <i r="1">
      <x v="26"/>
    </i>
    <i r="1">
      <x v="35"/>
    </i>
    <i>
      <x v="41"/>
    </i>
    <i r="1">
      <x v="2"/>
    </i>
    <i r="1">
      <x v="5"/>
    </i>
    <i r="1">
      <x v="6"/>
    </i>
    <i r="1">
      <x v="10"/>
    </i>
    <i r="1">
      <x v="15"/>
    </i>
    <i r="1">
      <x v="19"/>
    </i>
    <i r="1">
      <x v="35"/>
    </i>
    <i r="1">
      <x v="45"/>
    </i>
    <i>
      <x v="42"/>
    </i>
    <i r="1">
      <x v="2"/>
    </i>
    <i r="1">
      <x v="6"/>
    </i>
    <i r="1">
      <x v="15"/>
    </i>
    <i r="1">
      <x v="23"/>
    </i>
    <i>
      <x v="43"/>
    </i>
    <i r="1">
      <x v="35"/>
    </i>
    <i t="grand">
      <x/>
    </i>
  </rowItems>
  <colFields count="1">
    <field x="16"/>
  </colFields>
  <colItems count="4">
    <i>
      <x/>
    </i>
    <i>
      <x v="1"/>
    </i>
    <i>
      <x v="2"/>
    </i>
    <i t="grand">
      <x/>
    </i>
  </colItems>
  <pageFields count="2">
    <pageField fld="1" hier="-1"/>
    <pageField fld="0" hier="-1"/>
  </pageFields>
  <dataFields count="1">
    <dataField name="RENDIMIENTO LOCAL " fld="16" subtotal="count" baseField="0" baseItem="0" numFmtId="10">
      <extLst>
        <ext xmlns:x14="http://schemas.microsoft.com/office/spreadsheetml/2009/9/main" uri="{E15A36E0-9728-4e99-A89B-3F7291B0FE68}">
          <x14:dataField pivotShowAs="percentOfParentCo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DDED7-B441-754B-9144-36826C985912}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7:C18" firstHeaderRow="1" firstDataRow="1" firstDataCol="1" rowPageCount="2" colPageCount="1"/>
  <pivotFields count="24">
    <pivotField axis="axisPage" multipleItemSelectionAllowed="1" showAll="0">
      <items count="28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1"/>
        <item x="12"/>
        <item x="10"/>
        <item x="9"/>
        <item x="8"/>
        <item x="7"/>
        <item x="6"/>
        <item x="5"/>
        <item x="4"/>
        <item x="3"/>
        <item x="2"/>
        <item x="1"/>
        <item h="1" x="0"/>
        <item t="default"/>
      </items>
    </pivotField>
    <pivotField axis="axisPage" multipleItemSelectionAllowed="1" showAll="0">
      <items count="8">
        <item h="1" x="4"/>
        <item x="1"/>
        <item h="1" x="3"/>
        <item h="1" x="0"/>
        <item h="1" x="2"/>
        <item h="1"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32">
        <item x="11"/>
        <item x="29"/>
        <item x="15"/>
        <item x="23"/>
        <item x="18"/>
        <item x="1"/>
        <item x="25"/>
        <item x="26"/>
        <item x="6"/>
        <item x="20"/>
        <item x="22"/>
        <item x="7"/>
        <item x="13"/>
        <item x="10"/>
        <item x="28"/>
        <item x="14"/>
        <item x="30"/>
        <item x="19"/>
        <item x="9"/>
        <item x="8"/>
        <item x="27"/>
        <item x="12"/>
        <item x="5"/>
        <item x="3"/>
        <item x="4"/>
        <item x="17"/>
        <item x="21"/>
        <item x="24"/>
        <item x="16"/>
        <item h="1" x="0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5"/>
  </rowFields>
  <rowItems count="11">
    <i>
      <x v="5"/>
    </i>
    <i>
      <x v="25"/>
    </i>
    <i>
      <x v="24"/>
    </i>
    <i>
      <x v="21"/>
    </i>
    <i>
      <x v="18"/>
    </i>
    <i>
      <x v="13"/>
    </i>
    <i>
      <x v="10"/>
    </i>
    <i>
      <x v="7"/>
    </i>
    <i>
      <x v="19"/>
    </i>
    <i>
      <x v="11"/>
    </i>
    <i t="grand">
      <x/>
    </i>
  </rowItems>
  <colItems count="1">
    <i/>
  </colItems>
  <pageFields count="2">
    <pageField fld="1" hier="-1"/>
    <pageField fld="0" hier="-1"/>
  </pageFields>
  <dataFields count="1">
    <dataField name="Cuenta de GANADOR DE LA FASE" fld="15" subtotal="count" baseField="0" baseItem="0" numFmtId="1"/>
  </dataFields>
  <formats count="3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A923E-CD70-DF4B-98FA-2A8E343F76A9}" name="TablaDinámica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H4:AK49" firstHeaderRow="0" firstDataRow="1" firstDataCol="1"/>
  <pivotFields count="5">
    <pivotField axis="axisRow" showAll="0">
      <items count="46">
        <item x="20"/>
        <item x="30"/>
        <item x="4"/>
        <item x="18"/>
        <item x="6"/>
        <item x="7"/>
        <item x="2"/>
        <item x="10"/>
        <item x="35"/>
        <item x="0"/>
        <item x="11"/>
        <item x="34"/>
        <item x="39"/>
        <item x="36"/>
        <item x="28"/>
        <item x="8"/>
        <item x="9"/>
        <item x="21"/>
        <item x="43"/>
        <item x="42"/>
        <item x="26"/>
        <item x="17"/>
        <item x="40"/>
        <item x="13"/>
        <item x="16"/>
        <item x="29"/>
        <item x="5"/>
        <item x="22"/>
        <item x="31"/>
        <item x="25"/>
        <item x="12"/>
        <item x="41"/>
        <item x="3"/>
        <item x="15"/>
        <item x="37"/>
        <item x="1"/>
        <item x="23"/>
        <item x="32"/>
        <item x="24"/>
        <item x="33"/>
        <item x="19"/>
        <item x="38"/>
        <item x="14"/>
        <item x="27"/>
        <item h="1" x="44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PORCENTAJE DE DERROTAS" fld="4" baseField="0" baseItem="0"/>
    <dataField name="Suma de PORCENTAJE DE EMPATES " fld="3" baseField="0" baseItem="0"/>
    <dataField name="Suma de PORCENTAJE DE VICTORIAS" fld="2" baseField="0" baseItem="0"/>
  </dataFields>
  <formats count="3">
    <format dxfId="5">
      <pivotArea dataOnly="0" outline="0" fieldPosition="0">
        <references count="1">
          <reference field="4294967294" count="1">
            <x v="0"/>
          </reference>
        </references>
      </pivotArea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QUIPO_1" xr10:uid="{E2817B35-3639-814A-A16B-B9004F642226}" sourceName="EQUIPO 1">
  <pivotTables>
    <pivotTable tabId="11" name="TablaDinámica4"/>
  </pivotTables>
  <data>
    <tabular pivotCacheId="1036601748">
      <items count="46">
        <i x="21" s="1"/>
        <i x="31" s="1"/>
        <i x="5" s="1"/>
        <i x="7" s="1"/>
        <i x="8" s="1"/>
        <i x="3" s="1"/>
        <i x="11" s="1"/>
        <i x="36" s="1"/>
        <i x="1" s="1"/>
        <i x="12" s="1"/>
        <i x="35" s="1"/>
        <i x="40" s="1"/>
        <i x="37" s="1"/>
        <i x="29" s="1"/>
        <i x="9" s="1"/>
        <i x="10" s="1"/>
        <i x="22" s="1"/>
        <i x="44" s="1"/>
        <i x="43" s="1"/>
        <i x="27" s="1"/>
        <i x="41" s="1"/>
        <i x="14" s="1"/>
        <i x="17" s="1"/>
        <i x="30" s="1"/>
        <i x="6" s="1"/>
        <i x="23" s="1"/>
        <i x="32" s="1"/>
        <i x="26" s="1"/>
        <i x="13" s="1"/>
        <i x="42" s="1"/>
        <i x="4" s="1"/>
        <i x="16" s="1"/>
        <i x="38" s="1"/>
        <i x="2" s="1"/>
        <i x="24" s="1"/>
        <i x="33" s="1"/>
        <i x="25" s="1"/>
        <i x="34" s="1"/>
        <i x="20" s="1"/>
        <i x="39" s="1"/>
        <i x="15" s="1"/>
        <i x="28" s="1"/>
        <i x="19" s="1" nd="1"/>
        <i x="45" s="1" nd="1"/>
        <i x="18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ULTADO" xr10:uid="{CB80C370-5C26-954C-8949-F638B6FC781D}" sourceName="RESULTADO ">
  <pivotTables>
    <pivotTable tabId="11" name="TablaDinámica5"/>
  </pivotTables>
  <data>
    <tabular pivotCacheId="1036601748">
      <items count="31">
        <i x="0"/>
        <i x="2" s="1"/>
        <i x="5" s="1"/>
        <i x="1" s="1"/>
        <i x="22" s="1"/>
        <i x="25" s="1"/>
        <i x="6" s="1"/>
        <i x="7" s="1"/>
        <i x="18" s="1"/>
        <i x="17" s="1"/>
        <i x="10" s="1"/>
        <i x="13" s="1"/>
        <i x="3" s="1"/>
        <i x="4" s="1"/>
        <i x="11" s="1"/>
        <i x="27" s="1"/>
        <i x="14" s="1"/>
        <i x="15" s="1"/>
        <i x="23" s="1"/>
        <i x="8" s="1"/>
        <i x="12" s="1"/>
        <i x="21" s="1"/>
        <i x="9" s="1"/>
        <i x="16" s="1"/>
        <i x="28" s="1"/>
        <i x="26" s="1"/>
        <i x="20" s="1"/>
        <i x="24" s="1"/>
        <i x="29" s="1"/>
        <i x="19" s="1"/>
        <i x="30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QUIPO_11" xr10:uid="{9FED51CA-53D4-FA43-935D-3D5F758A2363}" sourceName="EQUIPO 1">
  <pivotTables>
    <pivotTable tabId="11" name="PROMEDIO GOLES "/>
  </pivotTables>
  <data>
    <tabular pivotCacheId="1036601748">
      <items count="46">
        <i x="8" s="1"/>
        <i x="1" s="1"/>
        <i x="27" s="1"/>
        <i x="6" s="1"/>
        <i x="2" s="1"/>
        <i x="21" s="1" nd="1"/>
        <i x="31" s="1" nd="1"/>
        <i x="5" s="1" nd="1"/>
        <i x="19" s="1" nd="1"/>
        <i x="7" s="1" nd="1"/>
        <i x="3" s="1" nd="1"/>
        <i x="11" s="1" nd="1"/>
        <i x="36" s="1" nd="1"/>
        <i x="12" s="1" nd="1"/>
        <i x="35" s="1" nd="1"/>
        <i x="40" s="1" nd="1"/>
        <i x="37" s="1" nd="1"/>
        <i x="29" s="1" nd="1"/>
        <i x="9" s="1" nd="1"/>
        <i x="10" s="1" nd="1"/>
        <i x="22" s="1" nd="1"/>
        <i x="45" s="1" nd="1"/>
        <i x="44" s="1" nd="1"/>
        <i x="43" s="1" nd="1"/>
        <i x="18" s="1" nd="1"/>
        <i x="41" s="1" nd="1"/>
        <i x="14" s="1" nd="1"/>
        <i x="17" s="1" nd="1"/>
        <i x="30" s="1" nd="1"/>
        <i x="23" s="1" nd="1"/>
        <i x="32" s="1" nd="1"/>
        <i x="26" s="1" nd="1"/>
        <i x="13" s="1" nd="1"/>
        <i x="42" s="1" nd="1"/>
        <i x="4" s="1" nd="1"/>
        <i x="16" s="1" nd="1"/>
        <i x="38" s="1" nd="1"/>
        <i x="24" s="1" nd="1"/>
        <i x="33" s="1" nd="1"/>
        <i x="25" s="1" nd="1"/>
        <i x="34" s="1" nd="1"/>
        <i x="20" s="1" nd="1"/>
        <i x="39" s="1" nd="1"/>
        <i x="15" s="1" nd="1"/>
        <i x="28" s="1" nd="1"/>
        <i x="0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QUIPO_2" xr10:uid="{989B7EAD-E1D5-844A-9D23-214AF80536D7}" sourceName="EQUIPO 2">
  <pivotTables>
    <pivotTable tabId="11" name="PROMEDIO GOLES "/>
  </pivotTables>
  <data>
    <tabular pivotCacheId="1036601748">
      <items count="46">
        <i x="21"/>
        <i x="31"/>
        <i x="5"/>
        <i x="19"/>
        <i x="7" s="1"/>
        <i x="8"/>
        <i x="3"/>
        <i x="11"/>
        <i x="36"/>
        <i x="2"/>
        <i x="12"/>
        <i x="35"/>
        <i x="40"/>
        <i x="37"/>
        <i x="29"/>
        <i x="9"/>
        <i x="10"/>
        <i x="22"/>
        <i x="44"/>
        <i x="43"/>
        <i x="27"/>
        <i x="18"/>
        <i x="41"/>
        <i x="14"/>
        <i x="17"/>
        <i x="30"/>
        <i x="6"/>
        <i x="23"/>
        <i x="32"/>
        <i x="26"/>
        <i x="13"/>
        <i x="42"/>
        <i x="4"/>
        <i x="16"/>
        <i x="38"/>
        <i x="1"/>
        <i x="24"/>
        <i x="33"/>
        <i x="25"/>
        <i x="34"/>
        <i x="20"/>
        <i x="39"/>
        <i x="15"/>
        <i x="28"/>
        <i x="45" nd="1"/>
        <i x="0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QUIPO_21" xr10:uid="{41D33CA2-C4C6-C346-8692-625831980D4E}" sourceName="EQUIPO 2">
  <pivotTables>
    <pivotTable tabId="11" name="TablaDinámica4"/>
  </pivotTables>
  <data>
    <tabular pivotCacheId="1036601748">
      <items count="46">
        <i x="21" s="1"/>
        <i x="31" s="1"/>
        <i x="5" s="1"/>
        <i x="19" s="1"/>
        <i x="7" s="1"/>
        <i x="8" s="1"/>
        <i x="3" s="1"/>
        <i x="11" s="1"/>
        <i x="36" s="1"/>
        <i x="2" s="1"/>
        <i x="12" s="1"/>
        <i x="35" s="1"/>
        <i x="40" s="1"/>
        <i x="37" s="1"/>
        <i x="29" s="1"/>
        <i x="9" s="1"/>
        <i x="10" s="1"/>
        <i x="22" s="1"/>
        <i x="44" s="1"/>
        <i x="43" s="1"/>
        <i x="27" s="1"/>
        <i x="18" s="1"/>
        <i x="41" s="1"/>
        <i x="14" s="1"/>
        <i x="17" s="1"/>
        <i x="30" s="1"/>
        <i x="6" s="1"/>
        <i x="23" s="1"/>
        <i x="32" s="1"/>
        <i x="26" s="1"/>
        <i x="13" s="1"/>
        <i x="42" s="1"/>
        <i x="4" s="1"/>
        <i x="16" s="1"/>
        <i x="38" s="1"/>
        <i x="1" s="1"/>
        <i x="24" s="1"/>
        <i x="33" s="1"/>
        <i x="25" s="1"/>
        <i x="34" s="1"/>
        <i x="20" s="1"/>
        <i x="39" s="1"/>
        <i x="15" s="1"/>
        <i x="28" s="1"/>
        <i x="45" s="1" nd="1"/>
        <i x="0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ULTADO_2" xr10:uid="{885D5F39-A339-C546-A2F1-8D60DC55EA63}" sourceName="RESULTADO 2 ">
  <pivotTables>
    <pivotTable tabId="11" name="TablaDinámica1"/>
  </pivotTables>
  <data>
    <tabular pivotCacheId="1036601748">
      <items count="21">
        <i x="0" s="1"/>
        <i x="2" s="1"/>
        <i x="5" s="1"/>
        <i x="1" s="1"/>
        <i x="12" s="1"/>
        <i x="11" s="1"/>
        <i x="6" s="1"/>
        <i x="3" s="1"/>
        <i x="13" s="1"/>
        <i x="9" s="1"/>
        <i x="18" s="1"/>
        <i x="17" s="1"/>
        <i x="20" s="1"/>
        <i x="4" s="1"/>
        <i x="10" s="1"/>
        <i x="8" s="1"/>
        <i x="16" s="1"/>
        <i x="15" s="1"/>
        <i x="7" s="1"/>
        <i x="14" s="1"/>
        <i x="1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QUIPO 1" xr10:uid="{51AE1C2B-81F7-2242-B619-070DB917C76A}" cache="SegmentaciónDeDatos_EQUIPO_1" caption="EQUIPO 1" rowHeight="251883"/>
  <slicer name="RESULTADO " xr10:uid="{64F64F92-8DF5-3E47-9323-1E7CD03B65EC}" cache="SegmentaciónDeDatos_RESULTADO" caption="RESULTADO " rowHeight="251883"/>
  <slicer name="EQUIPO 1 1" xr10:uid="{28F745EE-D4F5-AA48-BF54-63DBD7C5A1D3}" cache="SegmentaciónDeDatos_EQUIPO_11" caption="EQUIPO 1" rowHeight="251883"/>
  <slicer name="EQUIPO 1 2" xr10:uid="{14487ABF-8B45-1349-B0BB-A9CFA264961F}" cache="SegmentaciónDeDatos_EQUIPO_11" caption="EQUIPO 1" startItem="6" rowHeight="251883"/>
  <slicer name="EQUIPO 2" xr10:uid="{AD8A3F2B-2132-DC41-AA65-72F66D5F7B64}" cache="SegmentaciónDeDatos_EQUIPO_2" caption="EQUIPO 2" rowHeight="251883"/>
  <slicer name="EQUIPO 2 1" xr10:uid="{2B90010A-E2B8-084A-A5E5-978DF1B5A71E}" cache="SegmentaciónDeDatos_EQUIPO_21" caption="EQUIPO 2" rowHeight="251883"/>
  <slicer name="RESULTADO 2 " xr10:uid="{D1C9F392-0DC2-1F48-BB0F-1AC1F0117EAF}" cache="SegmentaciónDeDatos_RESULTADO_2" caption="RESULTADO 2 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C355F-0B71-9A4C-89AE-573938DE419F}" name="Tabla1" displayName="Tabla1" ref="A1:R353" totalsRowCount="1" headerRowDxfId="95" dataDxfId="93" headerRowBorderDxfId="94" tableBorderDxfId="92">
  <autoFilter ref="A1:R352" xr:uid="{A808D1BE-0044-BF4B-ADAB-160D20488AB1}">
    <filterColumn colId="0">
      <customFilters>
        <customFilter operator="notEqual" val=" "/>
      </customFilters>
    </filterColumn>
  </autoFilter>
  <tableColumns count="18">
    <tableColumn id="1" xr3:uid="{15C9F0C4-D33A-7B45-8E6A-5A6BAA11F30F}" name="TEMPORADA" totalsRowLabel="Total" dataDxfId="91" totalsRowCellStyle="Normal"/>
    <tableColumn id="2" xr3:uid="{E1DDEF08-9209-3F4E-ACF9-C15D777D6C7A}" name="FASE" totalsRowFunction="count" dataDxfId="90" totalsRowCellStyle="Normal"/>
    <tableColumn id="3" xr3:uid="{7F073E52-BD13-AA41-A8C8-C9A859901EA2}" name="EQUIPO 1" dataDxfId="89" totalsRowCellStyle="Normal"/>
    <tableColumn id="4" xr3:uid="{1BF8F2EB-AB94-C448-A91D-7FC1D7ADE5C7}" name="EQUIPO 2" dataDxfId="88" totalsRowCellStyle="Normal"/>
    <tableColumn id="5" xr3:uid="{1A852CF8-B876-9B42-B260-E3BA89FD7D70}" name="GOLES EQUIPO 1" totalsRowFunction="average" dataDxfId="87" totalsRowCellStyle="Normal"/>
    <tableColumn id="6" xr3:uid="{446B8C6E-B5D6-AC45-B858-59B69CF148BE}" name="GOLES EQUIPO 2" totalsRowFunction="average" dataDxfId="86" totalsRowCellStyle="Normal"/>
    <tableColumn id="14" xr3:uid="{0EEC8743-48B2-D74A-9631-46F424FACE64}" name="RESULTADO " dataDxfId="85" totalsRowCellStyle="Normal">
      <calculatedColumnFormula>CONCATENATE(Tabla1[[#This Row],[GOLES EQUIPO 1]], "-",Tabla1[[#This Row],[GOLES EQUIPO 2]])</calculatedColumnFormula>
    </tableColumn>
    <tableColumn id="17" xr3:uid="{3B92D70C-0321-DD48-8D0F-BB6E6184A82D}" name="RESULTADO 2 " dataDxfId="84" totalsRowCellStyle="Normal">
      <calculatedColumnFormula>IF(Tabla1[[#This Row],[GOLES EQUIPO 1]]&lt;Tabla1[[#This Row],[GOLES EQUIPO 2]], CONCATENATE(Tabla1[[#This Row],[GOLES EQUIPO 1]],"-",Tabla1[[#This Row],[GOLES EQUIPO 2]]), CONCATENATE(Tabla1[[#This Row],[GOLES EQUIPO 2]],"-",Tabla1[[#This Row],[GOLES EQUIPO 1]]))</calculatedColumnFormula>
    </tableColumn>
    <tableColumn id="7" xr3:uid="{75F3BEB8-96DD-3644-BFF1-4182943373EA}" name="PENALTIS" dataDxfId="83" totalsRowCellStyle="Normal"/>
    <tableColumn id="8" xr3:uid="{CC2CBE64-615C-F447-BA89-F0DC8BA42C53}" name="GOLES_P1" dataDxfId="82" totalsRowCellStyle="Normal"/>
    <tableColumn id="9" xr3:uid="{24BABFFE-FF38-1647-B381-6C700078B196}" name="GOLES_P2" dataDxfId="81" totalsRowCellStyle="Normal"/>
    <tableColumn id="10" xr3:uid="{C9465115-A92A-BF41-A14C-C8071F73F2E0}" name="GOLES AWAY" dataDxfId="80" totalsRowCellStyle="Normal"/>
    <tableColumn id="11" xr3:uid="{A66C9A46-DAF1-FA45-816D-660FBF5E4E12}" name="GANADOR G.A." dataDxfId="79" totalsRowCellStyle="Normal">
      <calculatedColumnFormula>IF(#REF!="NO", "NADA", IF(OR(#REF!="SEMIS2",#REF!= "CUARTOS2"),M1, IF(#REF!&lt;F3,#REF!,#REF!) ))</calculatedColumnFormula>
    </tableColumn>
    <tableColumn id="12" xr3:uid="{803C044B-BFF2-3049-A28F-FDF3BE4934B5}" name="GANADOR DEL PARTIDO" dataDxfId="78" totalsRowCellStyle="Normal">
      <calculatedColumnFormula>IF(E2&gt;=F2,IF(E2=F2, "EMPATE",C2),D2)</calculatedColumnFormula>
    </tableColumn>
    <tableColumn id="13" xr3:uid="{1C2CCFEE-13FE-134C-8669-D049C948E6C7}" name="GOLES DE CADA EQUIPO" dataDxfId="77" totalsRowCellStyle="Normal">
      <calculatedColumnFormula>IF(Tabla1[[#This Row],[FASE]]="final", IF(ISODD(ROW(Tabla1[[#This Row],[TEMPORADA]])),Tabla1[[#This Row],[GOLES EQUIPO 1]],Tabla1[[#This Row],[GOLES EQUIPO 1]]), IF(ISODD(ROW(Tabla1[[#This Row],[TEMPORADA]])), SUM(Tabla1[[#This Row],[GOLES EQUIPO 1]],F3),SUM(Tabla1[[#This Row],[GOLES EQUIPO 1]],F1)))</calculatedColumnFormula>
    </tableColumn>
    <tableColumn id="15" xr3:uid="{0B2275AA-50D0-6A44-AC26-6064982C8B87}" name="GANADOR DE LA FASE" dataDxfId="76" totalsRowCellStyle="Normal">
      <calculatedColumnFormula>IF(Tabla1[[#This Row],[PENALTIS]] ="SI", IF(Tabla1[[#This Row],[GOLES_P1]]&lt;Tabla1[[#This Row],[GOLES_P2]], Tabla1[[#This Row],[EQUIPO 2]], Tabla1[[#This Row],[EQUIPO 1]]), IF(Tabla1[[#This Row],[GOLES AWAY]]="SI", Tabla1[[#This Row],[GANADOR G.A.]],  IF(ISODD(ROW(Tabla1[[#This Row],[TEMPORADA]])), IF(Tabla1[[#This Row],[GOLES DE CADA EQUIPO]]&lt;O3, Tabla1[[#This Row],[EQUIPO 2]], Tabla1[[#This Row],[EQUIPO 1]]), IF(Tabla1[[#This Row],[GOLES DE CADA EQUIPO]]&lt;O1, Tabla1[[#This Row],[EQUIPO 2]], Tabla1[[#This Row],[EQUIPO 1]]))))</calculatedColumnFormula>
    </tableColumn>
    <tableColumn id="18" xr3:uid="{41D1EB17-E15A-4F46-9DE8-9E063B784767}" name="E1 RESULTADO" dataDxfId="75" totalsRowCellStyle="Normal">
      <calculatedColumnFormula>IF(Tabla1[[#This Row],[GANADOR DEL PARTIDO]]=Tabla1[[#This Row],[EQUIPO 1]], 1, IF(Tabla1[[#This Row],[GANADOR DEL PARTIDO]]="EMPATE",0,-1))</calculatedColumnFormula>
    </tableColumn>
    <tableColumn id="19" xr3:uid="{14D20867-B885-D649-9A66-E701FC4AE6D2}" name="E2 RESULTADO" totalsRowFunction="sum" dataDxfId="74" totalsRowCellStyle="Normal">
      <calculatedColumnFormula>IF(Tabla1[[#This Row],[GANADOR DEL PARTIDO]]=Tabla1[[#This Row],[EQUIPO 1]], -1, IF(Tabla1[[#This Row],[GANADOR DEL PARTIDO]]="EMPATE",0,1))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247040-0D99-F14D-847C-9401F6CC7993}" name="Tabla2" displayName="Tabla2" ref="A1:E51">
  <tableColumns count="5">
    <tableColumn id="1" xr3:uid="{6A40713D-86D7-C745-BFBD-73E3D6C106BA}" name="EQUIPOS" totalsRowFunction="custom" dataDxfId="9">
      <calculatedColumnFormula>'RESULTADOS HISTORICOS'!C3</calculatedColumnFormula>
      <totalsRowFormula>Tabla1[EQUIPO 1]</totalsRowFormula>
    </tableColumn>
    <tableColumn id="3" xr3:uid="{6C3AF831-7E65-8748-9FAA-48D052763E61}" name="CUANTAS VECES APARECE " dataDxfId="8">
      <calculatedColumnFormula xml:space="preserve"> COUNTIF('RESULTADOS HISTORICOS'!C:C, Tabla2[[#This Row],[EQUIPOS]]) + COUNTIF('RESULTADOS HISTORICOS'!D:D, Tabla2[[#This Row],[EQUIPOS]])</calculatedColumnFormula>
    </tableColumn>
    <tableColumn id="2" xr3:uid="{4E5F6BF0-D32C-D443-8A39-3EFC9F7CAFC1}" name="PORCENTAJE DE VICTORIAS" dataCellStyle="Millares">
      <calculatedColumnFormula>COUNTIF('RESULTADOS HISTORICOS'!N:N,Tabla2[[#This Row],[EQUIPOS]])/Tabla2[[#This Row],[CUANTAS VECES APARECE ]]</calculatedColumnFormula>
    </tableColumn>
    <tableColumn id="4" xr3:uid="{F9182573-E089-724A-8730-487C65A1981C}" name="PORCENTAJE DE EMPATES " dataDxfId="7">
      <calculatedColumnFormula>(COUNTIFS('RESULTADOS HISTORICOS'!C:C,Tabla2[[#This Row],[EQUIPOS]],'RESULTADOS HISTORICOS'!N:N,"EMPATE")+COUNTIFS('RESULTADOS HISTORICOS'!D:D,Tabla2[[#This Row],[EQUIPOS]],'RESULTADOS HISTORICOS'!N:N,"EMPATE"))/Tabla2[[#This Row],[CUANTAS VECES APARECE ]]</calculatedColumnFormula>
    </tableColumn>
    <tableColumn id="5" xr3:uid="{D39C7A3B-E609-444D-AA34-C5934DD6E626}" name="PORCENTAJE DE DERROTAS" dataDxfId="6">
      <calculatedColumnFormula>1-Tabla2[[#This Row],[PORCENTAJE DE VICTORIAS]]-Tabla2[[#This Row],[PORCENTAJE DE EMPATES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6EB8-F9D3-D343-B7AE-7756C9EBFE6B}">
  <dimension ref="A1:R353"/>
  <sheetViews>
    <sheetView tabSelected="1" topLeftCell="D330" zoomScale="138" zoomScaleNormal="140" workbookViewId="0">
      <selection activeCell="F335" sqref="F335"/>
    </sheetView>
  </sheetViews>
  <sheetFormatPr baseColWidth="10" defaultRowHeight="16" x14ac:dyDescent="0.2"/>
  <cols>
    <col min="1" max="1" width="15.83203125" customWidth="1"/>
    <col min="2" max="2" width="10.83203125" style="1"/>
    <col min="3" max="4" width="23.5" bestFit="1" customWidth="1"/>
    <col min="5" max="5" width="17.83203125" style="9" customWidth="1"/>
    <col min="6" max="6" width="19.6640625" style="9" customWidth="1"/>
    <col min="7" max="7" width="16.33203125" style="9" customWidth="1"/>
    <col min="8" max="8" width="18.33203125" style="9" bestFit="1" customWidth="1"/>
    <col min="10" max="10" width="12.6640625" customWidth="1"/>
    <col min="11" max="11" width="13" customWidth="1"/>
    <col min="12" max="12" width="14.33203125" customWidth="1"/>
    <col min="13" max="13" width="19.1640625" bestFit="1" customWidth="1"/>
    <col min="14" max="15" width="22.5" customWidth="1"/>
    <col min="16" max="16" width="25.1640625" bestFit="1" customWidth="1"/>
    <col min="17" max="18" width="18.83203125" bestFit="1" customWidth="1"/>
  </cols>
  <sheetData>
    <row r="1" spans="1:18" x14ac:dyDescent="0.2">
      <c r="A1" s="6" t="s">
        <v>0</v>
      </c>
      <c r="B1" s="10" t="s">
        <v>2</v>
      </c>
      <c r="C1" s="7" t="s">
        <v>92</v>
      </c>
      <c r="D1" s="7" t="s">
        <v>1</v>
      </c>
      <c r="E1" s="8" t="s">
        <v>89</v>
      </c>
      <c r="F1" s="8" t="s">
        <v>4</v>
      </c>
      <c r="G1" s="8" t="s">
        <v>100</v>
      </c>
      <c r="H1" s="8" t="s">
        <v>131</v>
      </c>
      <c r="I1" s="7" t="s">
        <v>43</v>
      </c>
      <c r="J1" s="7" t="s">
        <v>170</v>
      </c>
      <c r="K1" s="7" t="s">
        <v>169</v>
      </c>
      <c r="L1" s="7" t="s">
        <v>90</v>
      </c>
      <c r="M1" s="7" t="s">
        <v>172</v>
      </c>
      <c r="N1" s="7" t="s">
        <v>81</v>
      </c>
      <c r="O1" s="7" t="s">
        <v>82</v>
      </c>
      <c r="P1" s="7" t="s">
        <v>80</v>
      </c>
      <c r="Q1" s="7" t="s">
        <v>173</v>
      </c>
      <c r="R1" s="7" t="s">
        <v>174</v>
      </c>
    </row>
    <row r="2" spans="1:18" hidden="1" x14ac:dyDescent="0.2">
      <c r="A2" s="11"/>
      <c r="B2" s="12"/>
      <c r="C2" s="5"/>
      <c r="D2" s="5"/>
      <c r="E2" s="13"/>
      <c r="F2" s="13"/>
      <c r="G2" s="13" t="str">
        <f>CONCATENATE(Tabla1[[#This Row],[GOLES EQUIPO 1]], "-",Tabla1[[#This Row],[GOLES EQUIPO 2]])</f>
        <v>-</v>
      </c>
      <c r="H2" s="1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-</v>
      </c>
      <c r="I2" s="14"/>
      <c r="J2" s="14"/>
      <c r="K2" s="14"/>
      <c r="L2" s="14"/>
      <c r="M2" s="14"/>
      <c r="N2" s="14" t="str">
        <f>IF(E2&gt;=F2,IF(E2=F2, "EMPATE",C2),D2)</f>
        <v>EMPATE</v>
      </c>
      <c r="O2" s="12">
        <f>IF(Tabla1[[#This Row],[FASE]]="final", IF(ISODD(ROW(Tabla1[[#This Row],[TEMPORADA]])),Tabla1[[#This Row],[GOLES EQUIPO 1]],Tabla1[[#This Row],[GOLES EQUIPO 1]]), IF(ISODD(ROW(Tabla1[[#This Row],[TEMPORADA]])), SUM(Tabla1[[#This Row],[GOLES EQUIPO 1]],F3),SUM(Tabla1[[#This Row],[GOLES EQUIPO 1]],F1)))</f>
        <v>0</v>
      </c>
      <c r="P2" s="15">
        <f>IF(Tabla1[[#This Row],[PENALTIS]] ="SI", IF(Tabla1[[#This Row],[GOLES_P1]]&lt;Tabla1[[#This Row],[GOLES_P2]], Tabla1[[#This Row],[EQUIPO 2]], Tabla1[[#This Row],[EQUIPO 1]]), IF(Tabla1[[#This Row],[GOLES AWAY]]="SI", Tabla1[[#This Row],[GANADOR G.A.]],  IF(ISODD(ROW(Tabla1[[#This Row],[TEMPORADA]])), IF(Tabla1[[#This Row],[GOLES DE CADA EQUIPO]]&lt;O3, Tabla1[[#This Row],[EQUIPO 2]], Tabla1[[#This Row],[EQUIPO 1]]), IF(Tabla1[[#This Row],[GOLES DE CADA EQUIPO]]&lt;O1, Tabla1[[#This Row],[EQUIPO 2]], Tabla1[[#This Row],[EQUIPO 1]]))))</f>
        <v>0</v>
      </c>
      <c r="Q2" s="15">
        <f>IF(Tabla1[[#This Row],[GANADOR DEL PARTIDO]]=Tabla1[[#This Row],[EQUIPO 1]], 1, IF(Tabla1[[#This Row],[GANADOR DEL PARTIDO]]="EMPATE",0,-1))</f>
        <v>0</v>
      </c>
      <c r="R2" s="15">
        <f>IF(Tabla1[[#This Row],[GANADOR DEL PARTIDO]]=Tabla1[[#This Row],[EQUIPO 1]], -1, IF(Tabla1[[#This Row],[GANADOR DEL PARTIDO]]="EMPATE",0,1))</f>
        <v>0</v>
      </c>
    </row>
    <row r="3" spans="1:18" x14ac:dyDescent="0.2">
      <c r="A3" t="s">
        <v>3</v>
      </c>
      <c r="B3" t="s">
        <v>6</v>
      </c>
      <c r="C3" t="s">
        <v>9</v>
      </c>
      <c r="D3" t="s">
        <v>5</v>
      </c>
      <c r="E3">
        <v>0</v>
      </c>
      <c r="F3">
        <v>2</v>
      </c>
      <c r="G3" t="str">
        <f>CONCATENATE(Tabla1[[#This Row],[GOLES EQUIPO 1]], "-",Tabla1[[#This Row],[GOLES EQUIPO 2]])</f>
        <v>0-2</v>
      </c>
      <c r="H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3" t="s">
        <v>44</v>
      </c>
      <c r="J3">
        <v>0</v>
      </c>
      <c r="K3">
        <v>0</v>
      </c>
      <c r="L3" t="s">
        <v>44</v>
      </c>
      <c r="M3" t="str">
        <f>IF(Tabla1[[#This Row],[GOLES AWAY]]="SI", IF(ISODD(ROW(Tabla1[[#This Row],[FASE]]))="VERDADERO", IF(Tabla1[[#This Row],[GOLES EQUIPO 2]]&lt;F4,Tabla1[[#This Row],[EQUIPO 2]],Tabla1[[#This Row],[EQUIPO 1]]), IF(Tabla1[[#This Row],[GOLES EQUIPO 2]]&lt;F2,Tabla1[[#This Row],[EQUIPO 1]],Tabla1[[#This Row],[EQUIPO 2]])), "NO APLICA")</f>
        <v>NO APLICA</v>
      </c>
      <c r="N3" t="str">
        <f>IF(   OR( Tabla1[[#This Row],[FASE]] = "FINAL_", Tabla1[[#This Row],[FASE]]= "SEMIS_", Tabla1[[#This Row],[FASE]]= "CUARTOS_"), "-", IF(E3&gt;=F3,IF(E3=F3, "EMPATE",C3),D3))</f>
        <v>REAL MADRID</v>
      </c>
      <c r="O3">
        <f>IF(ISODD(ROW(Tabla1[[#This Row],[TEMPORADA]])), SUM(Tabla1[[#This Row],[GOLES EQUIPO 1]],F4),  SUM(Tabla1[[#This Row],[GOLES EQUIPO 1]],F2) )</f>
        <v>0</v>
      </c>
      <c r="P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EQUIPO]]&lt;O4, Tabla1[[#This Row],[EQUIPO 2]], Tabla1[[#This Row],[EQUIPO 1]]) )), "-")</f>
        <v>REAL MADRID</v>
      </c>
      <c r="Q3">
        <f>IF(Tabla1[[#This Row],[GANADOR DEL PARTIDO]]=Tabla1[[#This Row],[EQUIPO 1]], 1, IF(Tabla1[[#This Row],[GANADOR DEL PARTIDO]]="EMPATE",0,-1))</f>
        <v>-1</v>
      </c>
      <c r="R3">
        <f>IF(Tabla1[[#This Row],[GANADOR DEL PARTIDO]]=Tabla1[[#This Row],[EQUIPO 1]], -1, IF(Tabla1[[#This Row],[GANADOR DEL PARTIDO]]="EMPATE",0,1))</f>
        <v>1</v>
      </c>
    </row>
    <row r="4" spans="1:18" x14ac:dyDescent="0.2">
      <c r="A4" t="s">
        <v>3</v>
      </c>
      <c r="B4" t="s">
        <v>99</v>
      </c>
      <c r="C4" t="s">
        <v>5</v>
      </c>
      <c r="D4" t="s">
        <v>10</v>
      </c>
      <c r="E4">
        <v>0</v>
      </c>
      <c r="F4">
        <v>0</v>
      </c>
      <c r="G4" t="str">
        <f>CONCATENATE(Tabla1[[#This Row],[GOLES EQUIPO 1]], "-",Tabla1[[#This Row],[GOLES EQUIPO 2]])</f>
        <v>0-0</v>
      </c>
      <c r="H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4" t="s">
        <v>44</v>
      </c>
      <c r="J4">
        <v>0</v>
      </c>
      <c r="K4">
        <v>0</v>
      </c>
      <c r="L4" t="s">
        <v>44</v>
      </c>
      <c r="M4" t="str">
        <f>IF(Tabla1[[#This Row],[GOLES AWAY]]="si", IF(ISODD(ROW(Tabla1[[#This Row],[FASE]]))="VERDADERO", IF(Tabla1[[#This Row],[GOLES EQUIPO 2]]&lt;F5,Tabla1[[#This Row],[EQUIPO 2]],Tabla1[[#This Row],[EQUIPO 1]]), IF(Tabla1[[#This Row],[GOLES EQUIPO 2]]&lt;F3,Tabla1[[#This Row],[EQUIPO 1]],Tabla1[[#This Row],[EQUIPO 2]])), "NO APLICA")</f>
        <v>NO APLICA</v>
      </c>
      <c r="N4" t="str">
        <f>IF(   OR( Tabla1[[#This Row],[FASE]] = "FINAL_", Tabla1[[#This Row],[FASE]]= "SEMIS_", Tabla1[[#This Row],[FASE]]= "CUARTOS_"), "-", IF(E4&gt;=F4,IF(E4=F4, "EMPATE",C4),D4))</f>
        <v>-</v>
      </c>
      <c r="O4">
        <f>IF(ISODD(ROW(Tabla1[[#This Row],[TEMPORADA]])), SUM(Tabla1[[#This Row],[GOLES EQUIPO 1]],F5),  SUM(Tabla1[[#This Row],[GOLES EQUIPO 1]],F3) )</f>
        <v>2</v>
      </c>
      <c r="P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EQUIPO]]&lt;O5, Tabla1[[#This Row],[EQUIPO 2]], Tabla1[[#This Row],[EQUIPO 1]]) )), "-")</f>
        <v>-</v>
      </c>
      <c r="Q4">
        <f>IF(Tabla1[[#This Row],[GANADOR DEL PARTIDO]]=Tabla1[[#This Row],[EQUIPO 1]], 1, IF(Tabla1[[#This Row],[GANADOR DEL PARTIDO]]="EMPATE",0,-1))</f>
        <v>-1</v>
      </c>
      <c r="R4">
        <f>IF(Tabla1[[#This Row],[GANADOR DEL PARTIDO]]=Tabla1[[#This Row],[EQUIPO 1]], -1, IF(Tabla1[[#This Row],[GANADOR DEL PARTIDO]]="EMPATE",0,1))</f>
        <v>1</v>
      </c>
    </row>
    <row r="5" spans="1:18" x14ac:dyDescent="0.2">
      <c r="A5" t="s">
        <v>3</v>
      </c>
      <c r="B5" t="s">
        <v>18</v>
      </c>
      <c r="C5" t="s">
        <v>5</v>
      </c>
      <c r="D5" t="s">
        <v>7</v>
      </c>
      <c r="E5">
        <v>2</v>
      </c>
      <c r="F5">
        <v>1</v>
      </c>
      <c r="G5" t="str">
        <f>CONCATENATE(Tabla1[[#This Row],[GOLES EQUIPO 1]], "-",Tabla1[[#This Row],[GOLES EQUIPO 2]])</f>
        <v>2-1</v>
      </c>
      <c r="H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5" t="s">
        <v>44</v>
      </c>
      <c r="J5">
        <v>0</v>
      </c>
      <c r="K5">
        <v>0</v>
      </c>
      <c r="L5" t="s">
        <v>44</v>
      </c>
      <c r="M5" t="str">
        <f>IF(Tabla1[[#This Row],[GOLES AWAY]]="si", IF(ISODD(ROW(Tabla1[[#This Row],[FASE]]))="VERDADERO", IF(Tabla1[[#This Row],[GOLES EQUIPO 2]]&lt;F6,Tabla1[[#This Row],[EQUIPO 2]],Tabla1[[#This Row],[EQUIPO 1]]), IF(Tabla1[[#This Row],[GOLES EQUIPO 2]]&lt;F4,Tabla1[[#This Row],[EQUIPO 1]],Tabla1[[#This Row],[EQUIPO 2]])), "NO APLICA")</f>
        <v>NO APLICA</v>
      </c>
      <c r="N5" t="str">
        <f>IF(   OR( Tabla1[[#This Row],[FASE]] = "FINAL_", Tabla1[[#This Row],[FASE]]= "SEMIS_", Tabla1[[#This Row],[FASE]]= "CUARTOS_"), "-", IF(E5&gt;=F5,IF(E5=F5, "EMPATE",C5),D5))</f>
        <v>REAL MADRID</v>
      </c>
      <c r="O5">
        <f>IF(ISODD(ROW(Tabla1[[#This Row],[TEMPORADA]])), SUM(Tabla1[[#This Row],[GOLES EQUIPO 1]],F6),  SUM(Tabla1[[#This Row],[GOLES EQUIPO 1]],F4) )</f>
        <v>4</v>
      </c>
      <c r="P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EQUIPO]]&lt;O6, Tabla1[[#This Row],[EQUIPO 2]], Tabla1[[#This Row],[EQUIPO 1]]) )), "-")</f>
        <v>REAL MADRID</v>
      </c>
      <c r="Q5">
        <f>IF(Tabla1[[#This Row],[GANADOR DEL PARTIDO]]=Tabla1[[#This Row],[EQUIPO 1]], 1, IF(Tabla1[[#This Row],[GANADOR DEL PARTIDO]]="EMPATE",0,-1))</f>
        <v>1</v>
      </c>
      <c r="R5">
        <f>IF(Tabla1[[#This Row],[GANADOR DEL PARTIDO]]=Tabla1[[#This Row],[EQUIPO 1]], -1, IF(Tabla1[[#This Row],[GANADOR DEL PARTIDO]]="EMPATE",0,1))</f>
        <v>-1</v>
      </c>
    </row>
    <row r="6" spans="1:18" x14ac:dyDescent="0.2">
      <c r="A6" t="s">
        <v>3</v>
      </c>
      <c r="B6" t="s">
        <v>18</v>
      </c>
      <c r="C6" t="s">
        <v>7</v>
      </c>
      <c r="D6" t="s">
        <v>5</v>
      </c>
      <c r="E6">
        <v>2</v>
      </c>
      <c r="F6">
        <v>2</v>
      </c>
      <c r="G6" t="str">
        <f>CONCATENATE(Tabla1[[#This Row],[GOLES EQUIPO 1]], "-",Tabla1[[#This Row],[GOLES EQUIPO 2]])</f>
        <v>2-2</v>
      </c>
      <c r="H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2-2</v>
      </c>
      <c r="I6" t="s">
        <v>44</v>
      </c>
      <c r="J6">
        <v>0</v>
      </c>
      <c r="K6">
        <v>0</v>
      </c>
      <c r="L6" t="s">
        <v>44</v>
      </c>
      <c r="M6" t="str">
        <f>IF(Tabla1[[#This Row],[GOLES AWAY]]="SI", IF(ISODD(ROW(Tabla1[[#This Row],[FASE]]))="VERDADERO", IF(Tabla1[[#This Row],[GOLES EQUIPO 2]]&lt;F7,Tabla1[[#This Row],[EQUIPO 2]],Tabla1[[#This Row],[EQUIPO 1]]), IF(Tabla1[[#This Row],[GOLES EQUIPO 2]]&lt;F5,Tabla1[[#This Row],[EQUIPO 1]],Tabla1[[#This Row],[EQUIPO 2]])), "NO APLICA")</f>
        <v>NO APLICA</v>
      </c>
      <c r="N6" t="str">
        <f>IF(   OR( Tabla1[[#This Row],[FASE]] = "FINAL_", Tabla1[[#This Row],[FASE]]= "SEMIS_", Tabla1[[#This Row],[FASE]]= "CUARTOS_"), "-", IF(E6&gt;=F6,IF(E6=F6, "EMPATE",C6),D6))</f>
        <v>EMPATE</v>
      </c>
      <c r="O6">
        <f>IF(ISODD(ROW(Tabla1[[#This Row],[TEMPORADA]])), SUM(Tabla1[[#This Row],[GOLES EQUIPO 1]],F7),  SUM(Tabla1[[#This Row],[GOLES EQUIPO 1]],F5) )</f>
        <v>3</v>
      </c>
      <c r="P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EQUIPO]]&lt;O7, Tabla1[[#This Row],[EQUIPO 2]], Tabla1[[#This Row],[EQUIPO 1]]) )), "-")</f>
        <v>-</v>
      </c>
      <c r="Q6">
        <f>IF(Tabla1[[#This Row],[GANADOR DEL PARTIDO]]=Tabla1[[#This Row],[EQUIPO 1]], 1, IF(Tabla1[[#This Row],[GANADOR DEL PARTIDO]]="EMPATE",0,-1))</f>
        <v>0</v>
      </c>
      <c r="R6">
        <f>IF(Tabla1[[#This Row],[GANADOR DEL PARTIDO]]=Tabla1[[#This Row],[EQUIPO 1]], -1, IF(Tabla1[[#This Row],[GANADOR DEL PARTIDO]]="EMPATE",0,1))</f>
        <v>0</v>
      </c>
    </row>
    <row r="7" spans="1:18" x14ac:dyDescent="0.2">
      <c r="A7" t="s">
        <v>3</v>
      </c>
      <c r="B7" t="s">
        <v>18</v>
      </c>
      <c r="C7" t="s">
        <v>8</v>
      </c>
      <c r="D7" t="s">
        <v>10</v>
      </c>
      <c r="E7">
        <v>0</v>
      </c>
      <c r="F7">
        <v>1</v>
      </c>
      <c r="G7" t="str">
        <f>CONCATENATE(Tabla1[[#This Row],[GOLES EQUIPO 1]], "-",Tabla1[[#This Row],[GOLES EQUIPO 2]])</f>
        <v>0-1</v>
      </c>
      <c r="H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7" t="s">
        <v>44</v>
      </c>
      <c r="J7">
        <v>0</v>
      </c>
      <c r="K7">
        <v>0</v>
      </c>
      <c r="L7" t="s">
        <v>44</v>
      </c>
      <c r="M7" t="str">
        <f>IF(Tabla1[[#This Row],[GOLES AWAY]]="si", IF(ISODD(ROW(Tabla1[[#This Row],[FASE]]))="VERDADERO", IF(Tabla1[[#This Row],[GOLES EQUIPO 2]]&lt;F8,Tabla1[[#This Row],[EQUIPO 2]],Tabla1[[#This Row],[EQUIPO 1]]), IF(Tabla1[[#This Row],[GOLES EQUIPO 2]]&lt;F6,Tabla1[[#This Row],[EQUIPO 1]],Tabla1[[#This Row],[EQUIPO 2]])), "NO APLICA")</f>
        <v>NO APLICA</v>
      </c>
      <c r="N7" t="str">
        <f>IF(   OR( Tabla1[[#This Row],[FASE]] = "FINAL_", Tabla1[[#This Row],[FASE]]= "SEMIS_", Tabla1[[#This Row],[FASE]]= "CUARTOS_"), "-", IF(E7&gt;=F7,IF(E7=F7, "EMPATE",C7),D7))</f>
        <v>BORUSSIA DE DORTMUND</v>
      </c>
      <c r="O7">
        <f>IF(ISODD(ROW(Tabla1[[#This Row],[TEMPORADA]])), SUM(Tabla1[[#This Row],[GOLES EQUIPO 1]],F8),  SUM(Tabla1[[#This Row],[GOLES EQUIPO 1]],F6) )</f>
        <v>0</v>
      </c>
      <c r="P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EQUIPO]]&lt;O8, Tabla1[[#This Row],[EQUIPO 2]], Tabla1[[#This Row],[EQUIPO 1]]) )), "-")</f>
        <v>BORUSSIA DE DORTMUND</v>
      </c>
      <c r="Q7">
        <f>IF(Tabla1[[#This Row],[GANADOR DEL PARTIDO]]=Tabla1[[#This Row],[EQUIPO 1]], 1, IF(Tabla1[[#This Row],[GANADOR DEL PARTIDO]]="EMPATE",0,-1))</f>
        <v>-1</v>
      </c>
      <c r="R7">
        <f>IF(Tabla1[[#This Row],[GANADOR DEL PARTIDO]]=Tabla1[[#This Row],[EQUIPO 1]], -1, IF(Tabla1[[#This Row],[GANADOR DEL PARTIDO]]="EMPATE",0,1))</f>
        <v>1</v>
      </c>
    </row>
    <row r="8" spans="1:18" x14ac:dyDescent="0.2">
      <c r="A8" t="s">
        <v>3</v>
      </c>
      <c r="B8" t="s">
        <v>18</v>
      </c>
      <c r="C8" t="s">
        <v>9</v>
      </c>
      <c r="D8" t="s">
        <v>8</v>
      </c>
      <c r="E8">
        <v>1</v>
      </c>
      <c r="F8">
        <v>0</v>
      </c>
      <c r="G8" t="str">
        <f>CONCATENATE(Tabla1[[#This Row],[GOLES EQUIPO 1]], "-",Tabla1[[#This Row],[GOLES EQUIPO 2]])</f>
        <v>1-0</v>
      </c>
      <c r="H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8" t="s">
        <v>44</v>
      </c>
      <c r="J8">
        <v>0</v>
      </c>
      <c r="K8">
        <v>0</v>
      </c>
      <c r="L8" t="s">
        <v>44</v>
      </c>
      <c r="M8" t="str">
        <f>IF(Tabla1[[#This Row],[GOLES AWAY]]="si", IF(ISODD(ROW(Tabla1[[#This Row],[FASE]]))="VERDADERO", IF(Tabla1[[#This Row],[GOLES EQUIPO 2]]&lt;F9,Tabla1[[#This Row],[EQUIPO 2]],Tabla1[[#This Row],[EQUIPO 1]]), IF(Tabla1[[#This Row],[GOLES EQUIPO 2]]&lt;F7,Tabla1[[#This Row],[EQUIPO 1]],Tabla1[[#This Row],[EQUIPO 2]])), "NO APLICA")</f>
        <v>NO APLICA</v>
      </c>
      <c r="N8" t="str">
        <f>IF(   OR( Tabla1[[#This Row],[FASE]] = "FINAL_", Tabla1[[#This Row],[FASE]]= "SEMIS_", Tabla1[[#This Row],[FASE]]= "CUARTOS_"), "-", IF(E8&gt;=F8,IF(E8=F8, "EMPATE",C8),D8))</f>
        <v xml:space="preserve">BORUSSIA DE DORTMUND
</v>
      </c>
      <c r="O8">
        <f>IF(ISODD(ROW(Tabla1[[#This Row],[TEMPORADA]])), SUM(Tabla1[[#This Row],[GOLES EQUIPO 1]],F9),  SUM(Tabla1[[#This Row],[GOLES EQUIPO 1]],F7) )</f>
        <v>2</v>
      </c>
      <c r="P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EQUIPO]]&lt;O9, Tabla1[[#This Row],[EQUIPO 2]], Tabla1[[#This Row],[EQUIPO 1]]) )), "-")</f>
        <v>-</v>
      </c>
      <c r="Q8">
        <f>IF(Tabla1[[#This Row],[GANADOR DEL PARTIDO]]=Tabla1[[#This Row],[EQUIPO 1]], 1, IF(Tabla1[[#This Row],[GANADOR DEL PARTIDO]]="EMPATE",0,-1))</f>
        <v>1</v>
      </c>
      <c r="R8">
        <f>IF(Tabla1[[#This Row],[GANADOR DEL PARTIDO]]=Tabla1[[#This Row],[EQUIPO 1]], -1, IF(Tabla1[[#This Row],[GANADOR DEL PARTIDO]]="EMPATE",0,1))</f>
        <v>-1</v>
      </c>
    </row>
    <row r="9" spans="1:18" x14ac:dyDescent="0.2">
      <c r="A9" t="s">
        <v>3</v>
      </c>
      <c r="B9" t="s">
        <v>12</v>
      </c>
      <c r="C9" t="s">
        <v>7</v>
      </c>
      <c r="D9" t="s">
        <v>11</v>
      </c>
      <c r="E9">
        <v>1</v>
      </c>
      <c r="F9">
        <v>0</v>
      </c>
      <c r="G9" t="str">
        <f>CONCATENATE(Tabla1[[#This Row],[GOLES EQUIPO 1]], "-",Tabla1[[#This Row],[GOLES EQUIPO 2]])</f>
        <v>1-0</v>
      </c>
      <c r="H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9" t="s">
        <v>44</v>
      </c>
      <c r="J9">
        <v>0</v>
      </c>
      <c r="K9">
        <v>0</v>
      </c>
      <c r="L9" t="s">
        <v>44</v>
      </c>
      <c r="M9" t="str">
        <f>IF(Tabla1[[#This Row],[GOLES AWAY]]="si", IF(ISODD(ROW(Tabla1[[#This Row],[FASE]]))="VERDADERO", IF(Tabla1[[#This Row],[GOLES EQUIPO 2]]&lt;F10,Tabla1[[#This Row],[EQUIPO 2]],Tabla1[[#This Row],[EQUIPO 1]]), IF(Tabla1[[#This Row],[GOLES EQUIPO 2]]&lt;F8,Tabla1[[#This Row],[EQUIPO 1]],Tabla1[[#This Row],[EQUIPO 2]])), "NO APLICA")</f>
        <v>NO APLICA</v>
      </c>
      <c r="N9" t="str">
        <f>IF(   OR( Tabla1[[#This Row],[FASE]] = "FINAL_", Tabla1[[#This Row],[FASE]]= "SEMIS_", Tabla1[[#This Row],[FASE]]= "CUARTOS_"), "-", IF(E9&gt;=F9,IF(E9=F9, "EMPATE",C9),D9))</f>
        <v>BAYERN MÚNICH</v>
      </c>
      <c r="O9">
        <f>IF(ISODD(ROW(Tabla1[[#This Row],[TEMPORADA]])), SUM(Tabla1[[#This Row],[GOLES EQUIPO 1]],F10),  SUM(Tabla1[[#This Row],[GOLES EQUIPO 1]],F8) )</f>
        <v>3</v>
      </c>
      <c r="P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EQUIPO]]&lt;O10, Tabla1[[#This Row],[EQUIPO 2]], Tabla1[[#This Row],[EQUIPO 1]]) )), "-")</f>
        <v>BAYERN MÚNICH</v>
      </c>
      <c r="Q9">
        <f>IF(Tabla1[[#This Row],[GANADOR DEL PARTIDO]]=Tabla1[[#This Row],[EQUIPO 1]], 1, IF(Tabla1[[#This Row],[GANADOR DEL PARTIDO]]="EMPATE",0,-1))</f>
        <v>1</v>
      </c>
      <c r="R9">
        <f>IF(Tabla1[[#This Row],[GANADOR DEL PARTIDO]]=Tabla1[[#This Row],[EQUIPO 1]], -1, IF(Tabla1[[#This Row],[GANADOR DEL PARTIDO]]="EMPATE",0,1))</f>
        <v>-1</v>
      </c>
    </row>
    <row r="10" spans="1:18" x14ac:dyDescent="0.2">
      <c r="A10" t="s">
        <v>3</v>
      </c>
      <c r="B10" t="s">
        <v>12</v>
      </c>
      <c r="C10" t="s">
        <v>11</v>
      </c>
      <c r="D10" t="s">
        <v>7</v>
      </c>
      <c r="E10">
        <v>2</v>
      </c>
      <c r="F10">
        <v>2</v>
      </c>
      <c r="G10" t="str">
        <f>CONCATENATE(Tabla1[[#This Row],[GOLES EQUIPO 1]], "-",Tabla1[[#This Row],[GOLES EQUIPO 2]])</f>
        <v>2-2</v>
      </c>
      <c r="H1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2-2</v>
      </c>
      <c r="I10" t="s">
        <v>44</v>
      </c>
      <c r="J10">
        <v>0</v>
      </c>
      <c r="K10">
        <v>0</v>
      </c>
      <c r="L10" t="s">
        <v>44</v>
      </c>
      <c r="M10" t="str">
        <f>IF(Tabla1[[#This Row],[GOLES AWAY]]="si", IF(ISODD(ROW(Tabla1[[#This Row],[FASE]]))="VERDADERO", IF(Tabla1[[#This Row],[GOLES EQUIPO 2]]&lt;F11,Tabla1[[#This Row],[EQUIPO 2]],Tabla1[[#This Row],[EQUIPO 1]]), IF(Tabla1[[#This Row],[GOLES EQUIPO 2]]&lt;F9,Tabla1[[#This Row],[EQUIPO 1]],Tabla1[[#This Row],[EQUIPO 2]])), "NO APLICA")</f>
        <v>NO APLICA</v>
      </c>
      <c r="N10" t="str">
        <f>IF(   OR( Tabla1[[#This Row],[FASE]] = "FINAL_", Tabla1[[#This Row],[FASE]]= "SEMIS_", Tabla1[[#This Row],[FASE]]= "CUARTOS_"), "-", IF(E10&gt;=F10,IF(E10=F10, "EMPATE",C10),D10))</f>
        <v>EMPATE</v>
      </c>
      <c r="O10">
        <f>IF(ISODD(ROW(Tabla1[[#This Row],[TEMPORADA]])), SUM(Tabla1[[#This Row],[GOLES EQUIPO 1]],F11),  SUM(Tabla1[[#This Row],[GOLES EQUIPO 1]],F9) )</f>
        <v>2</v>
      </c>
      <c r="P1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EQUIPO]]&lt;O11, Tabla1[[#This Row],[EQUIPO 2]], Tabla1[[#This Row],[EQUIPO 1]]) )), "-")</f>
        <v>-</v>
      </c>
      <c r="Q10">
        <f>IF(Tabla1[[#This Row],[GANADOR DEL PARTIDO]]=Tabla1[[#This Row],[EQUIPO 1]], 1, IF(Tabla1[[#This Row],[GANADOR DEL PARTIDO]]="EMPATE",0,-1))</f>
        <v>0</v>
      </c>
      <c r="R10">
        <f>IF(Tabla1[[#This Row],[GANADOR DEL PARTIDO]]=Tabla1[[#This Row],[EQUIPO 1]], -1, IF(Tabla1[[#This Row],[GANADOR DEL PARTIDO]]="EMPATE",0,1))</f>
        <v>0</v>
      </c>
    </row>
    <row r="11" spans="1:18" x14ac:dyDescent="0.2">
      <c r="A11" t="s">
        <v>3</v>
      </c>
      <c r="B11" t="s">
        <v>12</v>
      </c>
      <c r="C11" t="s">
        <v>13</v>
      </c>
      <c r="D11" t="s">
        <v>5</v>
      </c>
      <c r="E11">
        <v>1</v>
      </c>
      <c r="F11">
        <v>1</v>
      </c>
      <c r="G11" t="str">
        <f>CONCATENATE(Tabla1[[#This Row],[GOLES EQUIPO 1]], "-",Tabla1[[#This Row],[GOLES EQUIPO 2]])</f>
        <v>1-1</v>
      </c>
      <c r="H1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11" t="s">
        <v>91</v>
      </c>
      <c r="J11">
        <v>3</v>
      </c>
      <c r="K11">
        <v>4</v>
      </c>
      <c r="L11" t="s">
        <v>44</v>
      </c>
      <c r="M11" t="str">
        <f>IF(Tabla1[[#This Row],[GOLES AWAY]]="si", IF(ISODD(ROW(Tabla1[[#This Row],[FASE]]))="VERDADERO", IF(Tabla1[[#This Row],[GOLES EQUIPO 2]]&lt;F12,Tabla1[[#This Row],[EQUIPO 2]],Tabla1[[#This Row],[EQUIPO 1]]), IF(Tabla1[[#This Row],[GOLES EQUIPO 2]]&lt;F10,Tabla1[[#This Row],[EQUIPO 1]],Tabla1[[#This Row],[EQUIPO 2]])), "NO APLICA")</f>
        <v>NO APLICA</v>
      </c>
      <c r="N11" t="str">
        <f>IF(   OR( Tabla1[[#This Row],[FASE]] = "FINAL_", Tabla1[[#This Row],[FASE]]= "SEMIS_", Tabla1[[#This Row],[FASE]]= "CUARTOS_"), "-", IF(E11&gt;=F11,IF(E11=F11, "EMPATE",C11),D11))</f>
        <v>EMPATE</v>
      </c>
      <c r="O11">
        <f>IF(ISODD(ROW(Tabla1[[#This Row],[TEMPORADA]])), SUM(Tabla1[[#This Row],[GOLES EQUIPO 1]],F12),  SUM(Tabla1[[#This Row],[GOLES EQUIPO 1]],F10) )</f>
        <v>4</v>
      </c>
      <c r="P1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EQUIPO]]&lt;O12, Tabla1[[#This Row],[EQUIPO 2]], Tabla1[[#This Row],[EQUIPO 1]]) )), "-")</f>
        <v>REAL MADRID</v>
      </c>
      <c r="Q11">
        <f>IF(Tabla1[[#This Row],[GANADOR DEL PARTIDO]]=Tabla1[[#This Row],[EQUIPO 1]], 1, IF(Tabla1[[#This Row],[GANADOR DEL PARTIDO]]="EMPATE",0,-1))</f>
        <v>0</v>
      </c>
      <c r="R11">
        <f>IF(Tabla1[[#This Row],[GANADOR DEL PARTIDO]]=Tabla1[[#This Row],[EQUIPO 1]], -1, IF(Tabla1[[#This Row],[GANADOR DEL PARTIDO]]="EMPATE",0,1))</f>
        <v>0</v>
      </c>
    </row>
    <row r="12" spans="1:18" x14ac:dyDescent="0.2">
      <c r="A12" t="s">
        <v>3</v>
      </c>
      <c r="B12" t="s">
        <v>12</v>
      </c>
      <c r="C12" t="s">
        <v>5</v>
      </c>
      <c r="D12" t="s">
        <v>13</v>
      </c>
      <c r="E12">
        <v>3</v>
      </c>
      <c r="F12">
        <v>3</v>
      </c>
      <c r="G12" t="str">
        <f>CONCATENATE(Tabla1[[#This Row],[GOLES EQUIPO 1]], "-",Tabla1[[#This Row],[GOLES EQUIPO 2]])</f>
        <v>3-3</v>
      </c>
      <c r="H1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3-3</v>
      </c>
      <c r="I12" t="s">
        <v>44</v>
      </c>
      <c r="J12">
        <v>0</v>
      </c>
      <c r="K12">
        <v>0</v>
      </c>
      <c r="L12" t="s">
        <v>44</v>
      </c>
      <c r="M12" t="str">
        <f>IF(Tabla1[[#This Row],[GOLES AWAY]]="si", IF(ISODD(ROW(Tabla1[[#This Row],[FASE]]))="VERDADERO", IF(Tabla1[[#This Row],[GOLES EQUIPO 2]]&lt;F13,Tabla1[[#This Row],[EQUIPO 2]],Tabla1[[#This Row],[EQUIPO 1]]), IF(Tabla1[[#This Row],[GOLES EQUIPO 2]]&lt;F11,Tabla1[[#This Row],[EQUIPO 1]],Tabla1[[#This Row],[EQUIPO 2]])), "NO APLICA")</f>
        <v>NO APLICA</v>
      </c>
      <c r="N12" t="str">
        <f>IF(   OR( Tabla1[[#This Row],[FASE]] = "FINAL_", Tabla1[[#This Row],[FASE]]= "SEMIS_", Tabla1[[#This Row],[FASE]]= "CUARTOS_"), "-", IF(E12&gt;=F12,IF(E12=F12, "EMPATE",C12),D12))</f>
        <v>EMPATE</v>
      </c>
      <c r="O12">
        <f>IF(ISODD(ROW(Tabla1[[#This Row],[TEMPORADA]])), SUM(Tabla1[[#This Row],[GOLES EQUIPO 1]],F13),  SUM(Tabla1[[#This Row],[GOLES EQUIPO 1]],F11) )</f>
        <v>4</v>
      </c>
      <c r="P1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EQUIPO]]&lt;O13, Tabla1[[#This Row],[EQUIPO 2]], Tabla1[[#This Row],[EQUIPO 1]]) )), "-")</f>
        <v>-</v>
      </c>
      <c r="Q12">
        <f>IF(Tabla1[[#This Row],[GANADOR DEL PARTIDO]]=Tabla1[[#This Row],[EQUIPO 1]], 1, IF(Tabla1[[#This Row],[GANADOR DEL PARTIDO]]="EMPATE",0,-1))</f>
        <v>0</v>
      </c>
      <c r="R12">
        <f>IF(Tabla1[[#This Row],[GANADOR DEL PARTIDO]]=Tabla1[[#This Row],[EQUIPO 1]], -1, IF(Tabla1[[#This Row],[GANADOR DEL PARTIDO]]="EMPATE",0,1))</f>
        <v>0</v>
      </c>
    </row>
    <row r="13" spans="1:18" x14ac:dyDescent="0.2">
      <c r="A13" t="s">
        <v>3</v>
      </c>
      <c r="B13" t="s">
        <v>12</v>
      </c>
      <c r="C13" t="s">
        <v>9</v>
      </c>
      <c r="D13" t="s">
        <v>14</v>
      </c>
      <c r="E13">
        <v>4</v>
      </c>
      <c r="F13">
        <v>2</v>
      </c>
      <c r="G13" t="str">
        <f>CONCATENATE(Tabla1[[#This Row],[GOLES EQUIPO 1]], "-",Tabla1[[#This Row],[GOLES EQUIPO 2]])</f>
        <v>4-2</v>
      </c>
      <c r="H1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2-4</v>
      </c>
      <c r="I13" t="s">
        <v>44</v>
      </c>
      <c r="J13">
        <v>0</v>
      </c>
      <c r="K13">
        <v>0</v>
      </c>
      <c r="L13" t="s">
        <v>44</v>
      </c>
      <c r="M13" t="str">
        <f>IF(Tabla1[[#This Row],[GOLES AWAY]]="si", IF(ISODD(ROW(Tabla1[[#This Row],[FASE]]))="VERDADERO", IF(Tabla1[[#This Row],[GOLES EQUIPO 2]]&lt;F14,Tabla1[[#This Row],[EQUIPO 2]],Tabla1[[#This Row],[EQUIPO 1]]), IF(Tabla1[[#This Row],[GOLES EQUIPO 2]]&lt;F12,Tabla1[[#This Row],[EQUIPO 1]],Tabla1[[#This Row],[EQUIPO 2]])), "NO APLICA")</f>
        <v>NO APLICA</v>
      </c>
      <c r="N13" t="str">
        <f>IF(   OR( Tabla1[[#This Row],[FASE]] = "FINAL_", Tabla1[[#This Row],[FASE]]= "SEMIS_", Tabla1[[#This Row],[FASE]]= "CUARTOS_"), "-", IF(E13&gt;=F13,IF(E13=F13, "EMPATE",C13),D13))</f>
        <v xml:space="preserve">BORUSSIA DE DORTMUND
</v>
      </c>
      <c r="O13">
        <f>IF(ISODD(ROW(Tabla1[[#This Row],[TEMPORADA]])), SUM(Tabla1[[#This Row],[GOLES EQUIPO 1]],F14),  SUM(Tabla1[[#This Row],[GOLES EQUIPO 1]],F12) )</f>
        <v>5</v>
      </c>
      <c r="P1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EQUIPO]]&lt;O14, Tabla1[[#This Row],[EQUIPO 2]], Tabla1[[#This Row],[EQUIPO 1]]) )), "-")</f>
        <v xml:space="preserve">BORUSSIA DE DORTMUND
</v>
      </c>
      <c r="Q13">
        <f>IF(Tabla1[[#This Row],[GANADOR DEL PARTIDO]]=Tabla1[[#This Row],[EQUIPO 1]], 1, IF(Tabla1[[#This Row],[GANADOR DEL PARTIDO]]="EMPATE",0,-1))</f>
        <v>1</v>
      </c>
      <c r="R13">
        <f>IF(Tabla1[[#This Row],[GANADOR DEL PARTIDO]]=Tabla1[[#This Row],[EQUIPO 1]], -1, IF(Tabla1[[#This Row],[GANADOR DEL PARTIDO]]="EMPATE",0,1))</f>
        <v>-1</v>
      </c>
    </row>
    <row r="14" spans="1:18" x14ac:dyDescent="0.2">
      <c r="A14" t="s">
        <v>3</v>
      </c>
      <c r="B14" t="s">
        <v>12</v>
      </c>
      <c r="C14" t="s">
        <v>14</v>
      </c>
      <c r="D14" t="s">
        <v>10</v>
      </c>
      <c r="E14">
        <v>2</v>
      </c>
      <c r="F14">
        <v>1</v>
      </c>
      <c r="G14" t="str">
        <f>CONCATENATE(Tabla1[[#This Row],[GOLES EQUIPO 1]], "-",Tabla1[[#This Row],[GOLES EQUIPO 2]])</f>
        <v>2-1</v>
      </c>
      <c r="H1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14" t="s">
        <v>44</v>
      </c>
      <c r="J14">
        <v>0</v>
      </c>
      <c r="K14">
        <v>0</v>
      </c>
      <c r="L14" t="s">
        <v>44</v>
      </c>
      <c r="M14" t="str">
        <f>IF(Tabla1[[#This Row],[GOLES AWAY]]="si", IF(ISODD(ROW(Tabla1[[#This Row],[FASE]]))="VERDADERO", IF(Tabla1[[#This Row],[GOLES EQUIPO 2]]&lt;F15,Tabla1[[#This Row],[EQUIPO 2]],Tabla1[[#This Row],[EQUIPO 1]]), IF(Tabla1[[#This Row],[GOLES EQUIPO 2]]&lt;F13,Tabla1[[#This Row],[EQUIPO 1]],Tabla1[[#This Row],[EQUIPO 2]])), "NO APLICA")</f>
        <v>NO APLICA</v>
      </c>
      <c r="N14" t="str">
        <f>IF(   OR( Tabla1[[#This Row],[FASE]] = "FINAL_", Tabla1[[#This Row],[FASE]]= "SEMIS_", Tabla1[[#This Row],[FASE]]= "CUARTOS_"), "-", IF(E14&gt;=F14,IF(E14=F14, "EMPATE",C14),D14))</f>
        <v>ATLETICO DE MADRID</v>
      </c>
      <c r="O14">
        <f>IF(ISODD(ROW(Tabla1[[#This Row],[TEMPORADA]])), SUM(Tabla1[[#This Row],[GOLES EQUIPO 1]],F15),  SUM(Tabla1[[#This Row],[GOLES EQUIPO 1]],F13) )</f>
        <v>4</v>
      </c>
      <c r="P1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EQUIPO]]&lt;O15, Tabla1[[#This Row],[EQUIPO 2]], Tabla1[[#This Row],[EQUIPO 1]]) )), "-")</f>
        <v>-</v>
      </c>
      <c r="Q14">
        <f>IF(Tabla1[[#This Row],[GANADOR DEL PARTIDO]]=Tabla1[[#This Row],[EQUIPO 1]], 1, IF(Tabla1[[#This Row],[GANADOR DEL PARTIDO]]="EMPATE",0,-1))</f>
        <v>1</v>
      </c>
      <c r="R14">
        <f>IF(Tabla1[[#This Row],[GANADOR DEL PARTIDO]]=Tabla1[[#This Row],[EQUIPO 1]], -1, IF(Tabla1[[#This Row],[GANADOR DEL PARTIDO]]="EMPATE",0,1))</f>
        <v>-1</v>
      </c>
    </row>
    <row r="15" spans="1:18" x14ac:dyDescent="0.2">
      <c r="A15" t="s">
        <v>3</v>
      </c>
      <c r="B15" t="s">
        <v>12</v>
      </c>
      <c r="C15" t="s">
        <v>15</v>
      </c>
      <c r="D15" t="s">
        <v>8</v>
      </c>
      <c r="E15">
        <v>1</v>
      </c>
      <c r="F15">
        <v>4</v>
      </c>
      <c r="G15" t="str">
        <f>CONCATENATE(Tabla1[[#This Row],[GOLES EQUIPO 1]], "-",Tabla1[[#This Row],[GOLES EQUIPO 2]])</f>
        <v>1-4</v>
      </c>
      <c r="H1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1-4</v>
      </c>
      <c r="I15" t="s">
        <v>44</v>
      </c>
      <c r="J15">
        <v>0</v>
      </c>
      <c r="K15">
        <v>0</v>
      </c>
      <c r="L15" t="s">
        <v>44</v>
      </c>
      <c r="M15" t="str">
        <f>IF(Tabla1[[#This Row],[GOLES AWAY]]="si", IF(ISODD(ROW(Tabla1[[#This Row],[FASE]]))="VERDADERO", IF(Tabla1[[#This Row],[GOLES EQUIPO 2]]&lt;F16,Tabla1[[#This Row],[EQUIPO 2]],Tabla1[[#This Row],[EQUIPO 1]]), IF(Tabla1[[#This Row],[GOLES EQUIPO 2]]&lt;F14,Tabla1[[#This Row],[EQUIPO 1]],Tabla1[[#This Row],[EQUIPO 2]])), "NO APLICA")</f>
        <v>NO APLICA</v>
      </c>
      <c r="N15" t="str">
        <f>IF(   OR( Tabla1[[#This Row],[FASE]] = "FINAL_", Tabla1[[#This Row],[FASE]]= "SEMIS_", Tabla1[[#This Row],[FASE]]= "CUARTOS_"), "-", IF(E15&gt;=F15,IF(E15=F15, "EMPATE",C15),D15))</f>
        <v>PARIS</v>
      </c>
      <c r="O15">
        <f>IF(ISODD(ROW(Tabla1[[#This Row],[TEMPORADA]])), SUM(Tabla1[[#This Row],[GOLES EQUIPO 1]],F16),  SUM(Tabla1[[#This Row],[GOLES EQUIPO 1]],F14) )</f>
        <v>4</v>
      </c>
      <c r="P1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EQUIPO]]&lt;O16, Tabla1[[#This Row],[EQUIPO 2]], Tabla1[[#This Row],[EQUIPO 1]]) )), "-")</f>
        <v>PARIS</v>
      </c>
      <c r="Q15">
        <f>IF(Tabla1[[#This Row],[GANADOR DEL PARTIDO]]=Tabla1[[#This Row],[EQUIPO 1]], 1, IF(Tabla1[[#This Row],[GANADOR DEL PARTIDO]]="EMPATE",0,-1))</f>
        <v>-1</v>
      </c>
      <c r="R15">
        <f>IF(Tabla1[[#This Row],[GANADOR DEL PARTIDO]]=Tabla1[[#This Row],[EQUIPO 1]], -1, IF(Tabla1[[#This Row],[GANADOR DEL PARTIDO]]="EMPATE",0,1))</f>
        <v>1</v>
      </c>
    </row>
    <row r="16" spans="1:18" x14ac:dyDescent="0.2">
      <c r="A16" t="s">
        <v>3</v>
      </c>
      <c r="B16" t="s">
        <v>12</v>
      </c>
      <c r="C16" t="s">
        <v>8</v>
      </c>
      <c r="D16" t="s">
        <v>15</v>
      </c>
      <c r="E16">
        <v>2</v>
      </c>
      <c r="F16">
        <v>3</v>
      </c>
      <c r="G16" t="str">
        <f>CONCATENATE(Tabla1[[#This Row],[GOLES EQUIPO 1]], "-",Tabla1[[#This Row],[GOLES EQUIPO 2]])</f>
        <v>2-3</v>
      </c>
      <c r="H1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16" t="s">
        <v>44</v>
      </c>
      <c r="J16">
        <v>0</v>
      </c>
      <c r="K16">
        <v>0</v>
      </c>
      <c r="L16" t="s">
        <v>44</v>
      </c>
      <c r="M16" t="str">
        <f>IF(Tabla1[[#This Row],[GOLES AWAY]]="si", IF(ISODD(ROW(Tabla1[[#This Row],[FASE]]))="VERDADERO", IF(Tabla1[[#This Row],[GOLES EQUIPO 2]]&lt;F17,Tabla1[[#This Row],[EQUIPO 2]],Tabla1[[#This Row],[EQUIPO 1]]), IF(Tabla1[[#This Row],[GOLES EQUIPO 2]]&lt;F15,Tabla1[[#This Row],[EQUIPO 1]],Tabla1[[#This Row],[EQUIPO 2]])), "NO APLICA")</f>
        <v>NO APLICA</v>
      </c>
      <c r="N16" t="str">
        <f>IF(   OR( Tabla1[[#This Row],[FASE]] = "FINAL_", Tabla1[[#This Row],[FASE]]= "SEMIS_", Tabla1[[#This Row],[FASE]]= "CUARTOS_"), "-", IF(E16&gt;=F16,IF(E16=F16, "EMPATE",C16),D16))</f>
        <v>BARCELONA</v>
      </c>
      <c r="O16">
        <f>IF(ISODD(ROW(Tabla1[[#This Row],[TEMPORADA]])), SUM(Tabla1[[#This Row],[GOLES EQUIPO 1]],F17),  SUM(Tabla1[[#This Row],[GOLES EQUIPO 1]],F15) )</f>
        <v>6</v>
      </c>
      <c r="P1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EQUIPO]]&lt;O17, Tabla1[[#This Row],[EQUIPO 2]], Tabla1[[#This Row],[EQUIPO 1]]) )), "-")</f>
        <v>-</v>
      </c>
      <c r="Q16">
        <f>IF(Tabla1[[#This Row],[GANADOR DEL PARTIDO]]=Tabla1[[#This Row],[EQUIPO 1]], 1, IF(Tabla1[[#This Row],[GANADOR DEL PARTIDO]]="EMPATE",0,-1))</f>
        <v>-1</v>
      </c>
      <c r="R16">
        <f>IF(Tabla1[[#This Row],[GANADOR DEL PARTIDO]]=Tabla1[[#This Row],[EQUIPO 1]], -1, IF(Tabla1[[#This Row],[GANADOR DEL PARTIDO]]="EMPATE",0,1))</f>
        <v>1</v>
      </c>
    </row>
    <row r="17" spans="1:18" x14ac:dyDescent="0.2">
      <c r="A17" t="s">
        <v>16</v>
      </c>
      <c r="B17" t="s">
        <v>6</v>
      </c>
      <c r="C17" t="s">
        <v>17</v>
      </c>
      <c r="D17" t="s">
        <v>13</v>
      </c>
      <c r="E17">
        <v>0</v>
      </c>
      <c r="F17">
        <v>1</v>
      </c>
      <c r="G17" t="str">
        <f>CONCATENATE(Tabla1[[#This Row],[GOLES EQUIPO 1]], "-",Tabla1[[#This Row],[GOLES EQUIPO 2]])</f>
        <v>0-1</v>
      </c>
      <c r="H1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17" t="s">
        <v>44</v>
      </c>
      <c r="L17" t="s">
        <v>44</v>
      </c>
      <c r="M17" t="str">
        <f>IF(Tabla1[[#This Row],[GOLES AWAY]]="si", IF(ISODD(ROW(Tabla1[[#This Row],[FASE]]))="VERDADERO", IF(Tabla1[[#This Row],[GOLES EQUIPO 2]]&lt;F18,Tabla1[[#This Row],[EQUIPO 2]],Tabla1[[#This Row],[EQUIPO 1]]), IF(Tabla1[[#This Row],[GOLES EQUIPO 2]]&lt;F16,Tabla1[[#This Row],[EQUIPO 1]],Tabla1[[#This Row],[EQUIPO 2]])), "NO APLICA")</f>
        <v>NO APLICA</v>
      </c>
      <c r="N17" t="str">
        <f>IF(   OR( Tabla1[[#This Row],[FASE]] = "FINAL_", Tabla1[[#This Row],[FASE]]= "SEMIS_", Tabla1[[#This Row],[FASE]]= "CUARTOS_"), "-", IF(E17&gt;=F17,IF(E17=F17, "EMPATE",C17),D17))</f>
        <v>MANCHESTER CITY</v>
      </c>
      <c r="O17">
        <f>IF(ISODD(ROW(Tabla1[[#This Row],[TEMPORADA]])), SUM(Tabla1[[#This Row],[GOLES EQUIPO 1]],F18),  SUM(Tabla1[[#This Row],[GOLES EQUIPO 1]],F16) )</f>
        <v>0</v>
      </c>
      <c r="P1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EQUIPO]]&lt;O18, Tabla1[[#This Row],[EQUIPO 2]], Tabla1[[#This Row],[EQUIPO 1]]) )), "-")</f>
        <v>MANCHESTER CITY</v>
      </c>
      <c r="Q17">
        <f>IF(Tabla1[[#This Row],[GANADOR DEL PARTIDO]]=Tabla1[[#This Row],[EQUIPO 1]], 1, IF(Tabla1[[#This Row],[GANADOR DEL PARTIDO]]="EMPATE",0,-1))</f>
        <v>-1</v>
      </c>
      <c r="R17">
        <f>IF(Tabla1[[#This Row],[GANADOR DEL PARTIDO]]=Tabla1[[#This Row],[EQUIPO 1]], -1, IF(Tabla1[[#This Row],[GANADOR DEL PARTIDO]]="EMPATE",0,1))</f>
        <v>1</v>
      </c>
    </row>
    <row r="18" spans="1:18" x14ac:dyDescent="0.2">
      <c r="A18" t="s">
        <v>16</v>
      </c>
      <c r="B18" t="s">
        <v>99</v>
      </c>
      <c r="C18" t="s">
        <v>13</v>
      </c>
      <c r="D18" t="s">
        <v>17</v>
      </c>
      <c r="E18">
        <v>0</v>
      </c>
      <c r="F18">
        <v>0</v>
      </c>
      <c r="G18" t="str">
        <f>CONCATENATE(Tabla1[[#This Row],[GOLES EQUIPO 1]], "-",Tabla1[[#This Row],[GOLES EQUIPO 2]])</f>
        <v>0-0</v>
      </c>
      <c r="H1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18" t="s">
        <v>44</v>
      </c>
      <c r="J18">
        <v>0</v>
      </c>
      <c r="K18">
        <v>0</v>
      </c>
      <c r="L18" t="s">
        <v>44</v>
      </c>
      <c r="M18" t="str">
        <f>IF(Tabla1[[#This Row],[GOLES AWAY]]="si", IF(ISODD(ROW(Tabla1[[#This Row],[FASE]]))="VERDADERO", IF(Tabla1[[#This Row],[GOLES EQUIPO 2]]&lt;F19,Tabla1[[#This Row],[EQUIPO 2]],Tabla1[[#This Row],[EQUIPO 1]]), IF(Tabla1[[#This Row],[GOLES EQUIPO 2]]&lt;F17,Tabla1[[#This Row],[EQUIPO 1]],Tabla1[[#This Row],[EQUIPO 2]])), "NO APLICA")</f>
        <v>NO APLICA</v>
      </c>
      <c r="N18" t="str">
        <f>IF(   OR( Tabla1[[#This Row],[FASE]] = "FINAL_", Tabla1[[#This Row],[FASE]]= "SEMIS_", Tabla1[[#This Row],[FASE]]= "CUARTOS_"), "-", IF(E18&gt;=F18,IF(E18=F18, "EMPATE",C18),D18))</f>
        <v>-</v>
      </c>
      <c r="O18">
        <f>IF(ISODD(ROW(Tabla1[[#This Row],[TEMPORADA]])), SUM(Tabla1[[#This Row],[GOLES EQUIPO 1]],F19),  SUM(Tabla1[[#This Row],[GOLES EQUIPO 1]],F17) )</f>
        <v>1</v>
      </c>
      <c r="P1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EQUIPO]]&lt;O19, Tabla1[[#This Row],[EQUIPO 2]], Tabla1[[#This Row],[EQUIPO 1]]) )), "-")</f>
        <v>-</v>
      </c>
      <c r="Q18">
        <f>IF(Tabla1[[#This Row],[GANADOR DEL PARTIDO]]=Tabla1[[#This Row],[EQUIPO 1]], 1, IF(Tabla1[[#This Row],[GANADOR DEL PARTIDO]]="EMPATE",0,-1))</f>
        <v>-1</v>
      </c>
      <c r="R18">
        <f>IF(Tabla1[[#This Row],[GANADOR DEL PARTIDO]]=Tabla1[[#This Row],[EQUIPO 1]], -1, IF(Tabla1[[#This Row],[GANADOR DEL PARTIDO]]="EMPATE",0,1))</f>
        <v>1</v>
      </c>
    </row>
    <row r="19" spans="1:18" x14ac:dyDescent="0.2">
      <c r="A19" t="s">
        <v>16</v>
      </c>
      <c r="B19" t="s">
        <v>18</v>
      </c>
      <c r="C19" t="s">
        <v>13</v>
      </c>
      <c r="D19" t="s">
        <v>5</v>
      </c>
      <c r="E19">
        <v>4</v>
      </c>
      <c r="F19">
        <v>0</v>
      </c>
      <c r="G19" t="str">
        <f>CONCATENATE(Tabla1[[#This Row],[GOLES EQUIPO 1]], "-",Tabla1[[#This Row],[GOLES EQUIPO 2]])</f>
        <v>4-0</v>
      </c>
      <c r="H1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0-4</v>
      </c>
      <c r="I19" t="s">
        <v>44</v>
      </c>
      <c r="J19">
        <v>0</v>
      </c>
      <c r="K19">
        <v>0</v>
      </c>
      <c r="L19" t="s">
        <v>44</v>
      </c>
      <c r="M19" t="str">
        <f>IF(Tabla1[[#This Row],[GOLES AWAY]]="si", IF(ISODD(ROW(Tabla1[[#This Row],[FASE]]))="VERDADERO", IF(Tabla1[[#This Row],[GOLES EQUIPO 2]]&lt;F20,Tabla1[[#This Row],[EQUIPO 2]],Tabla1[[#This Row],[EQUIPO 1]]), IF(Tabla1[[#This Row],[GOLES EQUIPO 2]]&lt;F18,Tabla1[[#This Row],[EQUIPO 1]],Tabla1[[#This Row],[EQUIPO 2]])), "NO APLICA")</f>
        <v>NO APLICA</v>
      </c>
      <c r="N19" t="str">
        <f>IF(   OR( Tabla1[[#This Row],[FASE]] = "FINAL_", Tabla1[[#This Row],[FASE]]= "SEMIS_", Tabla1[[#This Row],[FASE]]= "CUARTOS_"), "-", IF(E19&gt;=F19,IF(E19=F19, "EMPATE",C19),D19))</f>
        <v>MANCHESTER CITY</v>
      </c>
      <c r="O19">
        <f>IF(ISODD(ROW(Tabla1[[#This Row],[TEMPORADA]])), SUM(Tabla1[[#This Row],[GOLES EQUIPO 1]],F20),  SUM(Tabla1[[#This Row],[GOLES EQUIPO 1]],F18) )</f>
        <v>5</v>
      </c>
      <c r="P1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EQUIPO]]&lt;O20, Tabla1[[#This Row],[EQUIPO 2]], Tabla1[[#This Row],[EQUIPO 1]]) )), "-")</f>
        <v>MANCHESTER CITY</v>
      </c>
      <c r="Q19">
        <f>IF(Tabla1[[#This Row],[GANADOR DEL PARTIDO]]=Tabla1[[#This Row],[EQUIPO 1]], 1, IF(Tabla1[[#This Row],[GANADOR DEL PARTIDO]]="EMPATE",0,-1))</f>
        <v>1</v>
      </c>
      <c r="R19">
        <f>IF(Tabla1[[#This Row],[GANADOR DEL PARTIDO]]=Tabla1[[#This Row],[EQUIPO 1]], -1, IF(Tabla1[[#This Row],[GANADOR DEL PARTIDO]]="EMPATE",0,1))</f>
        <v>-1</v>
      </c>
    </row>
    <row r="20" spans="1:18" x14ac:dyDescent="0.2">
      <c r="A20" t="s">
        <v>16</v>
      </c>
      <c r="B20" t="s">
        <v>18</v>
      </c>
      <c r="C20" t="s">
        <v>5</v>
      </c>
      <c r="D20" t="s">
        <v>13</v>
      </c>
      <c r="E20">
        <v>1</v>
      </c>
      <c r="F20">
        <v>1</v>
      </c>
      <c r="G20" t="str">
        <f>CONCATENATE(Tabla1[[#This Row],[GOLES EQUIPO 1]], "-",Tabla1[[#This Row],[GOLES EQUIPO 2]])</f>
        <v>1-1</v>
      </c>
      <c r="H2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20" t="s">
        <v>44</v>
      </c>
      <c r="J20">
        <v>0</v>
      </c>
      <c r="K20">
        <v>0</v>
      </c>
      <c r="L20" t="s">
        <v>44</v>
      </c>
      <c r="M20" t="str">
        <f>IF(Tabla1[[#This Row],[GOLES AWAY]]="si", IF(ISODD(ROW(Tabla1[[#This Row],[FASE]]))="VERDADERO", IF(Tabla1[[#This Row],[GOLES EQUIPO 2]]&lt;F21,Tabla1[[#This Row],[EQUIPO 2]],Tabla1[[#This Row],[EQUIPO 1]]), IF(Tabla1[[#This Row],[GOLES EQUIPO 2]]&lt;F19,Tabla1[[#This Row],[EQUIPO 1]],Tabla1[[#This Row],[EQUIPO 2]])), "NO APLICA")</f>
        <v>NO APLICA</v>
      </c>
      <c r="N20" t="str">
        <f>IF(   OR( Tabla1[[#This Row],[FASE]] = "FINAL_", Tabla1[[#This Row],[FASE]]= "SEMIS_", Tabla1[[#This Row],[FASE]]= "CUARTOS_"), "-", IF(E20&gt;=F20,IF(E20=F20, "EMPATE",C20),D20))</f>
        <v>EMPATE</v>
      </c>
      <c r="O20">
        <f>IF(ISODD(ROW(Tabla1[[#This Row],[TEMPORADA]])), SUM(Tabla1[[#This Row],[GOLES EQUIPO 1]],F21),  SUM(Tabla1[[#This Row],[GOLES EQUIPO 1]],F19) )</f>
        <v>1</v>
      </c>
      <c r="P2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EQUIPO]]&lt;O21, Tabla1[[#This Row],[EQUIPO 2]], Tabla1[[#This Row],[EQUIPO 1]]) )), "-")</f>
        <v>-</v>
      </c>
      <c r="Q20">
        <f>IF(Tabla1[[#This Row],[GANADOR DEL PARTIDO]]=Tabla1[[#This Row],[EQUIPO 1]], 1, IF(Tabla1[[#This Row],[GANADOR DEL PARTIDO]]="EMPATE",0,-1))</f>
        <v>0</v>
      </c>
      <c r="R20">
        <f>IF(Tabla1[[#This Row],[GANADOR DEL PARTIDO]]=Tabla1[[#This Row],[EQUIPO 1]], -1, IF(Tabla1[[#This Row],[GANADOR DEL PARTIDO]]="EMPATE",0,1))</f>
        <v>0</v>
      </c>
    </row>
    <row r="21" spans="1:18" x14ac:dyDescent="0.2">
      <c r="A21" t="s">
        <v>16</v>
      </c>
      <c r="B21" t="s">
        <v>18</v>
      </c>
      <c r="C21" t="s">
        <v>17</v>
      </c>
      <c r="D21" t="s">
        <v>94</v>
      </c>
      <c r="E21">
        <v>1</v>
      </c>
      <c r="F21">
        <v>0</v>
      </c>
      <c r="G21" t="str">
        <f>CONCATENATE(Tabla1[[#This Row],[GOLES EQUIPO 1]], "-",Tabla1[[#This Row],[GOLES EQUIPO 2]])</f>
        <v>1-0</v>
      </c>
      <c r="H2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1" t="s">
        <v>44</v>
      </c>
      <c r="J21">
        <v>0</v>
      </c>
      <c r="K21">
        <v>0</v>
      </c>
      <c r="L21" t="s">
        <v>44</v>
      </c>
      <c r="M21" t="str">
        <f>IF(Tabla1[[#This Row],[GOLES AWAY]]="si", IF(ISODD(ROW(Tabla1[[#This Row],[FASE]]))="VERDADERO", IF(Tabla1[[#This Row],[GOLES EQUIPO 2]]&lt;F22,Tabla1[[#This Row],[EQUIPO 2]],Tabla1[[#This Row],[EQUIPO 1]]), IF(Tabla1[[#This Row],[GOLES EQUIPO 2]]&lt;F20,Tabla1[[#This Row],[EQUIPO 1]],Tabla1[[#This Row],[EQUIPO 2]])), "NO APLICA")</f>
        <v>NO APLICA</v>
      </c>
      <c r="N21" t="str">
        <f>IF(   OR( Tabla1[[#This Row],[FASE]] = "FINAL_", Tabla1[[#This Row],[FASE]]= "SEMIS_", Tabla1[[#This Row],[FASE]]= "CUARTOS_"), "-", IF(E21&gt;=F21,IF(E21=F21, "EMPATE",C21),D21))</f>
        <v>INTER</v>
      </c>
      <c r="O21">
        <f>IF(ISODD(ROW(Tabla1[[#This Row],[TEMPORADA]])), SUM(Tabla1[[#This Row],[GOLES EQUIPO 1]],F22),  SUM(Tabla1[[#This Row],[GOLES EQUIPO 1]],F20) )</f>
        <v>3</v>
      </c>
      <c r="P2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EQUIPO]]&lt;O22, Tabla1[[#This Row],[EQUIPO 2]], Tabla1[[#This Row],[EQUIPO 1]]) )), "-")</f>
        <v>INTER</v>
      </c>
      <c r="Q21">
        <f>IF(Tabla1[[#This Row],[GANADOR DEL PARTIDO]]=Tabla1[[#This Row],[EQUIPO 1]], 1, IF(Tabla1[[#This Row],[GANADOR DEL PARTIDO]]="EMPATE",0,-1))</f>
        <v>1</v>
      </c>
      <c r="R21">
        <f>IF(Tabla1[[#This Row],[GANADOR DEL PARTIDO]]=Tabla1[[#This Row],[EQUIPO 1]], -1, IF(Tabla1[[#This Row],[GANADOR DEL PARTIDO]]="EMPATE",0,1))</f>
        <v>-1</v>
      </c>
    </row>
    <row r="22" spans="1:18" x14ac:dyDescent="0.2">
      <c r="A22" t="s">
        <v>16</v>
      </c>
      <c r="B22" t="s">
        <v>18</v>
      </c>
      <c r="C22" t="s">
        <v>94</v>
      </c>
      <c r="D22" t="s">
        <v>17</v>
      </c>
      <c r="E22">
        <v>0</v>
      </c>
      <c r="F22">
        <v>2</v>
      </c>
      <c r="G22" t="str">
        <f>CONCATENATE(Tabla1[[#This Row],[GOLES EQUIPO 1]], "-",Tabla1[[#This Row],[GOLES EQUIPO 2]])</f>
        <v>0-2</v>
      </c>
      <c r="H2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22" t="s">
        <v>44</v>
      </c>
      <c r="J22">
        <v>0</v>
      </c>
      <c r="K22">
        <v>0</v>
      </c>
      <c r="L22" t="s">
        <v>44</v>
      </c>
      <c r="M22" t="str">
        <f>IF(Tabla1[[#This Row],[GOLES AWAY]]="si", IF(ISODD(ROW(Tabla1[[#This Row],[FASE]]))="VERDADERO", IF(Tabla1[[#This Row],[GOLES EQUIPO 2]]&lt;F23,Tabla1[[#This Row],[EQUIPO 2]],Tabla1[[#This Row],[EQUIPO 1]]), IF(Tabla1[[#This Row],[GOLES EQUIPO 2]]&lt;F21,Tabla1[[#This Row],[EQUIPO 1]],Tabla1[[#This Row],[EQUIPO 2]])), "NO APLICA")</f>
        <v>NO APLICA</v>
      </c>
      <c r="N22" t="str">
        <f>IF(   OR( Tabla1[[#This Row],[FASE]] = "FINAL_", Tabla1[[#This Row],[FASE]]= "SEMIS_", Tabla1[[#This Row],[FASE]]= "CUARTOS_"), "-", IF(E22&gt;=F22,IF(E22=F22, "EMPATE",C22),D22))</f>
        <v>INTER</v>
      </c>
      <c r="O22">
        <f>IF(ISODD(ROW(Tabla1[[#This Row],[TEMPORADA]])), SUM(Tabla1[[#This Row],[GOLES EQUIPO 1]],F23),  SUM(Tabla1[[#This Row],[GOLES EQUIPO 1]],F21) )</f>
        <v>0</v>
      </c>
      <c r="P2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EQUIPO]]&lt;O23, Tabla1[[#This Row],[EQUIPO 2]], Tabla1[[#This Row],[EQUIPO 1]]) )), "-")</f>
        <v>-</v>
      </c>
      <c r="Q22">
        <f>IF(Tabla1[[#This Row],[GANADOR DEL PARTIDO]]=Tabla1[[#This Row],[EQUIPO 1]], 1, IF(Tabla1[[#This Row],[GANADOR DEL PARTIDO]]="EMPATE",0,-1))</f>
        <v>-1</v>
      </c>
      <c r="R22">
        <f>IF(Tabla1[[#This Row],[GANADOR DEL PARTIDO]]=Tabla1[[#This Row],[EQUIPO 1]], -1, IF(Tabla1[[#This Row],[GANADOR DEL PARTIDO]]="EMPATE",0,1))</f>
        <v>1</v>
      </c>
    </row>
    <row r="23" spans="1:18" x14ac:dyDescent="0.2">
      <c r="A23" t="s">
        <v>16</v>
      </c>
      <c r="B23" t="s">
        <v>12</v>
      </c>
      <c r="C23" t="s">
        <v>17</v>
      </c>
      <c r="D23" t="s">
        <v>19</v>
      </c>
      <c r="E23">
        <v>3</v>
      </c>
      <c r="F23">
        <v>3</v>
      </c>
      <c r="G23" t="str">
        <f>CONCATENATE(Tabla1[[#This Row],[GOLES EQUIPO 1]], "-",Tabla1[[#This Row],[GOLES EQUIPO 2]])</f>
        <v>3-3</v>
      </c>
      <c r="H2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3-3</v>
      </c>
      <c r="I23" t="s">
        <v>44</v>
      </c>
      <c r="J23">
        <v>0</v>
      </c>
      <c r="K23">
        <v>0</v>
      </c>
      <c r="L23" t="s">
        <v>44</v>
      </c>
      <c r="M23" t="str">
        <f>IF(Tabla1[[#This Row],[GOLES AWAY]]="si", IF(ISODD(ROW(Tabla1[[#This Row],[FASE]]))="VERDADERO", IF(Tabla1[[#This Row],[GOLES EQUIPO 2]]&lt;F24,Tabla1[[#This Row],[EQUIPO 2]],Tabla1[[#This Row],[EQUIPO 1]]), IF(Tabla1[[#This Row],[GOLES EQUIPO 2]]&lt;F22,Tabla1[[#This Row],[EQUIPO 1]],Tabla1[[#This Row],[EQUIPO 2]])), "NO APLICA")</f>
        <v>NO APLICA</v>
      </c>
      <c r="N23" t="str">
        <f>IF(   OR( Tabla1[[#This Row],[FASE]] = "FINAL_", Tabla1[[#This Row],[FASE]]= "SEMIS_", Tabla1[[#This Row],[FASE]]= "CUARTOS_"), "-", IF(E23&gt;=F23,IF(E23=F23, "EMPATE",C23),D23))</f>
        <v>EMPATE</v>
      </c>
      <c r="O23">
        <f>IF(ISODD(ROW(Tabla1[[#This Row],[TEMPORADA]])), SUM(Tabla1[[#This Row],[GOLES EQUIPO 1]],F24),  SUM(Tabla1[[#This Row],[GOLES EQUIPO 1]],F22) )</f>
        <v>5</v>
      </c>
      <c r="P2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EQUIPO]]&lt;O24, Tabla1[[#This Row],[EQUIPO 2]], Tabla1[[#This Row],[EQUIPO 1]]) )), "-")</f>
        <v>INTER</v>
      </c>
      <c r="Q23">
        <f>IF(Tabla1[[#This Row],[GANADOR DEL PARTIDO]]=Tabla1[[#This Row],[EQUIPO 1]], 1, IF(Tabla1[[#This Row],[GANADOR DEL PARTIDO]]="EMPATE",0,-1))</f>
        <v>0</v>
      </c>
      <c r="R23">
        <f>IF(Tabla1[[#This Row],[GANADOR DEL PARTIDO]]=Tabla1[[#This Row],[EQUIPO 1]], -1, IF(Tabla1[[#This Row],[GANADOR DEL PARTIDO]]="EMPATE",0,1))</f>
        <v>0</v>
      </c>
    </row>
    <row r="24" spans="1:18" x14ac:dyDescent="0.2">
      <c r="A24" t="s">
        <v>16</v>
      </c>
      <c r="B24" t="s">
        <v>12</v>
      </c>
      <c r="C24" t="s">
        <v>19</v>
      </c>
      <c r="D24" t="s">
        <v>17</v>
      </c>
      <c r="E24">
        <v>0</v>
      </c>
      <c r="F24">
        <v>2</v>
      </c>
      <c r="G24" t="str">
        <f>CONCATENATE(Tabla1[[#This Row],[GOLES EQUIPO 1]], "-",Tabla1[[#This Row],[GOLES EQUIPO 2]])</f>
        <v>0-2</v>
      </c>
      <c r="H2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24" t="s">
        <v>44</v>
      </c>
      <c r="J24">
        <v>0</v>
      </c>
      <c r="K24">
        <v>0</v>
      </c>
      <c r="L24" t="s">
        <v>44</v>
      </c>
      <c r="M24" t="str">
        <f>IF(Tabla1[[#This Row],[GOLES AWAY]]="si", IF(ISODD(ROW(Tabla1[[#This Row],[FASE]]))="VERDADERO", IF(Tabla1[[#This Row],[GOLES EQUIPO 2]]&lt;F25,Tabla1[[#This Row],[EQUIPO 2]],Tabla1[[#This Row],[EQUIPO 1]]), IF(Tabla1[[#This Row],[GOLES EQUIPO 2]]&lt;F23,Tabla1[[#This Row],[EQUIPO 1]],Tabla1[[#This Row],[EQUIPO 2]])), "NO APLICA")</f>
        <v>NO APLICA</v>
      </c>
      <c r="N24" t="str">
        <f>IF(   OR( Tabla1[[#This Row],[FASE]] = "FINAL_", Tabla1[[#This Row],[FASE]]= "SEMIS_", Tabla1[[#This Row],[FASE]]= "CUARTOS_"), "-", IF(E24&gt;=F24,IF(E24=F24, "EMPATE",C24),D24))</f>
        <v>INTER</v>
      </c>
      <c r="O24">
        <f>IF(ISODD(ROW(Tabla1[[#This Row],[TEMPORADA]])), SUM(Tabla1[[#This Row],[GOLES EQUIPO 1]],F25),  SUM(Tabla1[[#This Row],[GOLES EQUIPO 1]],F23) )</f>
        <v>3</v>
      </c>
      <c r="P2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EQUIPO]]&lt;O25, Tabla1[[#This Row],[EQUIPO 2]], Tabla1[[#This Row],[EQUIPO 1]]) )), "-")</f>
        <v>-</v>
      </c>
      <c r="Q24">
        <f>IF(Tabla1[[#This Row],[GANADOR DEL PARTIDO]]=Tabla1[[#This Row],[EQUIPO 1]], 1, IF(Tabla1[[#This Row],[GANADOR DEL PARTIDO]]="EMPATE",0,-1))</f>
        <v>-1</v>
      </c>
      <c r="R24">
        <f>IF(Tabla1[[#This Row],[GANADOR DEL PARTIDO]]=Tabla1[[#This Row],[EQUIPO 1]], -1, IF(Tabla1[[#This Row],[GANADOR DEL PARTIDO]]="EMPATE",0,1))</f>
        <v>1</v>
      </c>
    </row>
    <row r="25" spans="1:18" x14ac:dyDescent="0.2">
      <c r="A25" t="s">
        <v>16</v>
      </c>
      <c r="B25" t="s">
        <v>12</v>
      </c>
      <c r="C25" t="s">
        <v>20</v>
      </c>
      <c r="D25" t="s">
        <v>5</v>
      </c>
      <c r="E25">
        <v>0</v>
      </c>
      <c r="F25">
        <v>2</v>
      </c>
      <c r="G25" t="str">
        <f>CONCATENATE(Tabla1[[#This Row],[GOLES EQUIPO 1]], "-",Tabla1[[#This Row],[GOLES EQUIPO 2]])</f>
        <v>0-2</v>
      </c>
      <c r="H2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25" t="s">
        <v>44</v>
      </c>
      <c r="J25">
        <v>0</v>
      </c>
      <c r="K25">
        <v>0</v>
      </c>
      <c r="L25" t="s">
        <v>44</v>
      </c>
      <c r="M25" t="str">
        <f>IF(Tabla1[[#This Row],[GOLES AWAY]]="si", IF(ISODD(ROW(Tabla1[[#This Row],[FASE]]))="VERDADERO", IF(Tabla1[[#This Row],[GOLES EQUIPO 2]]&lt;F26,Tabla1[[#This Row],[EQUIPO 2]],Tabla1[[#This Row],[EQUIPO 1]]), IF(Tabla1[[#This Row],[GOLES EQUIPO 2]]&lt;F24,Tabla1[[#This Row],[EQUIPO 1]],Tabla1[[#This Row],[EQUIPO 2]])), "NO APLICA")</f>
        <v>NO APLICA</v>
      </c>
      <c r="N25" t="str">
        <f>IF(   OR( Tabla1[[#This Row],[FASE]] = "FINAL_", Tabla1[[#This Row],[FASE]]= "SEMIS_", Tabla1[[#This Row],[FASE]]= "CUARTOS_"), "-", IF(E25&gt;=F25,IF(E25=F25, "EMPATE",C25),D25))</f>
        <v>REAL MADRID</v>
      </c>
      <c r="O25">
        <f>IF(ISODD(ROW(Tabla1[[#This Row],[TEMPORADA]])), SUM(Tabla1[[#This Row],[GOLES EQUIPO 1]],F26),  SUM(Tabla1[[#This Row],[GOLES EQUIPO 1]],F24) )</f>
        <v>0</v>
      </c>
      <c r="P2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EQUIPO]]&lt;O26, Tabla1[[#This Row],[EQUIPO 2]], Tabla1[[#This Row],[EQUIPO 1]]) )), "-")</f>
        <v>REAL MADRID</v>
      </c>
      <c r="Q25">
        <f>IF(Tabla1[[#This Row],[GANADOR DEL PARTIDO]]=Tabla1[[#This Row],[EQUIPO 1]], 1, IF(Tabla1[[#This Row],[GANADOR DEL PARTIDO]]="EMPATE",0,-1))</f>
        <v>-1</v>
      </c>
      <c r="R25">
        <f>IF(Tabla1[[#This Row],[GANADOR DEL PARTIDO]]=Tabla1[[#This Row],[EQUIPO 1]], -1, IF(Tabla1[[#This Row],[GANADOR DEL PARTIDO]]="EMPATE",0,1))</f>
        <v>1</v>
      </c>
    </row>
    <row r="26" spans="1:18" x14ac:dyDescent="0.2">
      <c r="A26" t="s">
        <v>16</v>
      </c>
      <c r="B26" t="s">
        <v>12</v>
      </c>
      <c r="C26" t="s">
        <v>5</v>
      </c>
      <c r="D26" t="s">
        <v>20</v>
      </c>
      <c r="E26">
        <v>2</v>
      </c>
      <c r="F26">
        <v>0</v>
      </c>
      <c r="G26" t="str">
        <f>CONCATENATE(Tabla1[[#This Row],[GOLES EQUIPO 1]], "-",Tabla1[[#This Row],[GOLES EQUIPO 2]])</f>
        <v>2-0</v>
      </c>
      <c r="H2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26" t="s">
        <v>44</v>
      </c>
      <c r="J26">
        <v>0</v>
      </c>
      <c r="K26">
        <v>0</v>
      </c>
      <c r="L26" t="s">
        <v>44</v>
      </c>
      <c r="M26" t="str">
        <f>IF(Tabla1[[#This Row],[GOLES AWAY]]="si", IF(ISODD(ROW(Tabla1[[#This Row],[FASE]]))="VERDADERO", IF(Tabla1[[#This Row],[GOLES EQUIPO 2]]&lt;F27,Tabla1[[#This Row],[EQUIPO 2]],Tabla1[[#This Row],[EQUIPO 1]]), IF(Tabla1[[#This Row],[GOLES EQUIPO 2]]&lt;F25,Tabla1[[#This Row],[EQUIPO 1]],Tabla1[[#This Row],[EQUIPO 2]])), "NO APLICA")</f>
        <v>NO APLICA</v>
      </c>
      <c r="N26" t="str">
        <f>IF(   OR( Tabla1[[#This Row],[FASE]] = "FINAL_", Tabla1[[#This Row],[FASE]]= "SEMIS_", Tabla1[[#This Row],[FASE]]= "CUARTOS_"), "-", IF(E26&gt;=F26,IF(E26=F26, "EMPATE",C26),D26))</f>
        <v>REAL MADRID</v>
      </c>
      <c r="O26">
        <f>IF(ISODD(ROW(Tabla1[[#This Row],[TEMPORADA]])), SUM(Tabla1[[#This Row],[GOLES EQUIPO 1]],F27),  SUM(Tabla1[[#This Row],[GOLES EQUIPO 1]],F25) )</f>
        <v>4</v>
      </c>
      <c r="P2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EQUIPO]]&lt;O27, Tabla1[[#This Row],[EQUIPO 2]], Tabla1[[#This Row],[EQUIPO 1]]) )), "-")</f>
        <v>-</v>
      </c>
      <c r="Q26">
        <f>IF(Tabla1[[#This Row],[GANADOR DEL PARTIDO]]=Tabla1[[#This Row],[EQUIPO 1]], 1, IF(Tabla1[[#This Row],[GANADOR DEL PARTIDO]]="EMPATE",0,-1))</f>
        <v>1</v>
      </c>
      <c r="R26">
        <f>IF(Tabla1[[#This Row],[GANADOR DEL PARTIDO]]=Tabla1[[#This Row],[EQUIPO 1]], -1, IF(Tabla1[[#This Row],[GANADOR DEL PARTIDO]]="EMPATE",0,1))</f>
        <v>-1</v>
      </c>
    </row>
    <row r="27" spans="1:18" x14ac:dyDescent="0.2">
      <c r="A27" t="s">
        <v>16</v>
      </c>
      <c r="B27" t="s">
        <v>12</v>
      </c>
      <c r="C27" t="s">
        <v>21</v>
      </c>
      <c r="D27" t="s">
        <v>94</v>
      </c>
      <c r="E27">
        <v>1</v>
      </c>
      <c r="F27">
        <v>1</v>
      </c>
      <c r="G27" t="str">
        <f>CONCATENATE(Tabla1[[#This Row],[GOLES EQUIPO 1]], "-",Tabla1[[#This Row],[GOLES EQUIPO 2]])</f>
        <v>1-1</v>
      </c>
      <c r="H2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27" t="s">
        <v>44</v>
      </c>
      <c r="J27">
        <v>0</v>
      </c>
      <c r="K27">
        <v>0</v>
      </c>
      <c r="L27" t="s">
        <v>44</v>
      </c>
      <c r="M27" t="str">
        <f>IF(Tabla1[[#This Row],[GOLES AWAY]]="si", IF(ISODD(ROW(Tabla1[[#This Row],[FASE]]))="VERDADERO", IF(Tabla1[[#This Row],[GOLES EQUIPO 2]]&lt;F28,Tabla1[[#This Row],[EQUIPO 2]],Tabla1[[#This Row],[EQUIPO 1]]), IF(Tabla1[[#This Row],[GOLES EQUIPO 2]]&lt;F26,Tabla1[[#This Row],[EQUIPO 1]],Tabla1[[#This Row],[EQUIPO 2]])), "NO APLICA")</f>
        <v>NO APLICA</v>
      </c>
      <c r="N27" t="str">
        <f>IF(   OR( Tabla1[[#This Row],[FASE]] = "FINAL_", Tabla1[[#This Row],[FASE]]= "SEMIS_", Tabla1[[#This Row],[FASE]]= "CUARTOS_"), "-", IF(E27&gt;=F27,IF(E27=F27, "EMPATE",C27),D27))</f>
        <v>EMPATE</v>
      </c>
      <c r="O27">
        <f>IF(ISODD(ROW(Tabla1[[#This Row],[TEMPORADA]])), SUM(Tabla1[[#This Row],[GOLES EQUIPO 1]],F28),  SUM(Tabla1[[#This Row],[GOLES EQUIPO 1]],F26) )</f>
        <v>1</v>
      </c>
      <c r="P2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EQUIPO]]&lt;O28, Tabla1[[#This Row],[EQUIPO 2]], Tabla1[[#This Row],[EQUIPO 1]]) )), "-")</f>
        <v>INTER DE MILÁN</v>
      </c>
      <c r="Q27">
        <f>IF(Tabla1[[#This Row],[GANADOR DEL PARTIDO]]=Tabla1[[#This Row],[EQUIPO 1]], 1, IF(Tabla1[[#This Row],[GANADOR DEL PARTIDO]]="EMPATE",0,-1))</f>
        <v>0</v>
      </c>
      <c r="R27">
        <f>IF(Tabla1[[#This Row],[GANADOR DEL PARTIDO]]=Tabla1[[#This Row],[EQUIPO 1]], -1, IF(Tabla1[[#This Row],[GANADOR DEL PARTIDO]]="EMPATE",0,1))</f>
        <v>0</v>
      </c>
    </row>
    <row r="28" spans="1:18" x14ac:dyDescent="0.2">
      <c r="A28" t="s">
        <v>16</v>
      </c>
      <c r="B28" t="s">
        <v>12</v>
      </c>
      <c r="C28" t="s">
        <v>94</v>
      </c>
      <c r="D28" t="s">
        <v>21</v>
      </c>
      <c r="E28">
        <v>1</v>
      </c>
      <c r="F28">
        <v>0</v>
      </c>
      <c r="G28" t="str">
        <f>CONCATENATE(Tabla1[[#This Row],[GOLES EQUIPO 1]], "-",Tabla1[[#This Row],[GOLES EQUIPO 2]])</f>
        <v>1-0</v>
      </c>
      <c r="H2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8" t="s">
        <v>44</v>
      </c>
      <c r="J28">
        <v>0</v>
      </c>
      <c r="K28">
        <v>0</v>
      </c>
      <c r="L28" t="s">
        <v>44</v>
      </c>
      <c r="M28" t="str">
        <f>IF(Tabla1[[#This Row],[GOLES AWAY]]="si", IF(ISODD(ROW(Tabla1[[#This Row],[FASE]]))="VERDADERO", IF(Tabla1[[#This Row],[GOLES EQUIPO 2]]&lt;F29,Tabla1[[#This Row],[EQUIPO 2]],Tabla1[[#This Row],[EQUIPO 1]]), IF(Tabla1[[#This Row],[GOLES EQUIPO 2]]&lt;F27,Tabla1[[#This Row],[EQUIPO 1]],Tabla1[[#This Row],[EQUIPO 2]])), "NO APLICA")</f>
        <v>NO APLICA</v>
      </c>
      <c r="N28" t="str">
        <f>IF(   OR( Tabla1[[#This Row],[FASE]] = "FINAL_", Tabla1[[#This Row],[FASE]]= "SEMIS_", Tabla1[[#This Row],[FASE]]= "CUARTOS_"), "-", IF(E28&gt;=F28,IF(E28=F28, "EMPATE",C28),D28))</f>
        <v>INTER DE MILÁN</v>
      </c>
      <c r="O28">
        <f>IF(ISODD(ROW(Tabla1[[#This Row],[TEMPORADA]])), SUM(Tabla1[[#This Row],[GOLES EQUIPO 1]],F29),  SUM(Tabla1[[#This Row],[GOLES EQUIPO 1]],F27) )</f>
        <v>2</v>
      </c>
      <c r="P2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EQUIPO]]&lt;O29, Tabla1[[#This Row],[EQUIPO 2]], Tabla1[[#This Row],[EQUIPO 1]]) )), "-")</f>
        <v>-</v>
      </c>
      <c r="Q28">
        <f>IF(Tabla1[[#This Row],[GANADOR DEL PARTIDO]]=Tabla1[[#This Row],[EQUIPO 1]], 1, IF(Tabla1[[#This Row],[GANADOR DEL PARTIDO]]="EMPATE",0,-1))</f>
        <v>1</v>
      </c>
      <c r="R28">
        <f>IF(Tabla1[[#This Row],[GANADOR DEL PARTIDO]]=Tabla1[[#This Row],[EQUIPO 1]], -1, IF(Tabla1[[#This Row],[GANADOR DEL PARTIDO]]="EMPATE",0,1))</f>
        <v>-1</v>
      </c>
    </row>
    <row r="29" spans="1:18" x14ac:dyDescent="0.2">
      <c r="A29" t="s">
        <v>16</v>
      </c>
      <c r="B29" t="s">
        <v>12</v>
      </c>
      <c r="C29" t="s">
        <v>7</v>
      </c>
      <c r="D29" t="s">
        <v>13</v>
      </c>
      <c r="E29">
        <v>1</v>
      </c>
      <c r="F29">
        <v>1</v>
      </c>
      <c r="G29" t="str">
        <f>CONCATENATE(Tabla1[[#This Row],[GOLES EQUIPO 1]], "-",Tabla1[[#This Row],[GOLES EQUIPO 2]])</f>
        <v>1-1</v>
      </c>
      <c r="H2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29" t="s">
        <v>44</v>
      </c>
      <c r="J29">
        <v>0</v>
      </c>
      <c r="K29">
        <v>0</v>
      </c>
      <c r="L29" t="s">
        <v>44</v>
      </c>
      <c r="M29" t="str">
        <f>IF(Tabla1[[#This Row],[GOLES AWAY]]="si", IF(ISODD(ROW(Tabla1[[#This Row],[FASE]]))="VERDADERO", IF(Tabla1[[#This Row],[GOLES EQUIPO 2]]&lt;F30,Tabla1[[#This Row],[EQUIPO 2]],Tabla1[[#This Row],[EQUIPO 1]]), IF(Tabla1[[#This Row],[GOLES EQUIPO 2]]&lt;F28,Tabla1[[#This Row],[EQUIPO 1]],Tabla1[[#This Row],[EQUIPO 2]])), "NO APLICA")</f>
        <v>NO APLICA</v>
      </c>
      <c r="N29" t="str">
        <f>IF(   OR( Tabla1[[#This Row],[FASE]] = "FINAL_", Tabla1[[#This Row],[FASE]]= "SEMIS_", Tabla1[[#This Row],[FASE]]= "CUARTOS_"), "-", IF(E29&gt;=F29,IF(E29=F29, "EMPATE",C29),D29))</f>
        <v>EMPATE</v>
      </c>
      <c r="O29">
        <f>IF(ISODD(ROW(Tabla1[[#This Row],[TEMPORADA]])), SUM(Tabla1[[#This Row],[GOLES EQUIPO 1]],F30),  SUM(Tabla1[[#This Row],[GOLES EQUIPO 1]],F28) )</f>
        <v>1</v>
      </c>
      <c r="P2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EQUIPO]]&lt;O30, Tabla1[[#This Row],[EQUIPO 2]], Tabla1[[#This Row],[EQUIPO 1]]) )), "-")</f>
        <v>MANCHESTER CITY</v>
      </c>
      <c r="Q29">
        <f>IF(Tabla1[[#This Row],[GANADOR DEL PARTIDO]]=Tabla1[[#This Row],[EQUIPO 1]], 1, IF(Tabla1[[#This Row],[GANADOR DEL PARTIDO]]="EMPATE",0,-1))</f>
        <v>0</v>
      </c>
      <c r="R29">
        <f>IF(Tabla1[[#This Row],[GANADOR DEL PARTIDO]]=Tabla1[[#This Row],[EQUIPO 1]], -1, IF(Tabla1[[#This Row],[GANADOR DEL PARTIDO]]="EMPATE",0,1))</f>
        <v>0</v>
      </c>
    </row>
    <row r="30" spans="1:18" x14ac:dyDescent="0.2">
      <c r="A30" t="s">
        <v>16</v>
      </c>
      <c r="B30" t="s">
        <v>12</v>
      </c>
      <c r="C30" t="s">
        <v>13</v>
      </c>
      <c r="D30" t="s">
        <v>7</v>
      </c>
      <c r="E30">
        <v>3</v>
      </c>
      <c r="F30">
        <v>0</v>
      </c>
      <c r="G30" t="str">
        <f>CONCATENATE(Tabla1[[#This Row],[GOLES EQUIPO 1]], "-",Tabla1[[#This Row],[GOLES EQUIPO 2]])</f>
        <v>3-0</v>
      </c>
      <c r="H3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30" t="s">
        <v>44</v>
      </c>
      <c r="J30">
        <v>0</v>
      </c>
      <c r="K30">
        <v>0</v>
      </c>
      <c r="L30" t="s">
        <v>44</v>
      </c>
      <c r="M30" t="str">
        <f>IF(Tabla1[[#This Row],[GOLES AWAY]]="si", IF(ISODD(ROW(Tabla1[[#This Row],[FASE]]))="VERDADERO", IF(Tabla1[[#This Row],[GOLES EQUIPO 2]]&lt;F31,Tabla1[[#This Row],[EQUIPO 2]],Tabla1[[#This Row],[EQUIPO 1]]), IF(Tabla1[[#This Row],[GOLES EQUIPO 2]]&lt;F29,Tabla1[[#This Row],[EQUIPO 1]],Tabla1[[#This Row],[EQUIPO 2]])), "NO APLICA")</f>
        <v>NO APLICA</v>
      </c>
      <c r="N30" t="str">
        <f>IF(   OR( Tabla1[[#This Row],[FASE]] = "FINAL_", Tabla1[[#This Row],[FASE]]= "SEMIS_", Tabla1[[#This Row],[FASE]]= "CUARTOS_"), "-", IF(E30&gt;=F30,IF(E30=F30, "EMPATE",C30),D30))</f>
        <v>MANCHESTER CITY</v>
      </c>
      <c r="O30">
        <f>IF(ISODD(ROW(Tabla1[[#This Row],[TEMPORADA]])), SUM(Tabla1[[#This Row],[GOLES EQUIPO 1]],F31),  SUM(Tabla1[[#This Row],[GOLES EQUIPO 1]],F29) )</f>
        <v>4</v>
      </c>
      <c r="P3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EQUIPO]]&lt;O31, Tabla1[[#This Row],[EQUIPO 2]], Tabla1[[#This Row],[EQUIPO 1]]) )), "-")</f>
        <v>-</v>
      </c>
      <c r="Q30">
        <f>IF(Tabla1[[#This Row],[GANADOR DEL PARTIDO]]=Tabla1[[#This Row],[EQUIPO 1]], 1, IF(Tabla1[[#This Row],[GANADOR DEL PARTIDO]]="EMPATE",0,-1))</f>
        <v>1</v>
      </c>
      <c r="R30">
        <f>IF(Tabla1[[#This Row],[GANADOR DEL PARTIDO]]=Tabla1[[#This Row],[EQUIPO 1]], -1, IF(Tabla1[[#This Row],[GANADOR DEL PARTIDO]]="EMPATE",0,1))</f>
        <v>-1</v>
      </c>
    </row>
    <row r="31" spans="1:18" x14ac:dyDescent="0.2">
      <c r="A31" t="s">
        <v>22</v>
      </c>
      <c r="B31" t="s">
        <v>6</v>
      </c>
      <c r="C31" t="s">
        <v>5</v>
      </c>
      <c r="D31" t="s">
        <v>23</v>
      </c>
      <c r="E31">
        <v>1</v>
      </c>
      <c r="F31">
        <v>0</v>
      </c>
      <c r="G31" t="str">
        <f>CONCATENATE(Tabla1[[#This Row],[GOLES EQUIPO 1]], "-",Tabla1[[#This Row],[GOLES EQUIPO 2]])</f>
        <v>1-0</v>
      </c>
      <c r="H3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31" t="s">
        <v>44</v>
      </c>
      <c r="J31">
        <v>0</v>
      </c>
      <c r="K31">
        <v>0</v>
      </c>
      <c r="L31" t="s">
        <v>44</v>
      </c>
      <c r="M31" t="str">
        <f>IF(Tabla1[[#This Row],[GOLES AWAY]]="si", IF(ISODD(ROW(Tabla1[[#This Row],[FASE]]))="VERDADERO", IF(Tabla1[[#This Row],[GOLES EQUIPO 2]]&lt;F32,Tabla1[[#This Row],[EQUIPO 2]],Tabla1[[#This Row],[EQUIPO 1]]), IF(Tabla1[[#This Row],[GOLES EQUIPO 2]]&lt;F30,Tabla1[[#This Row],[EQUIPO 1]],Tabla1[[#This Row],[EQUIPO 2]])), "NO APLICA")</f>
        <v>NO APLICA</v>
      </c>
      <c r="N31" t="str">
        <f>IF(   OR( Tabla1[[#This Row],[FASE]] = "FINAL_", Tabla1[[#This Row],[FASE]]= "SEMIS_", Tabla1[[#This Row],[FASE]]= "CUARTOS_"), "-", IF(E31&gt;=F31,IF(E31=F31, "EMPATE",C31),D31))</f>
        <v>REAL MADRID</v>
      </c>
      <c r="O31">
        <f>IF(ISODD(ROW(Tabla1[[#This Row],[TEMPORADA]])), SUM(Tabla1[[#This Row],[GOLES EQUIPO 1]],F32),  SUM(Tabla1[[#This Row],[GOLES EQUIPO 1]],F30) )</f>
        <v>1</v>
      </c>
      <c r="P3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EQUIPO]]&lt;O32, Tabla1[[#This Row],[EQUIPO 2]], Tabla1[[#This Row],[EQUIPO 1]]) )), "-")</f>
        <v>REAL MADRID</v>
      </c>
      <c r="Q31">
        <f>IF(Tabla1[[#This Row],[GANADOR DEL PARTIDO]]=Tabla1[[#This Row],[EQUIPO 1]], 1, IF(Tabla1[[#This Row],[GANADOR DEL PARTIDO]]="EMPATE",0,-1))</f>
        <v>1</v>
      </c>
      <c r="R31">
        <f>IF(Tabla1[[#This Row],[GANADOR DEL PARTIDO]]=Tabla1[[#This Row],[EQUIPO 1]], -1, IF(Tabla1[[#This Row],[GANADOR DEL PARTIDO]]="EMPATE",0,1))</f>
        <v>-1</v>
      </c>
    </row>
    <row r="32" spans="1:18" x14ac:dyDescent="0.2">
      <c r="A32" t="s">
        <v>22</v>
      </c>
      <c r="B32" t="s">
        <v>99</v>
      </c>
      <c r="C32" t="s">
        <v>23</v>
      </c>
      <c r="D32" t="s">
        <v>5</v>
      </c>
      <c r="E32">
        <v>0</v>
      </c>
      <c r="F32">
        <v>0</v>
      </c>
      <c r="G32" t="str">
        <f>CONCATENATE(Tabla1[[#This Row],[GOLES EQUIPO 1]], "-",Tabla1[[#This Row],[GOLES EQUIPO 2]])</f>
        <v>0-0</v>
      </c>
      <c r="H3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32" t="s">
        <v>44</v>
      </c>
      <c r="J32">
        <v>0</v>
      </c>
      <c r="K32">
        <v>0</v>
      </c>
      <c r="L32" t="s">
        <v>44</v>
      </c>
      <c r="M32" t="str">
        <f>IF(Tabla1[[#This Row],[GOLES AWAY]]="si", IF(ISODD(ROW(Tabla1[[#This Row],[FASE]]))="VERDADERO", IF(Tabla1[[#This Row],[GOLES EQUIPO 2]]&lt;F33,Tabla1[[#This Row],[EQUIPO 2]],Tabla1[[#This Row],[EQUIPO 1]]), IF(Tabla1[[#This Row],[GOLES EQUIPO 2]]&lt;F31,Tabla1[[#This Row],[EQUIPO 1]],Tabla1[[#This Row],[EQUIPO 2]])), "NO APLICA")</f>
        <v>NO APLICA</v>
      </c>
      <c r="N32" t="str">
        <f>IF(   OR( Tabla1[[#This Row],[FASE]] = "FINAL_", Tabla1[[#This Row],[FASE]]= "SEMIS_", Tabla1[[#This Row],[FASE]]= "CUARTOS_"), "-", IF(E32&gt;=F32,IF(E32=F32, "EMPATE",C32),D32))</f>
        <v>-</v>
      </c>
      <c r="O32">
        <f>IF(ISODD(ROW(Tabla1[[#This Row],[TEMPORADA]])), SUM(Tabla1[[#This Row],[GOLES EQUIPO 1]],F33),  SUM(Tabla1[[#This Row],[GOLES EQUIPO 1]],F31) )</f>
        <v>0</v>
      </c>
      <c r="P3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EQUIPO]]&lt;O33, Tabla1[[#This Row],[EQUIPO 2]], Tabla1[[#This Row],[EQUIPO 1]]) )), "-")</f>
        <v>-</v>
      </c>
      <c r="Q32">
        <f>IF(Tabla1[[#This Row],[GANADOR DEL PARTIDO]]=Tabla1[[#This Row],[EQUIPO 1]], 1, IF(Tabla1[[#This Row],[GANADOR DEL PARTIDO]]="EMPATE",0,-1))</f>
        <v>-1</v>
      </c>
      <c r="R32">
        <f>IF(Tabla1[[#This Row],[GANADOR DEL PARTIDO]]=Tabla1[[#This Row],[EQUIPO 1]], -1, IF(Tabla1[[#This Row],[GANADOR DEL PARTIDO]]="EMPATE",0,1))</f>
        <v>1</v>
      </c>
    </row>
    <row r="33" spans="1:18" x14ac:dyDescent="0.2">
      <c r="A33" t="s">
        <v>22</v>
      </c>
      <c r="B33" t="s">
        <v>18</v>
      </c>
      <c r="C33" t="s">
        <v>5</v>
      </c>
      <c r="D33" t="s">
        <v>13</v>
      </c>
      <c r="E33">
        <v>3</v>
      </c>
      <c r="F33">
        <v>1</v>
      </c>
      <c r="G33" t="str">
        <f>CONCATENATE(Tabla1[[#This Row],[GOLES EQUIPO 1]], "-",Tabla1[[#This Row],[GOLES EQUIPO 2]])</f>
        <v>3-1</v>
      </c>
      <c r="H3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33" t="s">
        <v>44</v>
      </c>
      <c r="J33">
        <v>0</v>
      </c>
      <c r="K33">
        <v>0</v>
      </c>
      <c r="L33" t="s">
        <v>44</v>
      </c>
      <c r="M33" t="str">
        <f>IF(Tabla1[[#This Row],[GOLES AWAY]]="si", IF(ISODD(ROW(Tabla1[[#This Row],[FASE]]))="VERDADERO", IF(Tabla1[[#This Row],[GOLES EQUIPO 2]]&lt;F34,Tabla1[[#This Row],[EQUIPO 2]],Tabla1[[#This Row],[EQUIPO 1]]), IF(Tabla1[[#This Row],[GOLES EQUIPO 2]]&lt;F32,Tabla1[[#This Row],[EQUIPO 1]],Tabla1[[#This Row],[EQUIPO 2]])), "NO APLICA")</f>
        <v>NO APLICA</v>
      </c>
      <c r="N33" t="str">
        <f>IF(   OR( Tabla1[[#This Row],[FASE]] = "FINAL_", Tabla1[[#This Row],[FASE]]= "SEMIS_", Tabla1[[#This Row],[FASE]]= "CUARTOS_"), "-", IF(E33&gt;=F33,IF(E33=F33, "EMPATE",C33),D33))</f>
        <v>REAL MADRID</v>
      </c>
      <c r="O33">
        <f>IF(ISODD(ROW(Tabla1[[#This Row],[TEMPORADA]])), SUM(Tabla1[[#This Row],[GOLES EQUIPO 1]],F34),  SUM(Tabla1[[#This Row],[GOLES EQUIPO 1]],F32) )</f>
        <v>6</v>
      </c>
      <c r="P3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EQUIPO]]&lt;O34, Tabla1[[#This Row],[EQUIPO 2]], Tabla1[[#This Row],[EQUIPO 1]]) )), "-")</f>
        <v>REAL MADRID</v>
      </c>
      <c r="Q33">
        <f>IF(Tabla1[[#This Row],[GANADOR DEL PARTIDO]]=Tabla1[[#This Row],[EQUIPO 1]], 1, IF(Tabla1[[#This Row],[GANADOR DEL PARTIDO]]="EMPATE",0,-1))</f>
        <v>1</v>
      </c>
      <c r="R33">
        <f>IF(Tabla1[[#This Row],[GANADOR DEL PARTIDO]]=Tabla1[[#This Row],[EQUIPO 1]], -1, IF(Tabla1[[#This Row],[GANADOR DEL PARTIDO]]="EMPATE",0,1))</f>
        <v>-1</v>
      </c>
    </row>
    <row r="34" spans="1:18" x14ac:dyDescent="0.2">
      <c r="A34" t="s">
        <v>22</v>
      </c>
      <c r="B34" t="s">
        <v>18</v>
      </c>
      <c r="C34" t="s">
        <v>13</v>
      </c>
      <c r="D34" t="s">
        <v>5</v>
      </c>
      <c r="E34">
        <v>4</v>
      </c>
      <c r="F34">
        <v>3</v>
      </c>
      <c r="G34" t="str">
        <f>CONCATENATE(Tabla1[[#This Row],[GOLES EQUIPO 1]], "-",Tabla1[[#This Row],[GOLES EQUIPO 2]])</f>
        <v>4-3</v>
      </c>
      <c r="H3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3-4</v>
      </c>
      <c r="I34" t="s">
        <v>44</v>
      </c>
      <c r="J34">
        <v>0</v>
      </c>
      <c r="K34">
        <v>0</v>
      </c>
      <c r="L34" t="s">
        <v>44</v>
      </c>
      <c r="M34" t="str">
        <f>IF(Tabla1[[#This Row],[GOLES AWAY]]="si", IF(ISODD(ROW(Tabla1[[#This Row],[FASE]]))="VERDADERO", IF(Tabla1[[#This Row],[GOLES EQUIPO 2]]&lt;F35,Tabla1[[#This Row],[EQUIPO 2]],Tabla1[[#This Row],[EQUIPO 1]]), IF(Tabla1[[#This Row],[GOLES EQUIPO 2]]&lt;F33,Tabla1[[#This Row],[EQUIPO 1]],Tabla1[[#This Row],[EQUIPO 2]])), "NO APLICA")</f>
        <v>NO APLICA</v>
      </c>
      <c r="N34" t="str">
        <f>IF(   OR( Tabla1[[#This Row],[FASE]] = "FINAL_", Tabla1[[#This Row],[FASE]]= "SEMIS_", Tabla1[[#This Row],[FASE]]= "CUARTOS_"), "-", IF(E34&gt;=F34,IF(E34=F34, "EMPATE",C34),D34))</f>
        <v>MANCHESTER CITY</v>
      </c>
      <c r="O34">
        <f>IF(ISODD(ROW(Tabla1[[#This Row],[TEMPORADA]])), SUM(Tabla1[[#This Row],[GOLES EQUIPO 1]],F35),  SUM(Tabla1[[#This Row],[GOLES EQUIPO 1]],F33) )</f>
        <v>5</v>
      </c>
      <c r="P3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EQUIPO]]&lt;O35, Tabla1[[#This Row],[EQUIPO 2]], Tabla1[[#This Row],[EQUIPO 1]]) )), "-")</f>
        <v>-</v>
      </c>
      <c r="Q34">
        <f>IF(Tabla1[[#This Row],[GANADOR DEL PARTIDO]]=Tabla1[[#This Row],[EQUIPO 1]], 1, IF(Tabla1[[#This Row],[GANADOR DEL PARTIDO]]="EMPATE",0,-1))</f>
        <v>1</v>
      </c>
      <c r="R34">
        <f>IF(Tabla1[[#This Row],[GANADOR DEL PARTIDO]]=Tabla1[[#This Row],[EQUIPO 1]], -1, IF(Tabla1[[#This Row],[GANADOR DEL PARTIDO]]="EMPATE",0,1))</f>
        <v>-1</v>
      </c>
    </row>
    <row r="35" spans="1:18" x14ac:dyDescent="0.2">
      <c r="A35" t="s">
        <v>22</v>
      </c>
      <c r="B35" t="s">
        <v>18</v>
      </c>
      <c r="C35" t="s">
        <v>24</v>
      </c>
      <c r="D35" t="s">
        <v>23</v>
      </c>
      <c r="E35">
        <v>2</v>
      </c>
      <c r="F35">
        <v>3</v>
      </c>
      <c r="G35" t="str">
        <f>CONCATENATE(Tabla1[[#This Row],[GOLES EQUIPO 1]], "-",Tabla1[[#This Row],[GOLES EQUIPO 2]])</f>
        <v>2-3</v>
      </c>
      <c r="H3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35" t="s">
        <v>44</v>
      </c>
      <c r="J35">
        <v>0</v>
      </c>
      <c r="K35">
        <v>0</v>
      </c>
      <c r="L35" t="s">
        <v>44</v>
      </c>
      <c r="M35" t="str">
        <f>IF(Tabla1[[#This Row],[GOLES AWAY]]="si", IF(ISODD(ROW(Tabla1[[#This Row],[FASE]]))="VERDADERO", IF(Tabla1[[#This Row],[GOLES EQUIPO 2]]&lt;F36,Tabla1[[#This Row],[EQUIPO 2]],Tabla1[[#This Row],[EQUIPO 1]]), IF(Tabla1[[#This Row],[GOLES EQUIPO 2]]&lt;F34,Tabla1[[#This Row],[EQUIPO 1]],Tabla1[[#This Row],[EQUIPO 2]])), "NO APLICA")</f>
        <v>NO APLICA</v>
      </c>
      <c r="N35" t="str">
        <f>IF(   OR( Tabla1[[#This Row],[FASE]] = "FINAL_", Tabla1[[#This Row],[FASE]]= "SEMIS_", Tabla1[[#This Row],[FASE]]= "CUARTOS_"), "-", IF(E35&gt;=F35,IF(E35=F35, "EMPATE",C35),D35))</f>
        <v>LIVERPOOL</v>
      </c>
      <c r="O35">
        <f>IF(ISODD(ROW(Tabla1[[#This Row],[TEMPORADA]])), SUM(Tabla1[[#This Row],[GOLES EQUIPO 1]],F36),  SUM(Tabla1[[#This Row],[GOLES EQUIPO 1]],F34) )</f>
        <v>2</v>
      </c>
      <c r="P3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EQUIPO]]&lt;O36, Tabla1[[#This Row],[EQUIPO 2]], Tabla1[[#This Row],[EQUIPO 1]]) )), "-")</f>
        <v>LIVERPOOL</v>
      </c>
      <c r="Q35">
        <f>IF(Tabla1[[#This Row],[GANADOR DEL PARTIDO]]=Tabla1[[#This Row],[EQUIPO 1]], 1, IF(Tabla1[[#This Row],[GANADOR DEL PARTIDO]]="EMPATE",0,-1))</f>
        <v>-1</v>
      </c>
      <c r="R35">
        <f>IF(Tabla1[[#This Row],[GANADOR DEL PARTIDO]]=Tabla1[[#This Row],[EQUIPO 1]], -1, IF(Tabla1[[#This Row],[GANADOR DEL PARTIDO]]="EMPATE",0,1))</f>
        <v>1</v>
      </c>
    </row>
    <row r="36" spans="1:18" x14ac:dyDescent="0.2">
      <c r="A36" t="s">
        <v>22</v>
      </c>
      <c r="B36" t="s">
        <v>18</v>
      </c>
      <c r="C36" t="s">
        <v>23</v>
      </c>
      <c r="D36" t="s">
        <v>24</v>
      </c>
      <c r="E36">
        <v>2</v>
      </c>
      <c r="F36">
        <v>0</v>
      </c>
      <c r="G36" t="str">
        <f>CONCATENATE(Tabla1[[#This Row],[GOLES EQUIPO 1]], "-",Tabla1[[#This Row],[GOLES EQUIPO 2]])</f>
        <v>2-0</v>
      </c>
      <c r="H3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36" t="s">
        <v>44</v>
      </c>
      <c r="J36">
        <v>0</v>
      </c>
      <c r="K36">
        <v>0</v>
      </c>
      <c r="L36" t="s">
        <v>44</v>
      </c>
      <c r="M36" t="str">
        <f>IF(Tabla1[[#This Row],[GOLES AWAY]]="si", IF(ISODD(ROW(Tabla1[[#This Row],[FASE]]))="VERDADERO", IF(Tabla1[[#This Row],[GOLES EQUIPO 2]]&lt;F37,Tabla1[[#This Row],[EQUIPO 2]],Tabla1[[#This Row],[EQUIPO 1]]), IF(Tabla1[[#This Row],[GOLES EQUIPO 2]]&lt;F35,Tabla1[[#This Row],[EQUIPO 1]],Tabla1[[#This Row],[EQUIPO 2]])), "NO APLICA")</f>
        <v>NO APLICA</v>
      </c>
      <c r="N36" t="str">
        <f>IF(   OR( Tabla1[[#This Row],[FASE]] = "FINAL_", Tabla1[[#This Row],[FASE]]= "SEMIS_", Tabla1[[#This Row],[FASE]]= "CUARTOS_"), "-", IF(E36&gt;=F36,IF(E36=F36, "EMPATE",C36),D36))</f>
        <v>LIVERPOOL</v>
      </c>
      <c r="O36">
        <f>IF(ISODD(ROW(Tabla1[[#This Row],[TEMPORADA]])), SUM(Tabla1[[#This Row],[GOLES EQUIPO 1]],F37),  SUM(Tabla1[[#This Row],[GOLES EQUIPO 1]],F35) )</f>
        <v>5</v>
      </c>
      <c r="P3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EQUIPO]]&lt;O37, Tabla1[[#This Row],[EQUIPO 2]], Tabla1[[#This Row],[EQUIPO 1]]) )), "-")</f>
        <v>-</v>
      </c>
      <c r="Q36">
        <f>IF(Tabla1[[#This Row],[GANADOR DEL PARTIDO]]=Tabla1[[#This Row],[EQUIPO 1]], 1, IF(Tabla1[[#This Row],[GANADOR DEL PARTIDO]]="EMPATE",0,-1))</f>
        <v>1</v>
      </c>
      <c r="R36">
        <f>IF(Tabla1[[#This Row],[GANADOR DEL PARTIDO]]=Tabla1[[#This Row],[EQUIPO 1]], -1, IF(Tabla1[[#This Row],[GANADOR DEL PARTIDO]]="EMPATE",0,1))</f>
        <v>-1</v>
      </c>
    </row>
    <row r="37" spans="1:18" x14ac:dyDescent="0.2">
      <c r="A37" t="s">
        <v>22</v>
      </c>
      <c r="B37" t="s">
        <v>12</v>
      </c>
      <c r="C37" t="s">
        <v>14</v>
      </c>
      <c r="D37" t="s">
        <v>13</v>
      </c>
      <c r="E37">
        <v>0</v>
      </c>
      <c r="F37">
        <v>0</v>
      </c>
      <c r="G37" t="str">
        <f>CONCATENATE(Tabla1[[#This Row],[GOLES EQUIPO 1]], "-",Tabla1[[#This Row],[GOLES EQUIPO 2]])</f>
        <v>0-0</v>
      </c>
      <c r="H3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37" t="s">
        <v>44</v>
      </c>
      <c r="J37">
        <v>0</v>
      </c>
      <c r="K37">
        <v>0</v>
      </c>
      <c r="L37" t="s">
        <v>44</v>
      </c>
      <c r="M37" t="str">
        <f>IF(Tabla1[[#This Row],[GOLES AWAY]]="si", IF(ISODD(ROW(Tabla1[[#This Row],[FASE]]))="VERDADERO", IF(Tabla1[[#This Row],[GOLES EQUIPO 2]]&lt;F38,Tabla1[[#This Row],[EQUIPO 2]],Tabla1[[#This Row],[EQUIPO 1]]), IF(Tabla1[[#This Row],[GOLES EQUIPO 2]]&lt;F36,Tabla1[[#This Row],[EQUIPO 1]],Tabla1[[#This Row],[EQUIPO 2]])), "NO APLICA")</f>
        <v>NO APLICA</v>
      </c>
      <c r="N37" t="str">
        <f>IF(   OR( Tabla1[[#This Row],[FASE]] = "FINAL_", Tabla1[[#This Row],[FASE]]= "SEMIS_", Tabla1[[#This Row],[FASE]]= "CUARTOS_"), "-", IF(E37&gt;=F37,IF(E37=F37, "EMPATE",C37),D37))</f>
        <v>EMPATE</v>
      </c>
      <c r="O37">
        <f>IF(ISODD(ROW(Tabla1[[#This Row],[TEMPORADA]])), SUM(Tabla1[[#This Row],[GOLES EQUIPO 1]],F38),  SUM(Tabla1[[#This Row],[GOLES EQUIPO 1]],F36) )</f>
        <v>0</v>
      </c>
      <c r="P3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EQUIPO]]&lt;O38, Tabla1[[#This Row],[EQUIPO 2]], Tabla1[[#This Row],[EQUIPO 1]]) )), "-")</f>
        <v>MANCHESTER CITY</v>
      </c>
      <c r="Q37">
        <f>IF(Tabla1[[#This Row],[GANADOR DEL PARTIDO]]=Tabla1[[#This Row],[EQUIPO 1]], 1, IF(Tabla1[[#This Row],[GANADOR DEL PARTIDO]]="EMPATE",0,-1))</f>
        <v>0</v>
      </c>
      <c r="R37">
        <f>IF(Tabla1[[#This Row],[GANADOR DEL PARTIDO]]=Tabla1[[#This Row],[EQUIPO 1]], -1, IF(Tabla1[[#This Row],[GANADOR DEL PARTIDO]]="EMPATE",0,1))</f>
        <v>0</v>
      </c>
    </row>
    <row r="38" spans="1:18" x14ac:dyDescent="0.2">
      <c r="A38" t="s">
        <v>22</v>
      </c>
      <c r="B38" t="s">
        <v>12</v>
      </c>
      <c r="C38" t="s">
        <v>13</v>
      </c>
      <c r="D38" t="s">
        <v>14</v>
      </c>
      <c r="E38">
        <v>1</v>
      </c>
      <c r="F38">
        <v>0</v>
      </c>
      <c r="G38" t="str">
        <f>CONCATENATE(Tabla1[[#This Row],[GOLES EQUIPO 1]], "-",Tabla1[[#This Row],[GOLES EQUIPO 2]])</f>
        <v>1-0</v>
      </c>
      <c r="H3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38" t="s">
        <v>44</v>
      </c>
      <c r="J38">
        <v>0</v>
      </c>
      <c r="K38">
        <v>0</v>
      </c>
      <c r="L38" t="s">
        <v>44</v>
      </c>
      <c r="M38" t="str">
        <f>IF(Tabla1[[#This Row],[GOLES AWAY]]="si", IF(ISODD(ROW(Tabla1[[#This Row],[FASE]]))="VERDADERO", IF(Tabla1[[#This Row],[GOLES EQUIPO 2]]&lt;F39,Tabla1[[#This Row],[EQUIPO 2]],Tabla1[[#This Row],[EQUIPO 1]]), IF(Tabla1[[#This Row],[GOLES EQUIPO 2]]&lt;F37,Tabla1[[#This Row],[EQUIPO 1]],Tabla1[[#This Row],[EQUIPO 2]])), "NO APLICA")</f>
        <v>NO APLICA</v>
      </c>
      <c r="N38" t="str">
        <f>IF(   OR( Tabla1[[#This Row],[FASE]] = "FINAL_", Tabla1[[#This Row],[FASE]]= "SEMIS_", Tabla1[[#This Row],[FASE]]= "CUARTOS_"), "-", IF(E38&gt;=F38,IF(E38=F38, "EMPATE",C38),D38))</f>
        <v>MANCHESTER CITY</v>
      </c>
      <c r="O38">
        <f>IF(ISODD(ROW(Tabla1[[#This Row],[TEMPORADA]])), SUM(Tabla1[[#This Row],[GOLES EQUIPO 1]],F39),  SUM(Tabla1[[#This Row],[GOLES EQUIPO 1]],F37) )</f>
        <v>1</v>
      </c>
      <c r="P3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EQUIPO]]&lt;O39, Tabla1[[#This Row],[EQUIPO 2]], Tabla1[[#This Row],[EQUIPO 1]]) )), "-")</f>
        <v>-</v>
      </c>
      <c r="Q38">
        <f>IF(Tabla1[[#This Row],[GANADOR DEL PARTIDO]]=Tabla1[[#This Row],[EQUIPO 1]], 1, IF(Tabla1[[#This Row],[GANADOR DEL PARTIDO]]="EMPATE",0,-1))</f>
        <v>1</v>
      </c>
      <c r="R38">
        <f>IF(Tabla1[[#This Row],[GANADOR DEL PARTIDO]]=Tabla1[[#This Row],[EQUIPO 1]], -1, IF(Tabla1[[#This Row],[GANADOR DEL PARTIDO]]="EMPATE",0,1))</f>
        <v>-1</v>
      </c>
    </row>
    <row r="39" spans="1:18" x14ac:dyDescent="0.2">
      <c r="A39" t="s">
        <v>22</v>
      </c>
      <c r="B39" t="s">
        <v>12</v>
      </c>
      <c r="C39" t="s">
        <v>5</v>
      </c>
      <c r="D39" t="s">
        <v>20</v>
      </c>
      <c r="E39">
        <v>2</v>
      </c>
      <c r="F39">
        <v>3</v>
      </c>
      <c r="G39" t="str">
        <f>CONCATENATE(Tabla1[[#This Row],[GOLES EQUIPO 1]], "-",Tabla1[[#This Row],[GOLES EQUIPO 2]])</f>
        <v>2-3</v>
      </c>
      <c r="H3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39" t="s">
        <v>44</v>
      </c>
      <c r="J39">
        <v>0</v>
      </c>
      <c r="K39">
        <v>0</v>
      </c>
      <c r="L39" t="s">
        <v>44</v>
      </c>
      <c r="M39" t="str">
        <f>IF(Tabla1[[#This Row],[GOLES AWAY]]="si", IF(ISODD(ROW(Tabla1[[#This Row],[FASE]]))="VERDADERO", IF(Tabla1[[#This Row],[GOLES EQUIPO 2]]&lt;F40,Tabla1[[#This Row],[EQUIPO 2]],Tabla1[[#This Row],[EQUIPO 1]]), IF(Tabla1[[#This Row],[GOLES EQUIPO 2]]&lt;F38,Tabla1[[#This Row],[EQUIPO 1]],Tabla1[[#This Row],[EQUIPO 2]])), "NO APLICA")</f>
        <v>NO APLICA</v>
      </c>
      <c r="N39" t="str">
        <f>IF(   OR( Tabla1[[#This Row],[FASE]] = "FINAL_", Tabla1[[#This Row],[FASE]]= "SEMIS_", Tabla1[[#This Row],[FASE]]= "CUARTOS_"), "-", IF(E39&gt;=F39,IF(E39=F39, "EMPATE",C39),D39))</f>
        <v>CHELSEA</v>
      </c>
      <c r="O39">
        <f>IF(ISODD(ROW(Tabla1[[#This Row],[TEMPORADA]])), SUM(Tabla1[[#This Row],[GOLES EQUIPO 1]],F40),  SUM(Tabla1[[#This Row],[GOLES EQUIPO 1]],F38) )</f>
        <v>5</v>
      </c>
      <c r="P3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EQUIPO]]&lt;O40, Tabla1[[#This Row],[EQUIPO 2]], Tabla1[[#This Row],[EQUIPO 1]]) )), "-")</f>
        <v>REAL MADRID</v>
      </c>
      <c r="Q39">
        <f>IF(Tabla1[[#This Row],[GANADOR DEL PARTIDO]]=Tabla1[[#This Row],[EQUIPO 1]], 1, IF(Tabla1[[#This Row],[GANADOR DEL PARTIDO]]="EMPATE",0,-1))</f>
        <v>-1</v>
      </c>
      <c r="R39">
        <f>IF(Tabla1[[#This Row],[GANADOR DEL PARTIDO]]=Tabla1[[#This Row],[EQUIPO 1]], -1, IF(Tabla1[[#This Row],[GANADOR DEL PARTIDO]]="EMPATE",0,1))</f>
        <v>1</v>
      </c>
    </row>
    <row r="40" spans="1:18" x14ac:dyDescent="0.2">
      <c r="A40" t="s">
        <v>22</v>
      </c>
      <c r="B40" t="s">
        <v>12</v>
      </c>
      <c r="C40" t="s">
        <v>20</v>
      </c>
      <c r="D40" t="s">
        <v>5</v>
      </c>
      <c r="E40">
        <v>1</v>
      </c>
      <c r="F40">
        <v>3</v>
      </c>
      <c r="G40" t="str">
        <f>CONCATENATE(Tabla1[[#This Row],[GOLES EQUIPO 1]], "-",Tabla1[[#This Row],[GOLES EQUIPO 2]])</f>
        <v>1-3</v>
      </c>
      <c r="H4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40" t="s">
        <v>44</v>
      </c>
      <c r="J40">
        <v>0</v>
      </c>
      <c r="K40">
        <v>0</v>
      </c>
      <c r="L40" t="s">
        <v>44</v>
      </c>
      <c r="M40" t="str">
        <f>IF(Tabla1[[#This Row],[GOLES AWAY]]="si", IF(ISODD(ROW(Tabla1[[#This Row],[FASE]]))="VERDADERO", IF(Tabla1[[#This Row],[GOLES EQUIPO 2]]&lt;F41,Tabla1[[#This Row],[EQUIPO 2]],Tabla1[[#This Row],[EQUIPO 1]]), IF(Tabla1[[#This Row],[GOLES EQUIPO 2]]&lt;F39,Tabla1[[#This Row],[EQUIPO 1]],Tabla1[[#This Row],[EQUIPO 2]])), "NO APLICA")</f>
        <v>NO APLICA</v>
      </c>
      <c r="N40" t="str">
        <f>IF(   OR( Tabla1[[#This Row],[FASE]] = "FINAL_", Tabla1[[#This Row],[FASE]]= "SEMIS_", Tabla1[[#This Row],[FASE]]= "CUARTOS_"), "-", IF(E40&gt;=F40,IF(E40=F40, "EMPATE",C40),D40))</f>
        <v>REAL MADRID</v>
      </c>
      <c r="O40">
        <f>IF(ISODD(ROW(Tabla1[[#This Row],[TEMPORADA]])), SUM(Tabla1[[#This Row],[GOLES EQUIPO 1]],F41),  SUM(Tabla1[[#This Row],[GOLES EQUIPO 1]],F39) )</f>
        <v>4</v>
      </c>
      <c r="P4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EQUIPO]]&lt;O41, Tabla1[[#This Row],[EQUIPO 2]], Tabla1[[#This Row],[EQUIPO 1]]) )), "-")</f>
        <v>-</v>
      </c>
      <c r="Q40">
        <f>IF(Tabla1[[#This Row],[GANADOR DEL PARTIDO]]=Tabla1[[#This Row],[EQUIPO 1]], 1, IF(Tabla1[[#This Row],[GANADOR DEL PARTIDO]]="EMPATE",0,-1))</f>
        <v>-1</v>
      </c>
      <c r="R40">
        <f>IF(Tabla1[[#This Row],[GANADOR DEL PARTIDO]]=Tabla1[[#This Row],[EQUIPO 1]], -1, IF(Tabla1[[#This Row],[GANADOR DEL PARTIDO]]="EMPATE",0,1))</f>
        <v>1</v>
      </c>
    </row>
    <row r="41" spans="1:18" x14ac:dyDescent="0.2">
      <c r="A41" t="s">
        <v>22</v>
      </c>
      <c r="B41" t="s">
        <v>12</v>
      </c>
      <c r="C41" t="s">
        <v>7</v>
      </c>
      <c r="D41" t="s">
        <v>24</v>
      </c>
      <c r="E41">
        <v>1</v>
      </c>
      <c r="F41">
        <v>1</v>
      </c>
      <c r="G41" t="str">
        <f>CONCATENATE(Tabla1[[#This Row],[GOLES EQUIPO 1]], "-",Tabla1[[#This Row],[GOLES EQUIPO 2]])</f>
        <v>1-1</v>
      </c>
      <c r="H4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41" t="s">
        <v>44</v>
      </c>
      <c r="J41">
        <v>0</v>
      </c>
      <c r="K41">
        <v>0</v>
      </c>
      <c r="L41" t="s">
        <v>44</v>
      </c>
      <c r="M41" t="str">
        <f>IF(Tabla1[[#This Row],[GOLES AWAY]]="si", IF(ISODD(ROW(Tabla1[[#This Row],[FASE]]))="VERDADERO", IF(Tabla1[[#This Row],[GOLES EQUIPO 2]]&lt;F42,Tabla1[[#This Row],[EQUIPO 2]],Tabla1[[#This Row],[EQUIPO 1]]), IF(Tabla1[[#This Row],[GOLES EQUIPO 2]]&lt;F40,Tabla1[[#This Row],[EQUIPO 1]],Tabla1[[#This Row],[EQUIPO 2]])), "NO APLICA")</f>
        <v>NO APLICA</v>
      </c>
      <c r="N41" t="str">
        <f>IF(   OR( Tabla1[[#This Row],[FASE]] = "FINAL_", Tabla1[[#This Row],[FASE]]= "SEMIS_", Tabla1[[#This Row],[FASE]]= "CUARTOS_"), "-", IF(E41&gt;=F41,IF(E41=F41, "EMPATE",C41),D41))</f>
        <v>EMPATE</v>
      </c>
      <c r="O41">
        <f>IF(ISODD(ROW(Tabla1[[#This Row],[TEMPORADA]])), SUM(Tabla1[[#This Row],[GOLES EQUIPO 1]],F42),  SUM(Tabla1[[#This Row],[GOLES EQUIPO 1]],F40) )</f>
        <v>1</v>
      </c>
      <c r="P4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EQUIPO]]&lt;O42, Tabla1[[#This Row],[EQUIPO 2]], Tabla1[[#This Row],[EQUIPO 1]]) )), "-")</f>
        <v>VILLARREAL</v>
      </c>
      <c r="Q41">
        <f>IF(Tabla1[[#This Row],[GANADOR DEL PARTIDO]]=Tabla1[[#This Row],[EQUIPO 1]], 1, IF(Tabla1[[#This Row],[GANADOR DEL PARTIDO]]="EMPATE",0,-1))</f>
        <v>0</v>
      </c>
      <c r="R41">
        <f>IF(Tabla1[[#This Row],[GANADOR DEL PARTIDO]]=Tabla1[[#This Row],[EQUIPO 1]], -1, IF(Tabla1[[#This Row],[GANADOR DEL PARTIDO]]="EMPATE",0,1))</f>
        <v>0</v>
      </c>
    </row>
    <row r="42" spans="1:18" x14ac:dyDescent="0.2">
      <c r="A42" t="s">
        <v>22</v>
      </c>
      <c r="B42" t="s">
        <v>12</v>
      </c>
      <c r="C42" t="s">
        <v>24</v>
      </c>
      <c r="D42" t="s">
        <v>7</v>
      </c>
      <c r="E42">
        <v>1</v>
      </c>
      <c r="F42">
        <v>0</v>
      </c>
      <c r="G42" t="str">
        <f>CONCATENATE(Tabla1[[#This Row],[GOLES EQUIPO 1]], "-",Tabla1[[#This Row],[GOLES EQUIPO 2]])</f>
        <v>1-0</v>
      </c>
      <c r="H4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42" t="s">
        <v>44</v>
      </c>
      <c r="J42">
        <v>0</v>
      </c>
      <c r="K42">
        <v>0</v>
      </c>
      <c r="L42" t="s">
        <v>44</v>
      </c>
      <c r="M42" t="str">
        <f>IF(Tabla1[[#This Row],[GOLES AWAY]]="si", IF(ISODD(ROW(Tabla1[[#This Row],[FASE]]))="VERDADERO", IF(Tabla1[[#This Row],[GOLES EQUIPO 2]]&lt;F43,Tabla1[[#This Row],[EQUIPO 2]],Tabla1[[#This Row],[EQUIPO 1]]), IF(Tabla1[[#This Row],[GOLES EQUIPO 2]]&lt;F41,Tabla1[[#This Row],[EQUIPO 1]],Tabla1[[#This Row],[EQUIPO 2]])), "NO APLICA")</f>
        <v>NO APLICA</v>
      </c>
      <c r="N42" t="str">
        <f>IF(   OR( Tabla1[[#This Row],[FASE]] = "FINAL_", Tabla1[[#This Row],[FASE]]= "SEMIS_", Tabla1[[#This Row],[FASE]]= "CUARTOS_"), "-", IF(E42&gt;=F42,IF(E42=F42, "EMPATE",C42),D42))</f>
        <v>VILLARREAL</v>
      </c>
      <c r="O42">
        <f>IF(ISODD(ROW(Tabla1[[#This Row],[TEMPORADA]])), SUM(Tabla1[[#This Row],[GOLES EQUIPO 1]],F43),  SUM(Tabla1[[#This Row],[GOLES EQUIPO 1]],F41) )</f>
        <v>2</v>
      </c>
      <c r="P4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EQUIPO]]&lt;O43, Tabla1[[#This Row],[EQUIPO 2]], Tabla1[[#This Row],[EQUIPO 1]]) )), "-")</f>
        <v>-</v>
      </c>
      <c r="Q42">
        <f>IF(Tabla1[[#This Row],[GANADOR DEL PARTIDO]]=Tabla1[[#This Row],[EQUIPO 1]], 1, IF(Tabla1[[#This Row],[GANADOR DEL PARTIDO]]="EMPATE",0,-1))</f>
        <v>1</v>
      </c>
      <c r="R42">
        <f>IF(Tabla1[[#This Row],[GANADOR DEL PARTIDO]]=Tabla1[[#This Row],[EQUIPO 1]], -1, IF(Tabla1[[#This Row],[GANADOR DEL PARTIDO]]="EMPATE",0,1))</f>
        <v>-1</v>
      </c>
    </row>
    <row r="43" spans="1:18" x14ac:dyDescent="0.2">
      <c r="A43" t="s">
        <v>22</v>
      </c>
      <c r="B43" t="s">
        <v>12</v>
      </c>
      <c r="C43" t="s">
        <v>23</v>
      </c>
      <c r="D43" t="s">
        <v>19</v>
      </c>
      <c r="E43">
        <v>3</v>
      </c>
      <c r="F43">
        <v>3</v>
      </c>
      <c r="G43" t="str">
        <f>CONCATENATE(Tabla1[[#This Row],[GOLES EQUIPO 1]], "-",Tabla1[[#This Row],[GOLES EQUIPO 2]])</f>
        <v>3-3</v>
      </c>
      <c r="H4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3-3</v>
      </c>
      <c r="I43" t="s">
        <v>44</v>
      </c>
      <c r="J43">
        <v>0</v>
      </c>
      <c r="K43">
        <v>0</v>
      </c>
      <c r="L43" t="s">
        <v>44</v>
      </c>
      <c r="M43" t="str">
        <f>IF(Tabla1[[#This Row],[GOLES AWAY]]="si", IF(ISODD(ROW(Tabla1[[#This Row],[FASE]]))="VERDADERO", IF(Tabla1[[#This Row],[GOLES EQUIPO 2]]&lt;F44,Tabla1[[#This Row],[EQUIPO 2]],Tabla1[[#This Row],[EQUIPO 1]]), IF(Tabla1[[#This Row],[GOLES EQUIPO 2]]&lt;F42,Tabla1[[#This Row],[EQUIPO 1]],Tabla1[[#This Row],[EQUIPO 2]])), "NO APLICA")</f>
        <v>NO APLICA</v>
      </c>
      <c r="N43" t="str">
        <f>IF(   OR( Tabla1[[#This Row],[FASE]] = "FINAL_", Tabla1[[#This Row],[FASE]]= "SEMIS_", Tabla1[[#This Row],[FASE]]= "CUARTOS_"), "-", IF(E43&gt;=F43,IF(E43=F43, "EMPATE",C43),D43))</f>
        <v>EMPATE</v>
      </c>
      <c r="O43">
        <f>IF(ISODD(ROW(Tabla1[[#This Row],[TEMPORADA]])), SUM(Tabla1[[#This Row],[GOLES EQUIPO 1]],F44),  SUM(Tabla1[[#This Row],[GOLES EQUIPO 1]],F42) )</f>
        <v>6</v>
      </c>
      <c r="P4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EQUIPO]]&lt;O44, Tabla1[[#This Row],[EQUIPO 2]], Tabla1[[#This Row],[EQUIPO 1]]) )), "-")</f>
        <v>LIVERPOOL</v>
      </c>
      <c r="Q43">
        <f>IF(Tabla1[[#This Row],[GANADOR DEL PARTIDO]]=Tabla1[[#This Row],[EQUIPO 1]], 1, IF(Tabla1[[#This Row],[GANADOR DEL PARTIDO]]="EMPATE",0,-1))</f>
        <v>0</v>
      </c>
      <c r="R43">
        <f>IF(Tabla1[[#This Row],[GANADOR DEL PARTIDO]]=Tabla1[[#This Row],[EQUIPO 1]], -1, IF(Tabla1[[#This Row],[GANADOR DEL PARTIDO]]="EMPATE",0,1))</f>
        <v>0</v>
      </c>
    </row>
    <row r="44" spans="1:18" x14ac:dyDescent="0.2">
      <c r="A44" t="s">
        <v>22</v>
      </c>
      <c r="B44" t="s">
        <v>12</v>
      </c>
      <c r="C44" t="s">
        <v>19</v>
      </c>
      <c r="D44" t="s">
        <v>23</v>
      </c>
      <c r="E44">
        <v>1</v>
      </c>
      <c r="F44">
        <v>3</v>
      </c>
      <c r="G44" t="str">
        <f>CONCATENATE(Tabla1[[#This Row],[GOLES EQUIPO 1]], "-",Tabla1[[#This Row],[GOLES EQUIPO 2]])</f>
        <v>1-3</v>
      </c>
      <c r="H4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44" t="s">
        <v>44</v>
      </c>
      <c r="J44">
        <v>0</v>
      </c>
      <c r="K44">
        <v>0</v>
      </c>
      <c r="L44" t="s">
        <v>44</v>
      </c>
      <c r="M44" t="str">
        <f>IF(Tabla1[[#This Row],[GOLES AWAY]]="si", IF(ISODD(ROW(Tabla1[[#This Row],[FASE]]))="VERDADERO", IF(Tabla1[[#This Row],[GOLES EQUIPO 2]]&lt;F45,Tabla1[[#This Row],[EQUIPO 2]],Tabla1[[#This Row],[EQUIPO 1]]), IF(Tabla1[[#This Row],[GOLES EQUIPO 2]]&lt;F43,Tabla1[[#This Row],[EQUIPO 1]],Tabla1[[#This Row],[EQUIPO 2]])), "NO APLICA")</f>
        <v>NO APLICA</v>
      </c>
      <c r="N44" t="str">
        <f>IF(   OR( Tabla1[[#This Row],[FASE]] = "FINAL_", Tabla1[[#This Row],[FASE]]= "SEMIS_", Tabla1[[#This Row],[FASE]]= "CUARTOS_"), "-", IF(E44&gt;=F44,IF(E44=F44, "EMPATE",C44),D44))</f>
        <v>LIVERPOOL</v>
      </c>
      <c r="O44">
        <f>IF(ISODD(ROW(Tabla1[[#This Row],[TEMPORADA]])), SUM(Tabla1[[#This Row],[GOLES EQUIPO 1]],F45),  SUM(Tabla1[[#This Row],[GOLES EQUIPO 1]],F43) )</f>
        <v>4</v>
      </c>
      <c r="P4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EQUIPO]]&lt;O45, Tabla1[[#This Row],[EQUIPO 2]], Tabla1[[#This Row],[EQUIPO 1]]) )), "-")</f>
        <v>-</v>
      </c>
      <c r="Q44">
        <f>IF(Tabla1[[#This Row],[GANADOR DEL PARTIDO]]=Tabla1[[#This Row],[EQUIPO 1]], 1, IF(Tabla1[[#This Row],[GANADOR DEL PARTIDO]]="EMPATE",0,-1))</f>
        <v>-1</v>
      </c>
      <c r="R44">
        <f>IF(Tabla1[[#This Row],[GANADOR DEL PARTIDO]]=Tabla1[[#This Row],[EQUIPO 1]], -1, IF(Tabla1[[#This Row],[GANADOR DEL PARTIDO]]="EMPATE",0,1))</f>
        <v>1</v>
      </c>
    </row>
    <row r="45" spans="1:18" x14ac:dyDescent="0.2">
      <c r="A45" t="s">
        <v>25</v>
      </c>
      <c r="B45" t="s">
        <v>6</v>
      </c>
      <c r="C45" t="s">
        <v>20</v>
      </c>
      <c r="D45" t="s">
        <v>13</v>
      </c>
      <c r="E45">
        <v>1</v>
      </c>
      <c r="F45">
        <v>0</v>
      </c>
      <c r="G45" t="str">
        <f>CONCATENATE(Tabla1[[#This Row],[GOLES EQUIPO 1]], "-",Tabla1[[#This Row],[GOLES EQUIPO 2]])</f>
        <v>1-0</v>
      </c>
      <c r="H4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45" t="s">
        <v>44</v>
      </c>
      <c r="J45">
        <v>0</v>
      </c>
      <c r="K45">
        <v>0</v>
      </c>
      <c r="L45" t="s">
        <v>44</v>
      </c>
      <c r="M45" t="str">
        <f>IF(Tabla1[[#This Row],[GOLES AWAY]]="si", IF(ISODD(ROW(Tabla1[[#This Row],[FASE]]))="VERDADERO", IF(Tabla1[[#This Row],[GOLES EQUIPO 2]]&lt;F46,Tabla1[[#This Row],[EQUIPO 2]],Tabla1[[#This Row],[EQUIPO 1]]), IF(Tabla1[[#This Row],[GOLES EQUIPO 2]]&lt;F44,Tabla1[[#This Row],[EQUIPO 1]],Tabla1[[#This Row],[EQUIPO 2]])), "NO APLICA")</f>
        <v>NO APLICA</v>
      </c>
      <c r="N45" t="str">
        <f>IF(   OR( Tabla1[[#This Row],[FASE]] = "FINAL_", Tabla1[[#This Row],[FASE]]= "SEMIS_", Tabla1[[#This Row],[FASE]]= "CUARTOS_"), "-", IF(E45&gt;=F45,IF(E45=F45, "EMPATE",C45),D45))</f>
        <v>CHELSEA</v>
      </c>
      <c r="O45">
        <f>IF(ISODD(ROW(Tabla1[[#This Row],[TEMPORADA]])), SUM(Tabla1[[#This Row],[GOLES EQUIPO 1]],F46),  SUM(Tabla1[[#This Row],[GOLES EQUIPO 1]],F44) )</f>
        <v>1</v>
      </c>
      <c r="P4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EQUIPO]]&lt;O46, Tabla1[[#This Row],[EQUIPO 2]], Tabla1[[#This Row],[EQUIPO 1]]) )), "-")</f>
        <v>CHELSEA</v>
      </c>
      <c r="Q45">
        <f>IF(Tabla1[[#This Row],[GANADOR DEL PARTIDO]]=Tabla1[[#This Row],[EQUIPO 1]], 1, IF(Tabla1[[#This Row],[GANADOR DEL PARTIDO]]="EMPATE",0,-1))</f>
        <v>1</v>
      </c>
      <c r="R45">
        <f>IF(Tabla1[[#This Row],[GANADOR DEL PARTIDO]]=Tabla1[[#This Row],[EQUIPO 1]], -1, IF(Tabla1[[#This Row],[GANADOR DEL PARTIDO]]="EMPATE",0,1))</f>
        <v>-1</v>
      </c>
    </row>
    <row r="46" spans="1:18" x14ac:dyDescent="0.2">
      <c r="A46" t="s">
        <v>25</v>
      </c>
      <c r="B46" t="s">
        <v>99</v>
      </c>
      <c r="C46" t="s">
        <v>13</v>
      </c>
      <c r="D46" t="s">
        <v>20</v>
      </c>
      <c r="E46">
        <v>0</v>
      </c>
      <c r="F46">
        <v>0</v>
      </c>
      <c r="G46" t="str">
        <f>CONCATENATE(Tabla1[[#This Row],[GOLES EQUIPO 1]], "-",Tabla1[[#This Row],[GOLES EQUIPO 2]])</f>
        <v>0-0</v>
      </c>
      <c r="H4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46" t="s">
        <v>44</v>
      </c>
      <c r="J46">
        <v>0</v>
      </c>
      <c r="K46">
        <v>0</v>
      </c>
      <c r="L46" t="s">
        <v>44</v>
      </c>
      <c r="M46" t="str">
        <f>IF(Tabla1[[#This Row],[GOLES AWAY]]="si", IF(ISODD(ROW(Tabla1[[#This Row],[FASE]]))="VERDADERO", IF(Tabla1[[#This Row],[GOLES EQUIPO 2]]&lt;F47,Tabla1[[#This Row],[EQUIPO 2]],Tabla1[[#This Row],[EQUIPO 1]]), IF(Tabla1[[#This Row],[GOLES EQUIPO 2]]&lt;F45,Tabla1[[#This Row],[EQUIPO 1]],Tabla1[[#This Row],[EQUIPO 2]])), "NO APLICA")</f>
        <v>NO APLICA</v>
      </c>
      <c r="N46" t="str">
        <f>IF(   OR( Tabla1[[#This Row],[FASE]] = "FINAL_", Tabla1[[#This Row],[FASE]]= "SEMIS_", Tabla1[[#This Row],[FASE]]= "CUARTOS_"), "-", IF(E46&gt;=F46,IF(E46=F46, "EMPATE",C46),D46))</f>
        <v>-</v>
      </c>
      <c r="O46">
        <f>IF(ISODD(ROW(Tabla1[[#This Row],[TEMPORADA]])), SUM(Tabla1[[#This Row],[GOLES EQUIPO 1]],F47),  SUM(Tabla1[[#This Row],[GOLES EQUIPO 1]],F45) )</f>
        <v>0</v>
      </c>
      <c r="P4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EQUIPO]]&lt;O47, Tabla1[[#This Row],[EQUIPO 2]], Tabla1[[#This Row],[EQUIPO 1]]) )), "-")</f>
        <v>-</v>
      </c>
      <c r="Q46">
        <f>IF(Tabla1[[#This Row],[GANADOR DEL PARTIDO]]=Tabla1[[#This Row],[EQUIPO 1]], 1, IF(Tabla1[[#This Row],[GANADOR DEL PARTIDO]]="EMPATE",0,-1))</f>
        <v>-1</v>
      </c>
      <c r="R46">
        <f>IF(Tabla1[[#This Row],[GANADOR DEL PARTIDO]]=Tabla1[[#This Row],[EQUIPO 1]], -1, IF(Tabla1[[#This Row],[GANADOR DEL PARTIDO]]="EMPATE",0,1))</f>
        <v>1</v>
      </c>
    </row>
    <row r="47" spans="1:18" x14ac:dyDescent="0.2">
      <c r="A47" t="s">
        <v>25</v>
      </c>
      <c r="B47" t="s">
        <v>18</v>
      </c>
      <c r="C47" t="s">
        <v>20</v>
      </c>
      <c r="D47" t="s">
        <v>5</v>
      </c>
      <c r="E47">
        <v>2</v>
      </c>
      <c r="F47">
        <v>0</v>
      </c>
      <c r="G47" t="str">
        <f>CONCATENATE(Tabla1[[#This Row],[GOLES EQUIPO 1]], "-",Tabla1[[#This Row],[GOLES EQUIPO 2]])</f>
        <v>2-0</v>
      </c>
      <c r="H4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47" t="s">
        <v>44</v>
      </c>
      <c r="J47">
        <v>0</v>
      </c>
      <c r="K47">
        <v>0</v>
      </c>
      <c r="L47" t="s">
        <v>44</v>
      </c>
      <c r="M47" t="str">
        <f>IF(Tabla1[[#This Row],[GOLES AWAY]]="si", IF(ISODD(ROW(Tabla1[[#This Row],[FASE]]))="VERDADERO", IF(Tabla1[[#This Row],[GOLES EQUIPO 2]]&lt;F48,Tabla1[[#This Row],[EQUIPO 2]],Tabla1[[#This Row],[EQUIPO 1]]), IF(Tabla1[[#This Row],[GOLES EQUIPO 2]]&lt;F46,Tabla1[[#This Row],[EQUIPO 1]],Tabla1[[#This Row],[EQUIPO 2]])), "NO APLICA")</f>
        <v>NO APLICA</v>
      </c>
      <c r="N47" t="str">
        <f>IF(   OR( Tabla1[[#This Row],[FASE]] = "FINAL_", Tabla1[[#This Row],[FASE]]= "SEMIS_", Tabla1[[#This Row],[FASE]]= "CUARTOS_"), "-", IF(E47&gt;=F47,IF(E47=F47, "EMPATE",C47),D47))</f>
        <v>CHELSEA</v>
      </c>
      <c r="O47">
        <f>IF(ISODD(ROW(Tabla1[[#This Row],[TEMPORADA]])), SUM(Tabla1[[#This Row],[GOLES EQUIPO 1]],F48),  SUM(Tabla1[[#This Row],[GOLES EQUIPO 1]],F46) )</f>
        <v>3</v>
      </c>
      <c r="P4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EQUIPO]]&lt;O48, Tabla1[[#This Row],[EQUIPO 2]], Tabla1[[#This Row],[EQUIPO 1]]) )), "-")</f>
        <v>CHELSEA</v>
      </c>
      <c r="Q47">
        <f>IF(Tabla1[[#This Row],[GANADOR DEL PARTIDO]]=Tabla1[[#This Row],[EQUIPO 1]], 1, IF(Tabla1[[#This Row],[GANADOR DEL PARTIDO]]="EMPATE",0,-1))</f>
        <v>1</v>
      </c>
      <c r="R47">
        <f>IF(Tabla1[[#This Row],[GANADOR DEL PARTIDO]]=Tabla1[[#This Row],[EQUIPO 1]], -1, IF(Tabla1[[#This Row],[GANADOR DEL PARTIDO]]="EMPATE",0,1))</f>
        <v>-1</v>
      </c>
    </row>
    <row r="48" spans="1:18" x14ac:dyDescent="0.2">
      <c r="A48" t="s">
        <v>25</v>
      </c>
      <c r="B48" t="s">
        <v>18</v>
      </c>
      <c r="C48" t="s">
        <v>5</v>
      </c>
      <c r="D48" t="s">
        <v>20</v>
      </c>
      <c r="E48">
        <v>1</v>
      </c>
      <c r="F48">
        <v>1</v>
      </c>
      <c r="G48" t="str">
        <f>CONCATENATE(Tabla1[[#This Row],[GOLES EQUIPO 1]], "-",Tabla1[[#This Row],[GOLES EQUIPO 2]])</f>
        <v>1-1</v>
      </c>
      <c r="H4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48" t="s">
        <v>44</v>
      </c>
      <c r="J48">
        <v>0</v>
      </c>
      <c r="K48">
        <v>0</v>
      </c>
      <c r="L48" t="s">
        <v>44</v>
      </c>
      <c r="M48" t="str">
        <f>IF(Tabla1[[#This Row],[GOLES AWAY]]="si", IF(ISODD(ROW(Tabla1[[#This Row],[FASE]]))="VERDADERO", IF(Tabla1[[#This Row],[GOLES EQUIPO 2]]&lt;F49,Tabla1[[#This Row],[EQUIPO 2]],Tabla1[[#This Row],[EQUIPO 1]]), IF(Tabla1[[#This Row],[GOLES EQUIPO 2]]&lt;F47,Tabla1[[#This Row],[EQUIPO 1]],Tabla1[[#This Row],[EQUIPO 2]])), "NO APLICA")</f>
        <v>NO APLICA</v>
      </c>
      <c r="N48" t="str">
        <f>IF(   OR( Tabla1[[#This Row],[FASE]] = "FINAL_", Tabla1[[#This Row],[FASE]]= "SEMIS_", Tabla1[[#This Row],[FASE]]= "CUARTOS_"), "-", IF(E48&gt;=F48,IF(E48=F48, "EMPATE",C48),D48))</f>
        <v>EMPATE</v>
      </c>
      <c r="O48">
        <f>IF(ISODD(ROW(Tabla1[[#This Row],[TEMPORADA]])), SUM(Tabla1[[#This Row],[GOLES EQUIPO 1]],F49),  SUM(Tabla1[[#This Row],[GOLES EQUIPO 1]],F47) )</f>
        <v>1</v>
      </c>
      <c r="P4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EQUIPO]]&lt;O49, Tabla1[[#This Row],[EQUIPO 2]], Tabla1[[#This Row],[EQUIPO 1]]) )), "-")</f>
        <v>-</v>
      </c>
      <c r="Q48">
        <f>IF(Tabla1[[#This Row],[GANADOR DEL PARTIDO]]=Tabla1[[#This Row],[EQUIPO 1]], 1, IF(Tabla1[[#This Row],[GANADOR DEL PARTIDO]]="EMPATE",0,-1))</f>
        <v>0</v>
      </c>
      <c r="R48">
        <f>IF(Tabla1[[#This Row],[GANADOR DEL PARTIDO]]=Tabla1[[#This Row],[EQUIPO 1]], -1, IF(Tabla1[[#This Row],[GANADOR DEL PARTIDO]]="EMPATE",0,1))</f>
        <v>0</v>
      </c>
    </row>
    <row r="49" spans="1:18" x14ac:dyDescent="0.2">
      <c r="A49" t="s">
        <v>25</v>
      </c>
      <c r="B49" t="s">
        <v>18</v>
      </c>
      <c r="C49" t="s">
        <v>13</v>
      </c>
      <c r="D49" t="s">
        <v>8</v>
      </c>
      <c r="E49">
        <v>2</v>
      </c>
      <c r="F49">
        <v>0</v>
      </c>
      <c r="G49" t="str">
        <f>CONCATENATE(Tabla1[[#This Row],[GOLES EQUIPO 1]], "-",Tabla1[[#This Row],[GOLES EQUIPO 2]])</f>
        <v>2-0</v>
      </c>
      <c r="H4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49" t="s">
        <v>44</v>
      </c>
      <c r="J49">
        <v>0</v>
      </c>
      <c r="K49">
        <v>0</v>
      </c>
      <c r="L49" t="s">
        <v>44</v>
      </c>
      <c r="M49" t="str">
        <f>IF(Tabla1[[#This Row],[GOLES AWAY]]="si", IF(ISODD(ROW(Tabla1[[#This Row],[FASE]]))="VERDADERO", IF(Tabla1[[#This Row],[GOLES EQUIPO 2]]&lt;F50,Tabla1[[#This Row],[EQUIPO 2]],Tabla1[[#This Row],[EQUIPO 1]]), IF(Tabla1[[#This Row],[GOLES EQUIPO 2]]&lt;F48,Tabla1[[#This Row],[EQUIPO 1]],Tabla1[[#This Row],[EQUIPO 2]])), "NO APLICA")</f>
        <v>NO APLICA</v>
      </c>
      <c r="N49" t="str">
        <f>IF(   OR( Tabla1[[#This Row],[FASE]] = "FINAL_", Tabla1[[#This Row],[FASE]]= "SEMIS_", Tabla1[[#This Row],[FASE]]= "CUARTOS_"), "-", IF(E49&gt;=F49,IF(E49=F49, "EMPATE",C49),D49))</f>
        <v>MANCHESTER CITY</v>
      </c>
      <c r="O49">
        <f>IF(ISODD(ROW(Tabla1[[#This Row],[TEMPORADA]])), SUM(Tabla1[[#This Row],[GOLES EQUIPO 1]],F50),  SUM(Tabla1[[#This Row],[GOLES EQUIPO 1]],F48) )</f>
        <v>4</v>
      </c>
      <c r="P4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EQUIPO]]&lt;O50, Tabla1[[#This Row],[EQUIPO 2]], Tabla1[[#This Row],[EQUIPO 1]]) )), "-")</f>
        <v>MANCHESTER CITY</v>
      </c>
      <c r="Q49">
        <f>IF(Tabla1[[#This Row],[GANADOR DEL PARTIDO]]=Tabla1[[#This Row],[EQUIPO 1]], 1, IF(Tabla1[[#This Row],[GANADOR DEL PARTIDO]]="EMPATE",0,-1))</f>
        <v>1</v>
      </c>
      <c r="R49">
        <f>IF(Tabla1[[#This Row],[GANADOR DEL PARTIDO]]=Tabla1[[#This Row],[EQUIPO 1]], -1, IF(Tabla1[[#This Row],[GANADOR DEL PARTIDO]]="EMPATE",0,1))</f>
        <v>-1</v>
      </c>
    </row>
    <row r="50" spans="1:18" x14ac:dyDescent="0.2">
      <c r="A50" t="s">
        <v>25</v>
      </c>
      <c r="B50" t="s">
        <v>18</v>
      </c>
      <c r="C50" t="s">
        <v>8</v>
      </c>
      <c r="D50" t="s">
        <v>13</v>
      </c>
      <c r="E50">
        <v>1</v>
      </c>
      <c r="F50">
        <v>2</v>
      </c>
      <c r="G50" t="str">
        <f>CONCATENATE(Tabla1[[#This Row],[GOLES EQUIPO 1]], "-",Tabla1[[#This Row],[GOLES EQUIPO 2]])</f>
        <v>1-2</v>
      </c>
      <c r="H5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50" t="s">
        <v>44</v>
      </c>
      <c r="J50">
        <v>0</v>
      </c>
      <c r="K50">
        <v>0</v>
      </c>
      <c r="L50" t="s">
        <v>44</v>
      </c>
      <c r="M50" t="str">
        <f>IF(Tabla1[[#This Row],[GOLES AWAY]]="si", IF(ISODD(ROW(Tabla1[[#This Row],[FASE]]))="VERDADERO", IF(Tabla1[[#This Row],[GOLES EQUIPO 2]]&lt;F51,Tabla1[[#This Row],[EQUIPO 2]],Tabla1[[#This Row],[EQUIPO 1]]), IF(Tabla1[[#This Row],[GOLES EQUIPO 2]]&lt;F49,Tabla1[[#This Row],[EQUIPO 1]],Tabla1[[#This Row],[EQUIPO 2]])), "NO APLICA")</f>
        <v>NO APLICA</v>
      </c>
      <c r="N50" t="str">
        <f>IF(   OR( Tabla1[[#This Row],[FASE]] = "FINAL_", Tabla1[[#This Row],[FASE]]= "SEMIS_", Tabla1[[#This Row],[FASE]]= "CUARTOS_"), "-", IF(E50&gt;=F50,IF(E50=F50, "EMPATE",C50),D50))</f>
        <v>MANCHESTER CITY</v>
      </c>
      <c r="O50">
        <f>IF(ISODD(ROW(Tabla1[[#This Row],[TEMPORADA]])), SUM(Tabla1[[#This Row],[GOLES EQUIPO 1]],F51),  SUM(Tabla1[[#This Row],[GOLES EQUIPO 1]],F49) )</f>
        <v>1</v>
      </c>
      <c r="P5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EQUIPO]]&lt;O51, Tabla1[[#This Row],[EQUIPO 2]], Tabla1[[#This Row],[EQUIPO 1]]) )), "-")</f>
        <v>-</v>
      </c>
      <c r="Q50">
        <f>IF(Tabla1[[#This Row],[GANADOR DEL PARTIDO]]=Tabla1[[#This Row],[EQUIPO 1]], 1, IF(Tabla1[[#This Row],[GANADOR DEL PARTIDO]]="EMPATE",0,-1))</f>
        <v>-1</v>
      </c>
      <c r="R50">
        <f>IF(Tabla1[[#This Row],[GANADOR DEL PARTIDO]]=Tabla1[[#This Row],[EQUIPO 1]], -1, IF(Tabla1[[#This Row],[GANADOR DEL PARTIDO]]="EMPATE",0,1))</f>
        <v>1</v>
      </c>
    </row>
    <row r="51" spans="1:18" x14ac:dyDescent="0.2">
      <c r="A51" t="s">
        <v>25</v>
      </c>
      <c r="B51" t="s">
        <v>12</v>
      </c>
      <c r="C51" t="s">
        <v>9</v>
      </c>
      <c r="D51" t="s">
        <v>13</v>
      </c>
      <c r="E51">
        <v>1</v>
      </c>
      <c r="F51">
        <v>2</v>
      </c>
      <c r="G51" t="str">
        <f>CONCATENATE(Tabla1[[#This Row],[GOLES EQUIPO 1]], "-",Tabla1[[#This Row],[GOLES EQUIPO 2]])</f>
        <v>1-2</v>
      </c>
      <c r="H5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51" t="s">
        <v>44</v>
      </c>
      <c r="J51">
        <v>0</v>
      </c>
      <c r="K51">
        <v>0</v>
      </c>
      <c r="L51" t="s">
        <v>44</v>
      </c>
      <c r="M51" t="str">
        <f>IF(Tabla1[[#This Row],[GOLES AWAY]]="si", IF(ISODD(ROW(Tabla1[[#This Row],[FASE]]))="VERDADERO", IF(Tabla1[[#This Row],[GOLES EQUIPO 2]]&lt;F52,Tabla1[[#This Row],[EQUIPO 2]],Tabla1[[#This Row],[EQUIPO 1]]), IF(Tabla1[[#This Row],[GOLES EQUIPO 2]]&lt;F50,Tabla1[[#This Row],[EQUIPO 1]],Tabla1[[#This Row],[EQUIPO 2]])), "NO APLICA")</f>
        <v>NO APLICA</v>
      </c>
      <c r="N51" t="str">
        <f>IF(   OR( Tabla1[[#This Row],[FASE]] = "FINAL_", Tabla1[[#This Row],[FASE]]= "SEMIS_", Tabla1[[#This Row],[FASE]]= "CUARTOS_"), "-", IF(E51&gt;=F51,IF(E51=F51, "EMPATE",C51),D51))</f>
        <v>MANCHESTER CITY</v>
      </c>
      <c r="O51">
        <f>IF(ISODD(ROW(Tabla1[[#This Row],[TEMPORADA]])), SUM(Tabla1[[#This Row],[GOLES EQUIPO 1]],F52),  SUM(Tabla1[[#This Row],[GOLES EQUIPO 1]],F50) )</f>
        <v>2</v>
      </c>
      <c r="P5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EQUIPO]]&lt;O52, Tabla1[[#This Row],[EQUIPO 2]], Tabla1[[#This Row],[EQUIPO 1]]) )), "-")</f>
        <v>MANCHESTER CITY</v>
      </c>
      <c r="Q51">
        <f>IF(Tabla1[[#This Row],[GANADOR DEL PARTIDO]]=Tabla1[[#This Row],[EQUIPO 1]], 1, IF(Tabla1[[#This Row],[GANADOR DEL PARTIDO]]="EMPATE",0,-1))</f>
        <v>-1</v>
      </c>
      <c r="R51">
        <f>IF(Tabla1[[#This Row],[GANADOR DEL PARTIDO]]=Tabla1[[#This Row],[EQUIPO 1]], -1, IF(Tabla1[[#This Row],[GANADOR DEL PARTIDO]]="EMPATE",0,1))</f>
        <v>1</v>
      </c>
    </row>
    <row r="52" spans="1:18" x14ac:dyDescent="0.2">
      <c r="A52" t="s">
        <v>25</v>
      </c>
      <c r="B52" t="s">
        <v>12</v>
      </c>
      <c r="C52" t="s">
        <v>13</v>
      </c>
      <c r="D52" t="s">
        <v>10</v>
      </c>
      <c r="E52">
        <v>2</v>
      </c>
      <c r="F52">
        <v>1</v>
      </c>
      <c r="G52" t="str">
        <f>CONCATENATE(Tabla1[[#This Row],[GOLES EQUIPO 1]], "-",Tabla1[[#This Row],[GOLES EQUIPO 2]])</f>
        <v>2-1</v>
      </c>
      <c r="H5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52" t="s">
        <v>44</v>
      </c>
      <c r="J52">
        <v>0</v>
      </c>
      <c r="K52">
        <v>0</v>
      </c>
      <c r="L52" t="s">
        <v>44</v>
      </c>
      <c r="M52" t="str">
        <f>IF(Tabla1[[#This Row],[GOLES AWAY]]="si", IF(ISODD(ROW(Tabla1[[#This Row],[FASE]]))="VERDADERO", IF(Tabla1[[#This Row],[GOLES EQUIPO 2]]&lt;F53,Tabla1[[#This Row],[EQUIPO 2]],Tabla1[[#This Row],[EQUIPO 1]]), IF(Tabla1[[#This Row],[GOLES EQUIPO 2]]&lt;F51,Tabla1[[#This Row],[EQUIPO 1]],Tabla1[[#This Row],[EQUIPO 2]])), "NO APLICA")</f>
        <v>NO APLICA</v>
      </c>
      <c r="N52" t="str">
        <f>IF(   OR( Tabla1[[#This Row],[FASE]] = "FINAL_", Tabla1[[#This Row],[FASE]]= "SEMIS_", Tabla1[[#This Row],[FASE]]= "CUARTOS_"), "-", IF(E52&gt;=F52,IF(E52=F52, "EMPATE",C52),D52))</f>
        <v>MANCHESTER CITY</v>
      </c>
      <c r="O52">
        <f>IF(ISODD(ROW(Tabla1[[#This Row],[TEMPORADA]])), SUM(Tabla1[[#This Row],[GOLES EQUIPO 1]],F53),  SUM(Tabla1[[#This Row],[GOLES EQUIPO 1]],F51) )</f>
        <v>4</v>
      </c>
      <c r="P5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EQUIPO]]&lt;O53, Tabla1[[#This Row],[EQUIPO 2]], Tabla1[[#This Row],[EQUIPO 1]]) )), "-")</f>
        <v>-</v>
      </c>
      <c r="Q52">
        <f>IF(Tabla1[[#This Row],[GANADOR DEL PARTIDO]]=Tabla1[[#This Row],[EQUIPO 1]], 1, IF(Tabla1[[#This Row],[GANADOR DEL PARTIDO]]="EMPATE",0,-1))</f>
        <v>1</v>
      </c>
      <c r="R52">
        <f>IF(Tabla1[[#This Row],[GANADOR DEL PARTIDO]]=Tabla1[[#This Row],[EQUIPO 1]], -1, IF(Tabla1[[#This Row],[GANADOR DEL PARTIDO]]="EMPATE",0,1))</f>
        <v>-1</v>
      </c>
    </row>
    <row r="53" spans="1:18" x14ac:dyDescent="0.2">
      <c r="A53" t="s">
        <v>25</v>
      </c>
      <c r="B53" t="s">
        <v>12</v>
      </c>
      <c r="C53" t="s">
        <v>20</v>
      </c>
      <c r="D53" t="s">
        <v>26</v>
      </c>
      <c r="E53">
        <v>0</v>
      </c>
      <c r="F53">
        <v>1</v>
      </c>
      <c r="G53" t="str">
        <f>CONCATENATE(Tabla1[[#This Row],[GOLES EQUIPO 1]], "-",Tabla1[[#This Row],[GOLES EQUIPO 2]])</f>
        <v>0-1</v>
      </c>
      <c r="H5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53" t="s">
        <v>44</v>
      </c>
      <c r="J53">
        <v>0</v>
      </c>
      <c r="K53">
        <v>0</v>
      </c>
      <c r="L53" t="s">
        <v>44</v>
      </c>
      <c r="M53" t="str">
        <f>IF(Tabla1[[#This Row],[GOLES AWAY]]="si", IF(ISODD(ROW(Tabla1[[#This Row],[FASE]]))="VERDADERO", IF(Tabla1[[#This Row],[GOLES EQUIPO 2]]&lt;F54,Tabla1[[#This Row],[EQUIPO 2]],Tabla1[[#This Row],[EQUIPO 1]]), IF(Tabla1[[#This Row],[GOLES EQUIPO 2]]&lt;F52,Tabla1[[#This Row],[EQUIPO 1]],Tabla1[[#This Row],[EQUIPO 2]])), "NO APLICA")</f>
        <v>NO APLICA</v>
      </c>
      <c r="N53" t="str">
        <f>IF(   OR( Tabla1[[#This Row],[FASE]] = "FINAL_", Tabla1[[#This Row],[FASE]]= "SEMIS_", Tabla1[[#This Row],[FASE]]= "CUARTOS_"), "-", IF(E53&gt;=F53,IF(E53=F53, "EMPATE",C53),D53))</f>
        <v>PORTO</v>
      </c>
      <c r="O53">
        <f>IF(ISODD(ROW(Tabla1[[#This Row],[TEMPORADA]])), SUM(Tabla1[[#This Row],[GOLES EQUIPO 1]],F54),  SUM(Tabla1[[#This Row],[GOLES EQUIPO 1]],F52) )</f>
        <v>2</v>
      </c>
      <c r="P5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EQUIPO]]&lt;O54, Tabla1[[#This Row],[EQUIPO 2]], Tabla1[[#This Row],[EQUIPO 1]]) )), "-")</f>
        <v>CHELSEA</v>
      </c>
      <c r="Q53">
        <f>IF(Tabla1[[#This Row],[GANADOR DEL PARTIDO]]=Tabla1[[#This Row],[EQUIPO 1]], 1, IF(Tabla1[[#This Row],[GANADOR DEL PARTIDO]]="EMPATE",0,-1))</f>
        <v>-1</v>
      </c>
      <c r="R53">
        <f>IF(Tabla1[[#This Row],[GANADOR DEL PARTIDO]]=Tabla1[[#This Row],[EQUIPO 1]], -1, IF(Tabla1[[#This Row],[GANADOR DEL PARTIDO]]="EMPATE",0,1))</f>
        <v>1</v>
      </c>
    </row>
    <row r="54" spans="1:18" x14ac:dyDescent="0.2">
      <c r="A54" t="s">
        <v>25</v>
      </c>
      <c r="B54" t="s">
        <v>12</v>
      </c>
      <c r="C54" t="s">
        <v>26</v>
      </c>
      <c r="D54" t="s">
        <v>20</v>
      </c>
      <c r="E54">
        <v>0</v>
      </c>
      <c r="F54">
        <v>2</v>
      </c>
      <c r="G54" t="str">
        <f>CONCATENATE(Tabla1[[#This Row],[GOLES EQUIPO 1]], "-",Tabla1[[#This Row],[GOLES EQUIPO 2]])</f>
        <v>0-2</v>
      </c>
      <c r="H5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54" t="s">
        <v>44</v>
      </c>
      <c r="J54">
        <v>0</v>
      </c>
      <c r="K54">
        <v>0</v>
      </c>
      <c r="L54" t="s">
        <v>44</v>
      </c>
      <c r="M54" t="str">
        <f>IF(Tabla1[[#This Row],[GOLES AWAY]]="si", IF(ISODD(ROW(Tabla1[[#This Row],[FASE]]))="VERDADERO", IF(Tabla1[[#This Row],[GOLES EQUIPO 2]]&lt;F55,Tabla1[[#This Row],[EQUIPO 2]],Tabla1[[#This Row],[EQUIPO 1]]), IF(Tabla1[[#This Row],[GOLES EQUIPO 2]]&lt;F53,Tabla1[[#This Row],[EQUIPO 1]],Tabla1[[#This Row],[EQUIPO 2]])), "NO APLICA")</f>
        <v>NO APLICA</v>
      </c>
      <c r="N54" t="str">
        <f>IF(   OR( Tabla1[[#This Row],[FASE]] = "FINAL_", Tabla1[[#This Row],[FASE]]= "SEMIS_", Tabla1[[#This Row],[FASE]]= "CUARTOS_"), "-", IF(E54&gt;=F54,IF(E54=F54, "EMPATE",C54),D54))</f>
        <v>CHELSEA</v>
      </c>
      <c r="O54">
        <f>IF(ISODD(ROW(Tabla1[[#This Row],[TEMPORADA]])), SUM(Tabla1[[#This Row],[GOLES EQUIPO 1]],F55),  SUM(Tabla1[[#This Row],[GOLES EQUIPO 1]],F53) )</f>
        <v>1</v>
      </c>
      <c r="P5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EQUIPO]]&lt;O55, Tabla1[[#This Row],[EQUIPO 2]], Tabla1[[#This Row],[EQUIPO 1]]) )), "-")</f>
        <v>-</v>
      </c>
      <c r="Q54">
        <f>IF(Tabla1[[#This Row],[GANADOR DEL PARTIDO]]=Tabla1[[#This Row],[EQUIPO 1]], 1, IF(Tabla1[[#This Row],[GANADOR DEL PARTIDO]]="EMPATE",0,-1))</f>
        <v>-1</v>
      </c>
      <c r="R54">
        <f>IF(Tabla1[[#This Row],[GANADOR DEL PARTIDO]]=Tabla1[[#This Row],[EQUIPO 1]], -1, IF(Tabla1[[#This Row],[GANADOR DEL PARTIDO]]="EMPATE",0,1))</f>
        <v>1</v>
      </c>
    </row>
    <row r="55" spans="1:18" x14ac:dyDescent="0.2">
      <c r="A55" t="s">
        <v>25</v>
      </c>
      <c r="B55" t="s">
        <v>12</v>
      </c>
      <c r="C55" t="s">
        <v>8</v>
      </c>
      <c r="D55" t="s">
        <v>7</v>
      </c>
      <c r="E55">
        <v>0</v>
      </c>
      <c r="F55">
        <v>1</v>
      </c>
      <c r="G55" t="str">
        <f>CONCATENATE(Tabla1[[#This Row],[GOLES EQUIPO 1]], "-",Tabla1[[#This Row],[GOLES EQUIPO 2]])</f>
        <v>0-1</v>
      </c>
      <c r="H5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55" t="s">
        <v>44</v>
      </c>
      <c r="J55">
        <v>0</v>
      </c>
      <c r="K55">
        <v>0</v>
      </c>
      <c r="L55" t="s">
        <v>91</v>
      </c>
      <c r="M55" t="str">
        <f>IF(Tabla1[[#This Row],[GOLES AWAY]]="si", IF(ISODD(ROW(Tabla1[[#This Row],[FASE]]))="VERDADERO", IF(Tabla1[[#This Row],[GOLES EQUIPO 2]]&lt;F56,Tabla1[[#This Row],[EQUIPO 2]],Tabla1[[#This Row],[EQUIPO 1]]), IF(Tabla1[[#This Row],[GOLES EQUIPO 2]]&lt;F54,Tabla1[[#This Row],[EQUIPO 1]],Tabla1[[#This Row],[EQUIPO 2]])), "NO APLICA")</f>
        <v>PARIS</v>
      </c>
      <c r="N55" t="str">
        <f>IF(   OR( Tabla1[[#This Row],[FASE]] = "FINAL_", Tabla1[[#This Row],[FASE]]= "SEMIS_", Tabla1[[#This Row],[FASE]]= "CUARTOS_"), "-", IF(E55&gt;=F55,IF(E55=F55, "EMPATE",C55),D55))</f>
        <v>BAYERN MÚNICH</v>
      </c>
      <c r="O55">
        <f>IF(ISODD(ROW(Tabla1[[#This Row],[TEMPORADA]])), SUM(Tabla1[[#This Row],[GOLES EQUIPO 1]],F56),  SUM(Tabla1[[#This Row],[GOLES EQUIPO 1]],F54) )</f>
        <v>3</v>
      </c>
      <c r="P5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EQUIPO]]&lt;O56, Tabla1[[#This Row],[EQUIPO 2]], Tabla1[[#This Row],[EQUIPO 1]]) )), "-")</f>
        <v>PARIS</v>
      </c>
      <c r="Q55">
        <f>IF(Tabla1[[#This Row],[GANADOR DEL PARTIDO]]=Tabla1[[#This Row],[EQUIPO 1]], 1, IF(Tabla1[[#This Row],[GANADOR DEL PARTIDO]]="EMPATE",0,-1))</f>
        <v>-1</v>
      </c>
      <c r="R55">
        <f>IF(Tabla1[[#This Row],[GANADOR DEL PARTIDO]]=Tabla1[[#This Row],[EQUIPO 1]], -1, IF(Tabla1[[#This Row],[GANADOR DEL PARTIDO]]="EMPATE",0,1))</f>
        <v>1</v>
      </c>
    </row>
    <row r="56" spans="1:18" x14ac:dyDescent="0.2">
      <c r="A56" t="s">
        <v>25</v>
      </c>
      <c r="B56" t="s">
        <v>12</v>
      </c>
      <c r="C56" t="s">
        <v>7</v>
      </c>
      <c r="D56" t="s">
        <v>8</v>
      </c>
      <c r="E56">
        <v>2</v>
      </c>
      <c r="F56">
        <v>3</v>
      </c>
      <c r="G56" t="str">
        <f>CONCATENATE(Tabla1[[#This Row],[GOLES EQUIPO 1]], "-",Tabla1[[#This Row],[GOLES EQUIPO 2]])</f>
        <v>2-3</v>
      </c>
      <c r="H5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56" t="s">
        <v>44</v>
      </c>
      <c r="J56">
        <v>0</v>
      </c>
      <c r="K56">
        <v>0</v>
      </c>
      <c r="L56" t="s">
        <v>91</v>
      </c>
      <c r="M56" t="str">
        <f>IF(Tabla1[[#This Row],[GOLES AWAY]]="si", IF(ISODD(ROW(Tabla1[[#This Row],[FASE]]))="VERDADERO", IF(Tabla1[[#This Row],[GOLES EQUIPO 2]]&lt;F57,Tabla1[[#This Row],[EQUIPO 2]],Tabla1[[#This Row],[EQUIPO 1]]), IF(Tabla1[[#This Row],[GOLES EQUIPO 2]]&lt;F55,Tabla1[[#This Row],[EQUIPO 1]],Tabla1[[#This Row],[EQUIPO 2]])), "NO APLICA")</f>
        <v>PARIS</v>
      </c>
      <c r="N56" t="str">
        <f>IF(   OR( Tabla1[[#This Row],[FASE]] = "FINAL_", Tabla1[[#This Row],[FASE]]= "SEMIS_", Tabla1[[#This Row],[FASE]]= "CUARTOS_"), "-", IF(E56&gt;=F56,IF(E56=F56, "EMPATE",C56),D56))</f>
        <v>PARIS</v>
      </c>
      <c r="O56">
        <f>IF(ISODD(ROW(Tabla1[[#This Row],[TEMPORADA]])), SUM(Tabla1[[#This Row],[GOLES EQUIPO 1]],F57),  SUM(Tabla1[[#This Row],[GOLES EQUIPO 1]],F55) )</f>
        <v>3</v>
      </c>
      <c r="P5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EQUIPO]]&lt;O57, Tabla1[[#This Row],[EQUIPO 2]], Tabla1[[#This Row],[EQUIPO 1]]) )), "-")</f>
        <v>-</v>
      </c>
      <c r="Q56">
        <f>IF(Tabla1[[#This Row],[GANADOR DEL PARTIDO]]=Tabla1[[#This Row],[EQUIPO 1]], 1, IF(Tabla1[[#This Row],[GANADOR DEL PARTIDO]]="EMPATE",0,-1))</f>
        <v>-1</v>
      </c>
      <c r="R56">
        <f>IF(Tabla1[[#This Row],[GANADOR DEL PARTIDO]]=Tabla1[[#This Row],[EQUIPO 1]], -1, IF(Tabla1[[#This Row],[GANADOR DEL PARTIDO]]="EMPATE",0,1))</f>
        <v>1</v>
      </c>
    </row>
    <row r="57" spans="1:18" x14ac:dyDescent="0.2">
      <c r="A57" t="s">
        <v>25</v>
      </c>
      <c r="B57" t="s">
        <v>12</v>
      </c>
      <c r="C57" t="s">
        <v>23</v>
      </c>
      <c r="D57" t="s">
        <v>5</v>
      </c>
      <c r="E57">
        <v>0</v>
      </c>
      <c r="F57">
        <v>0</v>
      </c>
      <c r="G57" t="str">
        <f>CONCATENATE(Tabla1[[#This Row],[GOLES EQUIPO 1]], "-",Tabla1[[#This Row],[GOLES EQUIPO 2]])</f>
        <v>0-0</v>
      </c>
      <c r="H5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57" t="s">
        <v>44</v>
      </c>
      <c r="J57">
        <v>0</v>
      </c>
      <c r="K57">
        <v>0</v>
      </c>
      <c r="L57" t="s">
        <v>44</v>
      </c>
      <c r="M57" t="str">
        <f>IF(Tabla1[[#This Row],[GOLES AWAY]]="si", IF(ISODD(ROW(Tabla1[[#This Row],[FASE]]))="VERDADERO", IF(Tabla1[[#This Row],[GOLES EQUIPO 2]]&lt;F58,Tabla1[[#This Row],[EQUIPO 2]],Tabla1[[#This Row],[EQUIPO 1]]), IF(Tabla1[[#This Row],[GOLES EQUIPO 2]]&lt;F56,Tabla1[[#This Row],[EQUIPO 1]],Tabla1[[#This Row],[EQUIPO 2]])), "NO APLICA")</f>
        <v>NO APLICA</v>
      </c>
      <c r="N57" t="str">
        <f>IF(   OR( Tabla1[[#This Row],[FASE]] = "FINAL_", Tabla1[[#This Row],[FASE]]= "SEMIS_", Tabla1[[#This Row],[FASE]]= "CUARTOS_"), "-", IF(E57&gt;=F57,IF(E57=F57, "EMPATE",C57),D57))</f>
        <v>EMPATE</v>
      </c>
      <c r="O57">
        <f>IF(ISODD(ROW(Tabla1[[#This Row],[TEMPORADA]])), SUM(Tabla1[[#This Row],[GOLES EQUIPO 1]],F58),  SUM(Tabla1[[#This Row],[GOLES EQUIPO 1]],F56) )</f>
        <v>1</v>
      </c>
      <c r="P5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EQUIPO]]&lt;O58, Tabla1[[#This Row],[EQUIPO 2]], Tabla1[[#This Row],[EQUIPO 1]]) )), "-")</f>
        <v>REAL MADRID</v>
      </c>
      <c r="Q57">
        <f>IF(Tabla1[[#This Row],[GANADOR DEL PARTIDO]]=Tabla1[[#This Row],[EQUIPO 1]], 1, IF(Tabla1[[#This Row],[GANADOR DEL PARTIDO]]="EMPATE",0,-1))</f>
        <v>0</v>
      </c>
      <c r="R57">
        <f>IF(Tabla1[[#This Row],[GANADOR DEL PARTIDO]]=Tabla1[[#This Row],[EQUIPO 1]], -1, IF(Tabla1[[#This Row],[GANADOR DEL PARTIDO]]="EMPATE",0,1))</f>
        <v>0</v>
      </c>
    </row>
    <row r="58" spans="1:18" x14ac:dyDescent="0.2">
      <c r="A58" t="s">
        <v>25</v>
      </c>
      <c r="B58" t="s">
        <v>12</v>
      </c>
      <c r="C58" t="s">
        <v>5</v>
      </c>
      <c r="D58" t="s">
        <v>23</v>
      </c>
      <c r="E58">
        <v>3</v>
      </c>
      <c r="F58">
        <v>1</v>
      </c>
      <c r="G58" t="str">
        <f>CONCATENATE(Tabla1[[#This Row],[GOLES EQUIPO 1]], "-",Tabla1[[#This Row],[GOLES EQUIPO 2]])</f>
        <v>3-1</v>
      </c>
      <c r="H5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58" t="s">
        <v>44</v>
      </c>
      <c r="J58">
        <v>0</v>
      </c>
      <c r="K58">
        <v>0</v>
      </c>
      <c r="L58" t="s">
        <v>44</v>
      </c>
      <c r="M58" t="str">
        <f>IF(Tabla1[[#This Row],[GOLES AWAY]]="si", IF(ISODD(ROW(Tabla1[[#This Row],[FASE]]))="VERDADERO", IF(Tabla1[[#This Row],[GOLES EQUIPO 2]]&lt;F59,Tabla1[[#This Row],[EQUIPO 2]],Tabla1[[#This Row],[EQUIPO 1]]), IF(Tabla1[[#This Row],[GOLES EQUIPO 2]]&lt;F57,Tabla1[[#This Row],[EQUIPO 1]],Tabla1[[#This Row],[EQUIPO 2]])), "NO APLICA")</f>
        <v>NO APLICA</v>
      </c>
      <c r="N58" t="str">
        <f>IF(   OR( Tabla1[[#This Row],[FASE]] = "FINAL_", Tabla1[[#This Row],[FASE]]= "SEMIS_", Tabla1[[#This Row],[FASE]]= "CUARTOS_"), "-", IF(E58&gt;=F58,IF(E58=F58, "EMPATE",C58),D58))</f>
        <v>REAL MADRID</v>
      </c>
      <c r="O58">
        <f>IF(ISODD(ROW(Tabla1[[#This Row],[TEMPORADA]])), SUM(Tabla1[[#This Row],[GOLES EQUIPO 1]],F59),  SUM(Tabla1[[#This Row],[GOLES EQUIPO 1]],F57) )</f>
        <v>3</v>
      </c>
      <c r="P5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EQUIPO]]&lt;O59, Tabla1[[#This Row],[EQUIPO 2]], Tabla1[[#This Row],[EQUIPO 1]]) )), "-")</f>
        <v>-</v>
      </c>
      <c r="Q58">
        <f>IF(Tabla1[[#This Row],[GANADOR DEL PARTIDO]]=Tabla1[[#This Row],[EQUIPO 1]], 1, IF(Tabla1[[#This Row],[GANADOR DEL PARTIDO]]="EMPATE",0,-1))</f>
        <v>1</v>
      </c>
      <c r="R58">
        <f>IF(Tabla1[[#This Row],[GANADOR DEL PARTIDO]]=Tabla1[[#This Row],[EQUIPO 1]], -1, IF(Tabla1[[#This Row],[GANADOR DEL PARTIDO]]="EMPATE",0,1))</f>
        <v>-1</v>
      </c>
    </row>
    <row r="59" spans="1:18" x14ac:dyDescent="0.2">
      <c r="A59" t="s">
        <v>27</v>
      </c>
      <c r="B59" t="s">
        <v>6</v>
      </c>
      <c r="C59" t="s">
        <v>7</v>
      </c>
      <c r="D59" t="s">
        <v>8</v>
      </c>
      <c r="E59">
        <v>1</v>
      </c>
      <c r="F59">
        <v>0</v>
      </c>
      <c r="G59" t="str">
        <f>CONCATENATE(Tabla1[[#This Row],[GOLES EQUIPO 1]], "-",Tabla1[[#This Row],[GOLES EQUIPO 2]])</f>
        <v>1-0</v>
      </c>
      <c r="H5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59" t="s">
        <v>44</v>
      </c>
      <c r="J59">
        <v>0</v>
      </c>
      <c r="K59">
        <v>0</v>
      </c>
      <c r="L59" t="s">
        <v>44</v>
      </c>
      <c r="M59" t="str">
        <f>IF(Tabla1[[#This Row],[GOLES AWAY]]="si", IF(ISODD(ROW(Tabla1[[#This Row],[FASE]]))="VERDADERO", IF(Tabla1[[#This Row],[GOLES EQUIPO 2]]&lt;F60,Tabla1[[#This Row],[EQUIPO 2]],Tabla1[[#This Row],[EQUIPO 1]]), IF(Tabla1[[#This Row],[GOLES EQUIPO 2]]&lt;F58,Tabla1[[#This Row],[EQUIPO 1]],Tabla1[[#This Row],[EQUIPO 2]])), "NO APLICA")</f>
        <v>NO APLICA</v>
      </c>
      <c r="N59" t="str">
        <f>IF(   OR( Tabla1[[#This Row],[FASE]] = "FINAL_", Tabla1[[#This Row],[FASE]]= "SEMIS_", Tabla1[[#This Row],[FASE]]= "CUARTOS_"), "-", IF(E59&gt;=F59,IF(E59=F59, "EMPATE",C59),D59))</f>
        <v>BAYERN MÚNICH</v>
      </c>
      <c r="O59">
        <f>IF(ISODD(ROW(Tabla1[[#This Row],[TEMPORADA]])), SUM(Tabla1[[#This Row],[GOLES EQUIPO 1]],F60),  SUM(Tabla1[[#This Row],[GOLES EQUIPO 1]],F58) )</f>
        <v>1</v>
      </c>
      <c r="P5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EQUIPO]]&lt;O60, Tabla1[[#This Row],[EQUIPO 2]], Tabla1[[#This Row],[EQUIPO 1]]) )), "-")</f>
        <v>BAYERN MÚNICH</v>
      </c>
      <c r="Q59">
        <f>IF(Tabla1[[#This Row],[GANADOR DEL PARTIDO]]=Tabla1[[#This Row],[EQUIPO 1]], 1, IF(Tabla1[[#This Row],[GANADOR DEL PARTIDO]]="EMPATE",0,-1))</f>
        <v>1</v>
      </c>
      <c r="R59">
        <f>IF(Tabla1[[#This Row],[GANADOR DEL PARTIDO]]=Tabla1[[#This Row],[EQUIPO 1]], -1, IF(Tabla1[[#This Row],[GANADOR DEL PARTIDO]]="EMPATE",0,1))</f>
        <v>-1</v>
      </c>
    </row>
    <row r="60" spans="1:18" x14ac:dyDescent="0.2">
      <c r="A60" t="s">
        <v>27</v>
      </c>
      <c r="B60" t="s">
        <v>99</v>
      </c>
      <c r="C60" t="s">
        <v>8</v>
      </c>
      <c r="D60" t="s">
        <v>7</v>
      </c>
      <c r="E60">
        <v>0</v>
      </c>
      <c r="F60">
        <v>0</v>
      </c>
      <c r="G60" t="str">
        <f>CONCATENATE(Tabla1[[#This Row],[GOLES EQUIPO 1]], "-",Tabla1[[#This Row],[GOLES EQUIPO 2]])</f>
        <v>0-0</v>
      </c>
      <c r="H6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60" t="s">
        <v>44</v>
      </c>
      <c r="J60">
        <v>0</v>
      </c>
      <c r="K60">
        <v>0</v>
      </c>
      <c r="L60" t="s">
        <v>44</v>
      </c>
      <c r="M60" t="str">
        <f>IF(Tabla1[[#This Row],[GOLES AWAY]]="si", IF(ISODD(ROW(Tabla1[[#This Row],[FASE]]))="VERDADERO", IF(Tabla1[[#This Row],[GOLES EQUIPO 2]]&lt;F61,Tabla1[[#This Row],[EQUIPO 2]],Tabla1[[#This Row],[EQUIPO 1]]), IF(Tabla1[[#This Row],[GOLES EQUIPO 2]]&lt;F59,Tabla1[[#This Row],[EQUIPO 1]],Tabla1[[#This Row],[EQUIPO 2]])), "NO APLICA")</f>
        <v>NO APLICA</v>
      </c>
      <c r="N60" t="str">
        <f>IF(   OR( Tabla1[[#This Row],[FASE]] = "FINAL_", Tabla1[[#This Row],[FASE]]= "SEMIS_", Tabla1[[#This Row],[FASE]]= "CUARTOS_"), "-", IF(E60&gt;=F60,IF(E60=F60, "EMPATE",C60),D60))</f>
        <v>-</v>
      </c>
      <c r="O60">
        <f>IF(ISODD(ROW(Tabla1[[#This Row],[TEMPORADA]])), SUM(Tabla1[[#This Row],[GOLES EQUIPO 1]],F61),  SUM(Tabla1[[#This Row],[GOLES EQUIPO 1]],F59) )</f>
        <v>0</v>
      </c>
      <c r="P6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EQUIPO]]&lt;O61, Tabla1[[#This Row],[EQUIPO 2]], Tabla1[[#This Row],[EQUIPO 1]]) )), "-")</f>
        <v>-</v>
      </c>
      <c r="Q60">
        <f>IF(Tabla1[[#This Row],[GANADOR DEL PARTIDO]]=Tabla1[[#This Row],[EQUIPO 1]], 1, IF(Tabla1[[#This Row],[GANADOR DEL PARTIDO]]="EMPATE",0,-1))</f>
        <v>-1</v>
      </c>
      <c r="R60">
        <f>IF(Tabla1[[#This Row],[GANADOR DEL PARTIDO]]=Tabla1[[#This Row],[EQUIPO 1]], -1, IF(Tabla1[[#This Row],[GANADOR DEL PARTIDO]]="EMPATE",0,1))</f>
        <v>1</v>
      </c>
    </row>
    <row r="61" spans="1:18" x14ac:dyDescent="0.2">
      <c r="A61" t="s">
        <v>27</v>
      </c>
      <c r="B61" t="s">
        <v>18</v>
      </c>
      <c r="C61" t="s">
        <v>7</v>
      </c>
      <c r="D61" t="s">
        <v>28</v>
      </c>
      <c r="E61">
        <v>3</v>
      </c>
      <c r="F61">
        <v>0</v>
      </c>
      <c r="G61" t="str">
        <f>CONCATENATE(Tabla1[[#This Row],[GOLES EQUIPO 1]], "-",Tabla1[[#This Row],[GOLES EQUIPO 2]])</f>
        <v>3-0</v>
      </c>
      <c r="H6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61" t="s">
        <v>44</v>
      </c>
      <c r="J61">
        <v>0</v>
      </c>
      <c r="K61">
        <v>0</v>
      </c>
      <c r="L61" t="s">
        <v>44</v>
      </c>
      <c r="M61" t="str">
        <f>IF(Tabla1[[#This Row],[GOLES AWAY]]="si", IF(ISODD(ROW(Tabla1[[#This Row],[FASE]]))="VERDADERO", IF(Tabla1[[#This Row],[GOLES EQUIPO 2]]&lt;F62,Tabla1[[#This Row],[EQUIPO 2]],Tabla1[[#This Row],[EQUIPO 1]]), IF(Tabla1[[#This Row],[GOLES EQUIPO 2]]&lt;F60,Tabla1[[#This Row],[EQUIPO 1]],Tabla1[[#This Row],[EQUIPO 2]])), "NO APLICA")</f>
        <v>NO APLICA</v>
      </c>
      <c r="N61" t="str">
        <f>IF(   OR( Tabla1[[#This Row],[FASE]] = "FINAL_", Tabla1[[#This Row],[FASE]]= "SEMIS_", Tabla1[[#This Row],[FASE]]= "CUARTOS_"), "-", IF(E61&gt;=F61,IF(E61=F61, "EMPATE",C61),D61))</f>
        <v>BAYERN MÚNICH</v>
      </c>
      <c r="O61">
        <f>IF(ISODD(ROW(Tabla1[[#This Row],[TEMPORADA]])), SUM(Tabla1[[#This Row],[GOLES EQUIPO 1]],F62),  SUM(Tabla1[[#This Row],[GOLES EQUIPO 1]],F60) )</f>
        <v>3</v>
      </c>
      <c r="P6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EQUIPO]]&lt;O62, Tabla1[[#This Row],[EQUIPO 2]], Tabla1[[#This Row],[EQUIPO 1]]) )), "-")</f>
        <v>BAYERN MÚNICH</v>
      </c>
      <c r="Q61">
        <f>IF(Tabla1[[#This Row],[GANADOR DEL PARTIDO]]=Tabla1[[#This Row],[EQUIPO 1]], 1, IF(Tabla1[[#This Row],[GANADOR DEL PARTIDO]]="EMPATE",0,-1))</f>
        <v>1</v>
      </c>
      <c r="R61">
        <f>IF(Tabla1[[#This Row],[GANADOR DEL PARTIDO]]=Tabla1[[#This Row],[EQUIPO 1]], -1, IF(Tabla1[[#This Row],[GANADOR DEL PARTIDO]]="EMPATE",0,1))</f>
        <v>-1</v>
      </c>
    </row>
    <row r="62" spans="1:18" x14ac:dyDescent="0.2">
      <c r="A62" t="s">
        <v>27</v>
      </c>
      <c r="B62" t="s">
        <v>136</v>
      </c>
      <c r="C62" t="s">
        <v>28</v>
      </c>
      <c r="D62" t="s">
        <v>7</v>
      </c>
      <c r="E62">
        <v>0</v>
      </c>
      <c r="F62">
        <v>0</v>
      </c>
      <c r="G62" t="str">
        <f>CONCATENATE(Tabla1[[#This Row],[GOLES EQUIPO 1]], "-",Tabla1[[#This Row],[GOLES EQUIPO 2]])</f>
        <v>0-0</v>
      </c>
      <c r="H6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62" t="s">
        <v>44</v>
      </c>
      <c r="J62">
        <v>0</v>
      </c>
      <c r="K62">
        <v>0</v>
      </c>
      <c r="L62" t="s">
        <v>44</v>
      </c>
      <c r="M62" t="str">
        <f>IF(Tabla1[[#This Row],[GOLES AWAY]]="si", IF(ISODD(ROW(Tabla1[[#This Row],[FASE]]))="VERDADERO", IF(Tabla1[[#This Row],[GOLES EQUIPO 2]]&lt;F63,Tabla1[[#This Row],[EQUIPO 2]],Tabla1[[#This Row],[EQUIPO 1]]), IF(Tabla1[[#This Row],[GOLES EQUIPO 2]]&lt;F61,Tabla1[[#This Row],[EQUIPO 1]],Tabla1[[#This Row],[EQUIPO 2]])), "NO APLICA")</f>
        <v>NO APLICA</v>
      </c>
      <c r="N62" t="str">
        <f>IF(   OR( Tabla1[[#This Row],[FASE]] = "FINAL_", Tabla1[[#This Row],[FASE]]= "SEMIS_", Tabla1[[#This Row],[FASE]]= "CUARTOS_"), "-", IF(E62&gt;=F62,IF(E62=F62, "EMPATE",C62),D62))</f>
        <v>-</v>
      </c>
      <c r="O62">
        <f>IF(ISODD(ROW(Tabla1[[#This Row],[TEMPORADA]])), SUM(Tabla1[[#This Row],[GOLES EQUIPO 1]],F63),  SUM(Tabla1[[#This Row],[GOLES EQUIPO 1]],F61) )</f>
        <v>0</v>
      </c>
      <c r="P6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EQUIPO]]&lt;O63, Tabla1[[#This Row],[EQUIPO 2]], Tabla1[[#This Row],[EQUIPO 1]]) )), "-")</f>
        <v>-</v>
      </c>
      <c r="Q62">
        <f>IF(Tabla1[[#This Row],[GANADOR DEL PARTIDO]]=Tabla1[[#This Row],[EQUIPO 1]], 1, IF(Tabla1[[#This Row],[GANADOR DEL PARTIDO]]="EMPATE",0,-1))</f>
        <v>-1</v>
      </c>
      <c r="R62">
        <f>IF(Tabla1[[#This Row],[GANADOR DEL PARTIDO]]=Tabla1[[#This Row],[EQUIPO 1]], -1, IF(Tabla1[[#This Row],[GANADOR DEL PARTIDO]]="EMPATE",0,1))</f>
        <v>1</v>
      </c>
    </row>
    <row r="63" spans="1:18" x14ac:dyDescent="0.2">
      <c r="A63" t="s">
        <v>27</v>
      </c>
      <c r="B63" t="s">
        <v>18</v>
      </c>
      <c r="C63" t="s">
        <v>8</v>
      </c>
      <c r="D63" t="s">
        <v>29</v>
      </c>
      <c r="E63">
        <v>3</v>
      </c>
      <c r="F63">
        <v>0</v>
      </c>
      <c r="G63" t="str">
        <f>CONCATENATE(Tabla1[[#This Row],[GOLES EQUIPO 1]], "-",Tabla1[[#This Row],[GOLES EQUIPO 2]])</f>
        <v>3-0</v>
      </c>
      <c r="H6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63" t="s">
        <v>44</v>
      </c>
      <c r="J63">
        <v>0</v>
      </c>
      <c r="K63">
        <v>0</v>
      </c>
      <c r="L63" t="s">
        <v>44</v>
      </c>
      <c r="M63" t="str">
        <f>IF(Tabla1[[#This Row],[GOLES AWAY]]="si", IF(ISODD(ROW(Tabla1[[#This Row],[FASE]]))="VERDADERO", IF(Tabla1[[#This Row],[GOLES EQUIPO 2]]&lt;F64,Tabla1[[#This Row],[EQUIPO 2]],Tabla1[[#This Row],[EQUIPO 1]]), IF(Tabla1[[#This Row],[GOLES EQUIPO 2]]&lt;F62,Tabla1[[#This Row],[EQUIPO 1]],Tabla1[[#This Row],[EQUIPO 2]])), "NO APLICA")</f>
        <v>NO APLICA</v>
      </c>
      <c r="N63" t="str">
        <f>IF(   OR( Tabla1[[#This Row],[FASE]] = "FINAL_", Tabla1[[#This Row],[FASE]]= "SEMIS_", Tabla1[[#This Row],[FASE]]= "CUARTOS_"), "-", IF(E63&gt;=F63,IF(E63=F63, "EMPATE",C63),D63))</f>
        <v>PARIS</v>
      </c>
      <c r="O63">
        <f>IF(ISODD(ROW(Tabla1[[#This Row],[TEMPORADA]])), SUM(Tabla1[[#This Row],[GOLES EQUIPO 1]],F64),  SUM(Tabla1[[#This Row],[GOLES EQUIPO 1]],F62) )</f>
        <v>3</v>
      </c>
      <c r="P6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EQUIPO]]&lt;O64, Tabla1[[#This Row],[EQUIPO 2]], Tabla1[[#This Row],[EQUIPO 1]]) )), "-")</f>
        <v>PARIS</v>
      </c>
      <c r="Q63">
        <f>IF(Tabla1[[#This Row],[GANADOR DEL PARTIDO]]=Tabla1[[#This Row],[EQUIPO 1]], 1, IF(Tabla1[[#This Row],[GANADOR DEL PARTIDO]]="EMPATE",0,-1))</f>
        <v>1</v>
      </c>
      <c r="R63">
        <f>IF(Tabla1[[#This Row],[GANADOR DEL PARTIDO]]=Tabla1[[#This Row],[EQUIPO 1]], -1, IF(Tabla1[[#This Row],[GANADOR DEL PARTIDO]]="EMPATE",0,1))</f>
        <v>-1</v>
      </c>
    </row>
    <row r="64" spans="1:18" x14ac:dyDescent="0.2">
      <c r="A64" t="s">
        <v>27</v>
      </c>
      <c r="B64" t="s">
        <v>136</v>
      </c>
      <c r="C64" t="s">
        <v>29</v>
      </c>
      <c r="D64" t="s">
        <v>8</v>
      </c>
      <c r="E64">
        <v>0</v>
      </c>
      <c r="F64">
        <v>0</v>
      </c>
      <c r="G64" t="str">
        <f>CONCATENATE(Tabla1[[#This Row],[GOLES EQUIPO 1]], "-",Tabla1[[#This Row],[GOLES EQUIPO 2]])</f>
        <v>0-0</v>
      </c>
      <c r="H6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64" t="s">
        <v>44</v>
      </c>
      <c r="J64">
        <v>0</v>
      </c>
      <c r="K64">
        <v>0</v>
      </c>
      <c r="L64" t="s">
        <v>44</v>
      </c>
      <c r="M64" t="str">
        <f>IF(Tabla1[[#This Row],[GOLES AWAY]]="si", IF(ISODD(ROW(Tabla1[[#This Row],[FASE]]))="VERDADERO", IF(Tabla1[[#This Row],[GOLES EQUIPO 2]]&lt;F65,Tabla1[[#This Row],[EQUIPO 2]],Tabla1[[#This Row],[EQUIPO 1]]), IF(Tabla1[[#This Row],[GOLES EQUIPO 2]]&lt;F63,Tabla1[[#This Row],[EQUIPO 1]],Tabla1[[#This Row],[EQUIPO 2]])), "NO APLICA")</f>
        <v>NO APLICA</v>
      </c>
      <c r="N64" t="str">
        <f>IF(   OR( Tabla1[[#This Row],[FASE]] = "FINAL_", Tabla1[[#This Row],[FASE]]= "SEMIS_", Tabla1[[#This Row],[FASE]]= "CUARTOS_"), "-", IF(E64&gt;=F64,IF(E64=F64, "EMPATE",C64),D64))</f>
        <v>-</v>
      </c>
      <c r="O64">
        <f>IF(ISODD(ROW(Tabla1[[#This Row],[TEMPORADA]])), SUM(Tabla1[[#This Row],[GOLES EQUIPO 1]],F65),  SUM(Tabla1[[#This Row],[GOLES EQUIPO 1]],F63) )</f>
        <v>0</v>
      </c>
      <c r="P6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EQUIPO]]&lt;O65, Tabla1[[#This Row],[EQUIPO 2]], Tabla1[[#This Row],[EQUIPO 1]]) )), "-")</f>
        <v>-</v>
      </c>
      <c r="Q64">
        <f>IF(Tabla1[[#This Row],[GANADOR DEL PARTIDO]]=Tabla1[[#This Row],[EQUIPO 1]], 1, IF(Tabla1[[#This Row],[GANADOR DEL PARTIDO]]="EMPATE",0,-1))</f>
        <v>-1</v>
      </c>
      <c r="R64">
        <f>IF(Tabla1[[#This Row],[GANADOR DEL PARTIDO]]=Tabla1[[#This Row],[EQUIPO 1]], -1, IF(Tabla1[[#This Row],[GANADOR DEL PARTIDO]]="EMPATE",0,1))</f>
        <v>1</v>
      </c>
    </row>
    <row r="65" spans="1:18" x14ac:dyDescent="0.2">
      <c r="A65" t="s">
        <v>27</v>
      </c>
      <c r="B65" t="s">
        <v>12</v>
      </c>
      <c r="C65" t="s">
        <v>28</v>
      </c>
      <c r="D65" t="s">
        <v>13</v>
      </c>
      <c r="E65">
        <v>3</v>
      </c>
      <c r="F65">
        <v>1</v>
      </c>
      <c r="G65" t="str">
        <f>CONCATENATE(Tabla1[[#This Row],[GOLES EQUIPO 1]], "-",Tabla1[[#This Row],[GOLES EQUIPO 2]])</f>
        <v>3-1</v>
      </c>
      <c r="H6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65" t="s">
        <v>44</v>
      </c>
      <c r="J65">
        <v>0</v>
      </c>
      <c r="K65">
        <v>0</v>
      </c>
      <c r="L65" t="s">
        <v>44</v>
      </c>
      <c r="M65" t="str">
        <f>IF(Tabla1[[#This Row],[GOLES AWAY]]="si", IF(ISODD(ROW(Tabla1[[#This Row],[FASE]]))="VERDADERO", IF(Tabla1[[#This Row],[GOLES EQUIPO 2]]&lt;F66,Tabla1[[#This Row],[EQUIPO 2]],Tabla1[[#This Row],[EQUIPO 1]]), IF(Tabla1[[#This Row],[GOLES EQUIPO 2]]&lt;F64,Tabla1[[#This Row],[EQUIPO 1]],Tabla1[[#This Row],[EQUIPO 2]])), "NO APLICA")</f>
        <v>NO APLICA</v>
      </c>
      <c r="N65" t="str">
        <f>IF(   OR( Tabla1[[#This Row],[FASE]] = "FINAL_", Tabla1[[#This Row],[FASE]]= "SEMIS_", Tabla1[[#This Row],[FASE]]= "CUARTOS_"), "-", IF(E65&gt;=F65,IF(E65=F65, "EMPATE",C65),D65))</f>
        <v>LYON</v>
      </c>
      <c r="O65">
        <f>IF(ISODD(ROW(Tabla1[[#This Row],[TEMPORADA]])), SUM(Tabla1[[#This Row],[GOLES EQUIPO 1]],F66),  SUM(Tabla1[[#This Row],[GOLES EQUIPO 1]],F64) )</f>
        <v>3</v>
      </c>
      <c r="P6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EQUIPO]]&lt;O66, Tabla1[[#This Row],[EQUIPO 2]], Tabla1[[#This Row],[EQUIPO 1]]) )), "-")</f>
        <v>LYON</v>
      </c>
      <c r="Q65">
        <f>IF(Tabla1[[#This Row],[GANADOR DEL PARTIDO]]=Tabla1[[#This Row],[EQUIPO 1]], 1, IF(Tabla1[[#This Row],[GANADOR DEL PARTIDO]]="EMPATE",0,-1))</f>
        <v>1</v>
      </c>
      <c r="R65">
        <f>IF(Tabla1[[#This Row],[GANADOR DEL PARTIDO]]=Tabla1[[#This Row],[EQUIPO 1]], -1, IF(Tabla1[[#This Row],[GANADOR DEL PARTIDO]]="EMPATE",0,1))</f>
        <v>-1</v>
      </c>
    </row>
    <row r="66" spans="1:18" x14ac:dyDescent="0.2">
      <c r="A66" t="s">
        <v>27</v>
      </c>
      <c r="B66" t="s">
        <v>137</v>
      </c>
      <c r="C66" t="s">
        <v>13</v>
      </c>
      <c r="D66" t="s">
        <v>28</v>
      </c>
      <c r="E66">
        <v>0</v>
      </c>
      <c r="F66">
        <v>0</v>
      </c>
      <c r="G66" t="str">
        <f>CONCATENATE(Tabla1[[#This Row],[GOLES EQUIPO 1]], "-",Tabla1[[#This Row],[GOLES EQUIPO 2]])</f>
        <v>0-0</v>
      </c>
      <c r="H6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66" t="s">
        <v>44</v>
      </c>
      <c r="J66">
        <v>0</v>
      </c>
      <c r="K66">
        <v>0</v>
      </c>
      <c r="L66" t="s">
        <v>44</v>
      </c>
      <c r="M66" t="str">
        <f>IF(Tabla1[[#This Row],[GOLES AWAY]]="si", IF(ISODD(ROW(Tabla1[[#This Row],[FASE]]))="VERDADERO", IF(Tabla1[[#This Row],[GOLES EQUIPO 2]]&lt;F67,Tabla1[[#This Row],[EQUIPO 2]],Tabla1[[#This Row],[EQUIPO 1]]), IF(Tabla1[[#This Row],[GOLES EQUIPO 2]]&lt;F65,Tabla1[[#This Row],[EQUIPO 1]],Tabla1[[#This Row],[EQUIPO 2]])), "NO APLICA")</f>
        <v>NO APLICA</v>
      </c>
      <c r="N66" t="str">
        <f>IF(   OR( Tabla1[[#This Row],[FASE]] = "FINAL_", Tabla1[[#This Row],[FASE]]= "SEMIS_", Tabla1[[#This Row],[FASE]]= "CUARTOS_"), "-", IF(E66&gt;=F66,IF(E66=F66, "EMPATE",C66),D66))</f>
        <v>-</v>
      </c>
      <c r="O66">
        <f>IF(ISODD(ROW(Tabla1[[#This Row],[TEMPORADA]])), SUM(Tabla1[[#This Row],[GOLES EQUIPO 1]],F67),  SUM(Tabla1[[#This Row],[GOLES EQUIPO 1]],F65) )</f>
        <v>1</v>
      </c>
      <c r="P6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EQUIPO]]&lt;O67, Tabla1[[#This Row],[EQUIPO 2]], Tabla1[[#This Row],[EQUIPO 1]]) )), "-")</f>
        <v>-</v>
      </c>
      <c r="Q66">
        <f>IF(Tabla1[[#This Row],[GANADOR DEL PARTIDO]]=Tabla1[[#This Row],[EQUIPO 1]], 1, IF(Tabla1[[#This Row],[GANADOR DEL PARTIDO]]="EMPATE",0,-1))</f>
        <v>-1</v>
      </c>
      <c r="R66">
        <f>IF(Tabla1[[#This Row],[GANADOR DEL PARTIDO]]=Tabla1[[#This Row],[EQUIPO 1]], -1, IF(Tabla1[[#This Row],[GANADOR DEL PARTIDO]]="EMPATE",0,1))</f>
        <v>1</v>
      </c>
    </row>
    <row r="67" spans="1:18" x14ac:dyDescent="0.2">
      <c r="A67" t="s">
        <v>27</v>
      </c>
      <c r="B67" t="s">
        <v>12</v>
      </c>
      <c r="C67" t="s">
        <v>7</v>
      </c>
      <c r="D67" t="s">
        <v>15</v>
      </c>
      <c r="E67">
        <v>8</v>
      </c>
      <c r="F67">
        <v>2</v>
      </c>
      <c r="G67" t="str">
        <f>CONCATENATE(Tabla1[[#This Row],[GOLES EQUIPO 1]], "-",Tabla1[[#This Row],[GOLES EQUIPO 2]])</f>
        <v>8-2</v>
      </c>
      <c r="H6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2-8</v>
      </c>
      <c r="I67" t="s">
        <v>44</v>
      </c>
      <c r="J67">
        <v>0</v>
      </c>
      <c r="K67">
        <v>0</v>
      </c>
      <c r="L67" t="s">
        <v>44</v>
      </c>
      <c r="M67" t="str">
        <f>IF(Tabla1[[#This Row],[GOLES AWAY]]="si", IF(ISODD(ROW(Tabla1[[#This Row],[FASE]]))="VERDADERO", IF(Tabla1[[#This Row],[GOLES EQUIPO 2]]&lt;F68,Tabla1[[#This Row],[EQUIPO 2]],Tabla1[[#This Row],[EQUIPO 1]]), IF(Tabla1[[#This Row],[GOLES EQUIPO 2]]&lt;F66,Tabla1[[#This Row],[EQUIPO 1]],Tabla1[[#This Row],[EQUIPO 2]])), "NO APLICA")</f>
        <v>NO APLICA</v>
      </c>
      <c r="N67" t="str">
        <f>IF(   OR( Tabla1[[#This Row],[FASE]] = "FINAL_", Tabla1[[#This Row],[FASE]]= "SEMIS_", Tabla1[[#This Row],[FASE]]= "CUARTOS_"), "-", IF(E67&gt;=F67,IF(E67=F67, "EMPATE",C67),D67))</f>
        <v>BAYERN MÚNICH</v>
      </c>
      <c r="O67">
        <f>IF(ISODD(ROW(Tabla1[[#This Row],[TEMPORADA]])), SUM(Tabla1[[#This Row],[GOLES EQUIPO 1]],F68),  SUM(Tabla1[[#This Row],[GOLES EQUIPO 1]],F66) )</f>
        <v>8</v>
      </c>
      <c r="P6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EQUIPO]]&lt;O68, Tabla1[[#This Row],[EQUIPO 2]], Tabla1[[#This Row],[EQUIPO 1]]) )), "-")</f>
        <v>BAYERN MÚNICH</v>
      </c>
      <c r="Q67">
        <f>IF(Tabla1[[#This Row],[GANADOR DEL PARTIDO]]=Tabla1[[#This Row],[EQUIPO 1]], 1, IF(Tabla1[[#This Row],[GANADOR DEL PARTIDO]]="EMPATE",0,-1))</f>
        <v>1</v>
      </c>
      <c r="R67">
        <f>IF(Tabla1[[#This Row],[GANADOR DEL PARTIDO]]=Tabla1[[#This Row],[EQUIPO 1]], -1, IF(Tabla1[[#This Row],[GANADOR DEL PARTIDO]]="EMPATE",0,1))</f>
        <v>-1</v>
      </c>
    </row>
    <row r="68" spans="1:18" x14ac:dyDescent="0.2">
      <c r="A68" t="s">
        <v>27</v>
      </c>
      <c r="B68" t="s">
        <v>137</v>
      </c>
      <c r="C68" t="s">
        <v>15</v>
      </c>
      <c r="D68" t="s">
        <v>7</v>
      </c>
      <c r="E68">
        <v>0</v>
      </c>
      <c r="F68">
        <v>0</v>
      </c>
      <c r="G68" t="str">
        <f>CONCATENATE(Tabla1[[#This Row],[GOLES EQUIPO 1]], "-",Tabla1[[#This Row],[GOLES EQUIPO 2]])</f>
        <v>0-0</v>
      </c>
      <c r="H6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68" t="s">
        <v>44</v>
      </c>
      <c r="J68">
        <v>0</v>
      </c>
      <c r="K68">
        <v>0</v>
      </c>
      <c r="L68" t="s">
        <v>44</v>
      </c>
      <c r="M68" t="str">
        <f>IF(Tabla1[[#This Row],[GOLES AWAY]]="si", IF(ISODD(ROW(Tabla1[[#This Row],[FASE]]))="VERDADERO", IF(Tabla1[[#This Row],[GOLES EQUIPO 2]]&lt;F69,Tabla1[[#This Row],[EQUIPO 2]],Tabla1[[#This Row],[EQUIPO 1]]), IF(Tabla1[[#This Row],[GOLES EQUIPO 2]]&lt;F67,Tabla1[[#This Row],[EQUIPO 1]],Tabla1[[#This Row],[EQUIPO 2]])), "NO APLICA")</f>
        <v>NO APLICA</v>
      </c>
      <c r="N68" t="str">
        <f>IF(   OR( Tabla1[[#This Row],[FASE]] = "FINAL_", Tabla1[[#This Row],[FASE]]= "SEMIS_", Tabla1[[#This Row],[FASE]]= "CUARTOS_"), "-", IF(E68&gt;=F68,IF(E68=F68, "EMPATE",C68),D68))</f>
        <v>-</v>
      </c>
      <c r="O68">
        <f>IF(ISODD(ROW(Tabla1[[#This Row],[TEMPORADA]])), SUM(Tabla1[[#This Row],[GOLES EQUIPO 1]],F69),  SUM(Tabla1[[#This Row],[GOLES EQUIPO 1]],F67) )</f>
        <v>2</v>
      </c>
      <c r="P6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EQUIPO]]&lt;O69, Tabla1[[#This Row],[EQUIPO 2]], Tabla1[[#This Row],[EQUIPO 1]]) )), "-")</f>
        <v>-</v>
      </c>
      <c r="Q68">
        <f>IF(Tabla1[[#This Row],[GANADOR DEL PARTIDO]]=Tabla1[[#This Row],[EQUIPO 1]], 1, IF(Tabla1[[#This Row],[GANADOR DEL PARTIDO]]="EMPATE",0,-1))</f>
        <v>-1</v>
      </c>
      <c r="R68">
        <f>IF(Tabla1[[#This Row],[GANADOR DEL PARTIDO]]=Tabla1[[#This Row],[EQUIPO 1]], -1, IF(Tabla1[[#This Row],[GANADOR DEL PARTIDO]]="EMPATE",0,1))</f>
        <v>1</v>
      </c>
    </row>
    <row r="69" spans="1:18" x14ac:dyDescent="0.2">
      <c r="A69" t="s">
        <v>27</v>
      </c>
      <c r="B69" t="s">
        <v>12</v>
      </c>
      <c r="C69" t="s">
        <v>14</v>
      </c>
      <c r="D69" t="s">
        <v>29</v>
      </c>
      <c r="E69">
        <v>1</v>
      </c>
      <c r="F69">
        <v>2</v>
      </c>
      <c r="G69" t="str">
        <f>CONCATENATE(Tabla1[[#This Row],[GOLES EQUIPO 1]], "-",Tabla1[[#This Row],[GOLES EQUIPO 2]])</f>
        <v>1-2</v>
      </c>
      <c r="H6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69" t="s">
        <v>44</v>
      </c>
      <c r="J69">
        <v>0</v>
      </c>
      <c r="K69">
        <v>0</v>
      </c>
      <c r="L69" t="s">
        <v>44</v>
      </c>
      <c r="M69" t="str">
        <f>IF(Tabla1[[#This Row],[GOLES AWAY]]="si", IF(ISODD(ROW(Tabla1[[#This Row],[FASE]]))="VERDADERO", IF(Tabla1[[#This Row],[GOLES EQUIPO 2]]&lt;F70,Tabla1[[#This Row],[EQUIPO 2]],Tabla1[[#This Row],[EQUIPO 1]]), IF(Tabla1[[#This Row],[GOLES EQUIPO 2]]&lt;F68,Tabla1[[#This Row],[EQUIPO 1]],Tabla1[[#This Row],[EQUIPO 2]])), "NO APLICA")</f>
        <v>NO APLICA</v>
      </c>
      <c r="N69" t="str">
        <f>IF(   OR( Tabla1[[#This Row],[FASE]] = "FINAL_", Tabla1[[#This Row],[FASE]]= "SEMIS_", Tabla1[[#This Row],[FASE]]= "CUARTOS_"), "-", IF(E69&gt;=F69,IF(E69=F69, "EMPATE",C69),D69))</f>
        <v>LEIPZIG</v>
      </c>
      <c r="O69">
        <f>IF(ISODD(ROW(Tabla1[[#This Row],[TEMPORADA]])), SUM(Tabla1[[#This Row],[GOLES EQUIPO 1]],F70),  SUM(Tabla1[[#This Row],[GOLES EQUIPO 1]],F68) )</f>
        <v>1</v>
      </c>
      <c r="P6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EQUIPO]]&lt;O70, Tabla1[[#This Row],[EQUIPO 2]], Tabla1[[#This Row],[EQUIPO 1]]) )), "-")</f>
        <v>LEIPZIG</v>
      </c>
      <c r="Q69">
        <f>IF(Tabla1[[#This Row],[GANADOR DEL PARTIDO]]=Tabla1[[#This Row],[EQUIPO 1]], 1, IF(Tabla1[[#This Row],[GANADOR DEL PARTIDO]]="EMPATE",0,-1))</f>
        <v>-1</v>
      </c>
      <c r="R69">
        <f>IF(Tabla1[[#This Row],[GANADOR DEL PARTIDO]]=Tabla1[[#This Row],[EQUIPO 1]], -1, IF(Tabla1[[#This Row],[GANADOR DEL PARTIDO]]="EMPATE",0,1))</f>
        <v>1</v>
      </c>
    </row>
    <row r="70" spans="1:18" x14ac:dyDescent="0.2">
      <c r="A70" t="s">
        <v>27</v>
      </c>
      <c r="B70" t="s">
        <v>137</v>
      </c>
      <c r="C70" t="s">
        <v>29</v>
      </c>
      <c r="D70" t="s">
        <v>14</v>
      </c>
      <c r="E70">
        <v>0</v>
      </c>
      <c r="F70">
        <v>0</v>
      </c>
      <c r="G70" t="str">
        <f>CONCATENATE(Tabla1[[#This Row],[GOLES EQUIPO 1]], "-",Tabla1[[#This Row],[GOLES EQUIPO 2]])</f>
        <v>0-0</v>
      </c>
      <c r="H7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70" t="s">
        <v>44</v>
      </c>
      <c r="J70">
        <v>0</v>
      </c>
      <c r="K70">
        <v>0</v>
      </c>
      <c r="L70" t="s">
        <v>44</v>
      </c>
      <c r="M70" t="str">
        <f>IF(Tabla1[[#This Row],[GOLES AWAY]]="si", IF(ISODD(ROW(Tabla1[[#This Row],[FASE]]))="VERDADERO", IF(Tabla1[[#This Row],[GOLES EQUIPO 2]]&lt;F71,Tabla1[[#This Row],[EQUIPO 2]],Tabla1[[#This Row],[EQUIPO 1]]), IF(Tabla1[[#This Row],[GOLES EQUIPO 2]]&lt;F69,Tabla1[[#This Row],[EQUIPO 1]],Tabla1[[#This Row],[EQUIPO 2]])), "NO APLICA")</f>
        <v>NO APLICA</v>
      </c>
      <c r="N70" t="str">
        <f>IF(   OR( Tabla1[[#This Row],[FASE]] = "FINAL_", Tabla1[[#This Row],[FASE]]= "SEMIS_", Tabla1[[#This Row],[FASE]]= "CUARTOS_"), "-", IF(E70&gt;=F70,IF(E70=F70, "EMPATE",C70),D70))</f>
        <v>-</v>
      </c>
      <c r="O70">
        <f>IF(ISODD(ROW(Tabla1[[#This Row],[TEMPORADA]])), SUM(Tabla1[[#This Row],[GOLES EQUIPO 1]],F71),  SUM(Tabla1[[#This Row],[GOLES EQUIPO 1]],F69) )</f>
        <v>2</v>
      </c>
      <c r="P7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EQUIPO]]&lt;O71, Tabla1[[#This Row],[EQUIPO 2]], Tabla1[[#This Row],[EQUIPO 1]]) )), "-")</f>
        <v>-</v>
      </c>
      <c r="Q70">
        <f>IF(Tabla1[[#This Row],[GANADOR DEL PARTIDO]]=Tabla1[[#This Row],[EQUIPO 1]], 1, IF(Tabla1[[#This Row],[GANADOR DEL PARTIDO]]="EMPATE",0,-1))</f>
        <v>-1</v>
      </c>
      <c r="R70">
        <f>IF(Tabla1[[#This Row],[GANADOR DEL PARTIDO]]=Tabla1[[#This Row],[EQUIPO 1]], -1, IF(Tabla1[[#This Row],[GANADOR DEL PARTIDO]]="EMPATE",0,1))</f>
        <v>1</v>
      </c>
    </row>
    <row r="71" spans="1:18" x14ac:dyDescent="0.2">
      <c r="A71" t="s">
        <v>27</v>
      </c>
      <c r="B71" t="s">
        <v>12</v>
      </c>
      <c r="C71" t="s">
        <v>8</v>
      </c>
      <c r="D71" t="s">
        <v>30</v>
      </c>
      <c r="E71">
        <v>2</v>
      </c>
      <c r="F71">
        <v>1</v>
      </c>
      <c r="G71" t="str">
        <f>CONCATENATE(Tabla1[[#This Row],[GOLES EQUIPO 1]], "-",Tabla1[[#This Row],[GOLES EQUIPO 2]])</f>
        <v>2-1</v>
      </c>
      <c r="H7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71" t="s">
        <v>44</v>
      </c>
      <c r="J71">
        <v>0</v>
      </c>
      <c r="K71">
        <v>0</v>
      </c>
      <c r="L71" t="s">
        <v>44</v>
      </c>
      <c r="M71" t="str">
        <f>IF(Tabla1[[#This Row],[GOLES AWAY]]="si", IF(ISODD(ROW(Tabla1[[#This Row],[FASE]]))="VERDADERO", IF(Tabla1[[#This Row],[GOLES EQUIPO 2]]&lt;F72,Tabla1[[#This Row],[EQUIPO 2]],Tabla1[[#This Row],[EQUIPO 1]]), IF(Tabla1[[#This Row],[GOLES EQUIPO 2]]&lt;F70,Tabla1[[#This Row],[EQUIPO 1]],Tabla1[[#This Row],[EQUIPO 2]])), "NO APLICA")</f>
        <v>NO APLICA</v>
      </c>
      <c r="N71" t="str">
        <f>IF(   OR( Tabla1[[#This Row],[FASE]] = "FINAL_", Tabla1[[#This Row],[FASE]]= "SEMIS_", Tabla1[[#This Row],[FASE]]= "CUARTOS_"), "-", IF(E71&gt;=F71,IF(E71=F71, "EMPATE",C71),D71))</f>
        <v>PARIS</v>
      </c>
      <c r="O71">
        <f>IF(ISODD(ROW(Tabla1[[#This Row],[TEMPORADA]])), SUM(Tabla1[[#This Row],[GOLES EQUIPO 1]],F72),  SUM(Tabla1[[#This Row],[GOLES EQUIPO 1]],F70) )</f>
        <v>2</v>
      </c>
      <c r="P7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EQUIPO]]&lt;O72, Tabla1[[#This Row],[EQUIPO 2]], Tabla1[[#This Row],[EQUIPO 1]]) )), "-")</f>
        <v>PARIS</v>
      </c>
      <c r="Q71">
        <f>IF(Tabla1[[#This Row],[GANADOR DEL PARTIDO]]=Tabla1[[#This Row],[EQUIPO 1]], 1, IF(Tabla1[[#This Row],[GANADOR DEL PARTIDO]]="EMPATE",0,-1))</f>
        <v>1</v>
      </c>
      <c r="R71">
        <f>IF(Tabla1[[#This Row],[GANADOR DEL PARTIDO]]=Tabla1[[#This Row],[EQUIPO 1]], -1, IF(Tabla1[[#This Row],[GANADOR DEL PARTIDO]]="EMPATE",0,1))</f>
        <v>-1</v>
      </c>
    </row>
    <row r="72" spans="1:18" x14ac:dyDescent="0.2">
      <c r="A72" t="s">
        <v>27</v>
      </c>
      <c r="B72" t="s">
        <v>137</v>
      </c>
      <c r="C72" t="s">
        <v>30</v>
      </c>
      <c r="D72" t="s">
        <v>8</v>
      </c>
      <c r="E72">
        <v>0</v>
      </c>
      <c r="F72">
        <v>0</v>
      </c>
      <c r="G72" t="str">
        <f>CONCATENATE(Tabla1[[#This Row],[GOLES EQUIPO 1]], "-",Tabla1[[#This Row],[GOLES EQUIPO 2]])</f>
        <v>0-0</v>
      </c>
      <c r="H7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72" t="s">
        <v>44</v>
      </c>
      <c r="J72">
        <v>0</v>
      </c>
      <c r="K72">
        <v>0</v>
      </c>
      <c r="L72" t="s">
        <v>44</v>
      </c>
      <c r="M72" t="str">
        <f>IF(Tabla1[[#This Row],[GOLES AWAY]]="si", IF(ISODD(ROW(Tabla1[[#This Row],[FASE]]))="VERDADERO", IF(Tabla1[[#This Row],[GOLES EQUIPO 2]]&lt;F73,Tabla1[[#This Row],[EQUIPO 2]],Tabla1[[#This Row],[EQUIPO 1]]), IF(Tabla1[[#This Row],[GOLES EQUIPO 2]]&lt;F71,Tabla1[[#This Row],[EQUIPO 1]],Tabla1[[#This Row],[EQUIPO 2]])), "NO APLICA")</f>
        <v>NO APLICA</v>
      </c>
      <c r="N72" t="str">
        <f>IF(   OR( Tabla1[[#This Row],[FASE]] = "FINAL_", Tabla1[[#This Row],[FASE]]= "SEMIS_", Tabla1[[#This Row],[FASE]]= "CUARTOS_"), "-", IF(E72&gt;=F72,IF(E72=F72, "EMPATE",C72),D72))</f>
        <v>-</v>
      </c>
      <c r="O72">
        <f>IF(ISODD(ROW(Tabla1[[#This Row],[TEMPORADA]])), SUM(Tabla1[[#This Row],[GOLES EQUIPO 1]],F73),  SUM(Tabla1[[#This Row],[GOLES EQUIPO 1]],F71) )</f>
        <v>1</v>
      </c>
      <c r="P7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EQUIPO]]&lt;O73, Tabla1[[#This Row],[EQUIPO 2]], Tabla1[[#This Row],[EQUIPO 1]]) )), "-")</f>
        <v>-</v>
      </c>
      <c r="Q72">
        <f>IF(Tabla1[[#This Row],[GANADOR DEL PARTIDO]]=Tabla1[[#This Row],[EQUIPO 1]], 1, IF(Tabla1[[#This Row],[GANADOR DEL PARTIDO]]="EMPATE",0,-1))</f>
        <v>-1</v>
      </c>
      <c r="R72">
        <f>IF(Tabla1[[#This Row],[GANADOR DEL PARTIDO]]=Tabla1[[#This Row],[EQUIPO 1]], -1, IF(Tabla1[[#This Row],[GANADOR DEL PARTIDO]]="EMPATE",0,1))</f>
        <v>1</v>
      </c>
    </row>
    <row r="73" spans="1:18" x14ac:dyDescent="0.2">
      <c r="A73" t="s">
        <v>31</v>
      </c>
      <c r="B73" t="s">
        <v>6</v>
      </c>
      <c r="C73" t="s">
        <v>23</v>
      </c>
      <c r="D73" t="s">
        <v>32</v>
      </c>
      <c r="E73">
        <v>2</v>
      </c>
      <c r="F73">
        <v>0</v>
      </c>
      <c r="G73" t="str">
        <f>CONCATENATE(Tabla1[[#This Row],[GOLES EQUIPO 1]], "-",Tabla1[[#This Row],[GOLES EQUIPO 2]])</f>
        <v>2-0</v>
      </c>
      <c r="H7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73" t="s">
        <v>44</v>
      </c>
      <c r="J73">
        <v>0</v>
      </c>
      <c r="K73">
        <v>0</v>
      </c>
      <c r="L73" t="s">
        <v>44</v>
      </c>
      <c r="M73" t="str">
        <f>IF(Tabla1[[#This Row],[GOLES AWAY]]="si", IF(ISODD(ROW(Tabla1[[#This Row],[FASE]]))="VERDADERO", IF(Tabla1[[#This Row],[GOLES EQUIPO 2]]&lt;F74,Tabla1[[#This Row],[EQUIPO 2]],Tabla1[[#This Row],[EQUIPO 1]]), IF(Tabla1[[#This Row],[GOLES EQUIPO 2]]&lt;F72,Tabla1[[#This Row],[EQUIPO 1]],Tabla1[[#This Row],[EQUIPO 2]])), "NO APLICA")</f>
        <v>NO APLICA</v>
      </c>
      <c r="N73" t="str">
        <f>IF(   OR( Tabla1[[#This Row],[FASE]] = "FINAL_", Tabla1[[#This Row],[FASE]]= "SEMIS_", Tabla1[[#This Row],[FASE]]= "CUARTOS_"), "-", IF(E73&gt;=F73,IF(E73=F73, "EMPATE",C73),D73))</f>
        <v>LIVERPOOL</v>
      </c>
      <c r="O73">
        <f>IF(ISODD(ROW(Tabla1[[#This Row],[TEMPORADA]])), SUM(Tabla1[[#This Row],[GOLES EQUIPO 1]],F74),  SUM(Tabla1[[#This Row],[GOLES EQUIPO 1]],F72) )</f>
        <v>2</v>
      </c>
      <c r="P7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EQUIPO]]&lt;O74, Tabla1[[#This Row],[EQUIPO 2]], Tabla1[[#This Row],[EQUIPO 1]]) )), "-")</f>
        <v>LIVERPOOL</v>
      </c>
      <c r="Q73">
        <f>IF(Tabla1[[#This Row],[GANADOR DEL PARTIDO]]=Tabla1[[#This Row],[EQUIPO 1]], 1, IF(Tabla1[[#This Row],[GANADOR DEL PARTIDO]]="EMPATE",0,-1))</f>
        <v>1</v>
      </c>
      <c r="R73">
        <f>IF(Tabla1[[#This Row],[GANADOR DEL PARTIDO]]=Tabla1[[#This Row],[EQUIPO 1]], -1, IF(Tabla1[[#This Row],[GANADOR DEL PARTIDO]]="EMPATE",0,1))</f>
        <v>-1</v>
      </c>
    </row>
    <row r="74" spans="1:18" x14ac:dyDescent="0.2">
      <c r="A74" t="s">
        <v>31</v>
      </c>
      <c r="B74" t="s">
        <v>99</v>
      </c>
      <c r="C74" t="s">
        <v>32</v>
      </c>
      <c r="D74" t="s">
        <v>23</v>
      </c>
      <c r="E74">
        <v>0</v>
      </c>
      <c r="F74">
        <v>0</v>
      </c>
      <c r="G74" t="str">
        <f>CONCATENATE(Tabla1[[#This Row],[GOLES EQUIPO 1]], "-",Tabla1[[#This Row],[GOLES EQUIPO 2]])</f>
        <v>0-0</v>
      </c>
      <c r="H7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74" t="s">
        <v>44</v>
      </c>
      <c r="J74">
        <v>0</v>
      </c>
      <c r="K74">
        <v>0</v>
      </c>
      <c r="L74" t="s">
        <v>44</v>
      </c>
      <c r="M74" t="str">
        <f>IF(Tabla1[[#This Row],[GOLES AWAY]]="si", IF(ISODD(ROW(Tabla1[[#This Row],[FASE]]))="VERDADERO", IF(Tabla1[[#This Row],[GOLES EQUIPO 2]]&lt;F75,Tabla1[[#This Row],[EQUIPO 2]],Tabla1[[#This Row],[EQUIPO 1]]), IF(Tabla1[[#This Row],[GOLES EQUIPO 2]]&lt;F73,Tabla1[[#This Row],[EQUIPO 1]],Tabla1[[#This Row],[EQUIPO 2]])), "NO APLICA")</f>
        <v>NO APLICA</v>
      </c>
      <c r="N74" t="str">
        <f>IF(   OR( Tabla1[[#This Row],[FASE]] = "FINAL_", Tabla1[[#This Row],[FASE]]= "SEMIS_", Tabla1[[#This Row],[FASE]]= "CUARTOS_"), "-", IF(E74&gt;=F74,IF(E74=F74, "EMPATE",C74),D74))</f>
        <v>-</v>
      </c>
      <c r="O74">
        <f>IF(ISODD(ROW(Tabla1[[#This Row],[TEMPORADA]])), SUM(Tabla1[[#This Row],[GOLES EQUIPO 1]],F75),  SUM(Tabla1[[#This Row],[GOLES EQUIPO 1]],F73) )</f>
        <v>0</v>
      </c>
      <c r="P7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EQUIPO]]&lt;O75, Tabla1[[#This Row],[EQUIPO 2]], Tabla1[[#This Row],[EQUIPO 1]]) )), "-")</f>
        <v>-</v>
      </c>
      <c r="Q74">
        <f>IF(Tabla1[[#This Row],[GANADOR DEL PARTIDO]]=Tabla1[[#This Row],[EQUIPO 1]], 1, IF(Tabla1[[#This Row],[GANADOR DEL PARTIDO]]="EMPATE",0,-1))</f>
        <v>-1</v>
      </c>
      <c r="R74">
        <f>IF(Tabla1[[#This Row],[GANADOR DEL PARTIDO]]=Tabla1[[#This Row],[EQUIPO 1]], -1, IF(Tabla1[[#This Row],[GANADOR DEL PARTIDO]]="EMPATE",0,1))</f>
        <v>1</v>
      </c>
    </row>
    <row r="75" spans="1:18" x14ac:dyDescent="0.2">
      <c r="A75" t="s">
        <v>31</v>
      </c>
      <c r="B75" t="s">
        <v>18</v>
      </c>
      <c r="C75" t="s">
        <v>33</v>
      </c>
      <c r="D75" t="s">
        <v>32</v>
      </c>
      <c r="E75">
        <v>2</v>
      </c>
      <c r="F75">
        <v>3</v>
      </c>
      <c r="G75" t="str">
        <f>CONCATENATE(Tabla1[[#This Row],[GOLES EQUIPO 1]], "-",Tabla1[[#This Row],[GOLES EQUIPO 2]])</f>
        <v>2-3</v>
      </c>
      <c r="H7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75" t="s">
        <v>44</v>
      </c>
      <c r="J75">
        <v>0</v>
      </c>
      <c r="K75">
        <v>0</v>
      </c>
      <c r="L75" t="s">
        <v>91</v>
      </c>
      <c r="M75" t="str">
        <f>IF(Tabla1[[#This Row],[GOLES AWAY]]="si", IF(ISODD(ROW(Tabla1[[#This Row],[FASE]]))="VERDADERO", IF(Tabla1[[#This Row],[GOLES EQUIPO 2]]&lt;F76,Tabla1[[#This Row],[EQUIPO 2]],Tabla1[[#This Row],[EQUIPO 1]]), IF(Tabla1[[#This Row],[GOLES EQUIPO 2]]&lt;F74,Tabla1[[#This Row],[EQUIPO 1]],Tabla1[[#This Row],[EQUIPO 2]])), "NO APLICA")</f>
        <v>TOTTENHAN</v>
      </c>
      <c r="N75" t="str">
        <f>IF(   OR( Tabla1[[#This Row],[FASE]] = "FINAL_", Tabla1[[#This Row],[FASE]]= "SEMIS_", Tabla1[[#This Row],[FASE]]= "CUARTOS_"), "-", IF(E75&gt;=F75,IF(E75=F75, "EMPATE",C75),D75))</f>
        <v>TOTTENHAN</v>
      </c>
      <c r="O75">
        <f>IF(ISODD(ROW(Tabla1[[#This Row],[TEMPORADA]])), SUM(Tabla1[[#This Row],[GOLES EQUIPO 1]],F76),  SUM(Tabla1[[#This Row],[GOLES EQUIPO 1]],F74) )</f>
        <v>3</v>
      </c>
      <c r="P7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EQUIPO]]&lt;O76, Tabla1[[#This Row],[EQUIPO 2]], Tabla1[[#This Row],[EQUIPO 1]]) )), "-")</f>
        <v>TOTTENHAN</v>
      </c>
      <c r="Q75">
        <f>IF(Tabla1[[#This Row],[GANADOR DEL PARTIDO]]=Tabla1[[#This Row],[EQUIPO 1]], 1, IF(Tabla1[[#This Row],[GANADOR DEL PARTIDO]]="EMPATE",0,-1))</f>
        <v>-1</v>
      </c>
      <c r="R75">
        <f>IF(Tabla1[[#This Row],[GANADOR DEL PARTIDO]]=Tabla1[[#This Row],[EQUIPO 1]], -1, IF(Tabla1[[#This Row],[GANADOR DEL PARTIDO]]="EMPATE",0,1))</f>
        <v>1</v>
      </c>
    </row>
    <row r="76" spans="1:18" x14ac:dyDescent="0.2">
      <c r="A76" t="s">
        <v>31</v>
      </c>
      <c r="B76" t="s">
        <v>18</v>
      </c>
      <c r="C76" t="s">
        <v>32</v>
      </c>
      <c r="D76" t="s">
        <v>33</v>
      </c>
      <c r="E76">
        <v>0</v>
      </c>
      <c r="F76">
        <v>1</v>
      </c>
      <c r="G76" t="str">
        <f>CONCATENATE(Tabla1[[#This Row],[GOLES EQUIPO 1]], "-",Tabla1[[#This Row],[GOLES EQUIPO 2]])</f>
        <v>0-1</v>
      </c>
      <c r="H7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76" t="s">
        <v>44</v>
      </c>
      <c r="J76">
        <v>0</v>
      </c>
      <c r="K76">
        <v>0</v>
      </c>
      <c r="L76" t="s">
        <v>91</v>
      </c>
      <c r="M76" t="str">
        <f>IF(Tabla1[[#This Row],[GOLES AWAY]]="si", IF(ISODD(ROW(Tabla1[[#This Row],[FASE]]))="VERDADERO", IF(Tabla1[[#This Row],[GOLES EQUIPO 2]]&lt;F77,Tabla1[[#This Row],[EQUIPO 2]],Tabla1[[#This Row],[EQUIPO 1]]), IF(Tabla1[[#This Row],[GOLES EQUIPO 2]]&lt;F75,Tabla1[[#This Row],[EQUIPO 1]],Tabla1[[#This Row],[EQUIPO 2]])), "NO APLICA")</f>
        <v>TOTTENHAN</v>
      </c>
      <c r="N76" t="str">
        <f>IF(   OR( Tabla1[[#This Row],[FASE]] = "FINAL_", Tabla1[[#This Row],[FASE]]= "SEMIS_", Tabla1[[#This Row],[FASE]]= "CUARTOS_"), "-", IF(E76&gt;=F76,IF(E76=F76, "EMPATE",C76),D76))</f>
        <v>AJAX</v>
      </c>
      <c r="O76">
        <f>IF(ISODD(ROW(Tabla1[[#This Row],[TEMPORADA]])), SUM(Tabla1[[#This Row],[GOLES EQUIPO 1]],F77),  SUM(Tabla1[[#This Row],[GOLES EQUIPO 1]],F75) )</f>
        <v>3</v>
      </c>
      <c r="P7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EQUIPO]]&lt;O77, Tabla1[[#This Row],[EQUIPO 2]], Tabla1[[#This Row],[EQUIPO 1]]) )), "-")</f>
        <v>-</v>
      </c>
      <c r="Q76">
        <f>IF(Tabla1[[#This Row],[GANADOR DEL PARTIDO]]=Tabla1[[#This Row],[EQUIPO 1]], 1, IF(Tabla1[[#This Row],[GANADOR DEL PARTIDO]]="EMPATE",0,-1))</f>
        <v>-1</v>
      </c>
      <c r="R76">
        <f>IF(Tabla1[[#This Row],[GANADOR DEL PARTIDO]]=Tabla1[[#This Row],[EQUIPO 1]], -1, IF(Tabla1[[#This Row],[GANADOR DEL PARTIDO]]="EMPATE",0,1))</f>
        <v>1</v>
      </c>
    </row>
    <row r="77" spans="1:18" x14ac:dyDescent="0.2">
      <c r="A77" t="s">
        <v>31</v>
      </c>
      <c r="B77" t="s">
        <v>18</v>
      </c>
      <c r="C77" t="s">
        <v>23</v>
      </c>
      <c r="D77" t="s">
        <v>15</v>
      </c>
      <c r="E77">
        <v>4</v>
      </c>
      <c r="F77">
        <v>0</v>
      </c>
      <c r="G77" t="str">
        <f>CONCATENATE(Tabla1[[#This Row],[GOLES EQUIPO 1]], "-",Tabla1[[#This Row],[GOLES EQUIPO 2]])</f>
        <v>4-0</v>
      </c>
      <c r="H7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0-4</v>
      </c>
      <c r="I77" t="s">
        <v>44</v>
      </c>
      <c r="J77">
        <v>0</v>
      </c>
      <c r="K77">
        <v>0</v>
      </c>
      <c r="L77" t="s">
        <v>44</v>
      </c>
      <c r="M77" t="str">
        <f>IF(Tabla1[[#This Row],[GOLES AWAY]]="si", IF(ISODD(ROW(Tabla1[[#This Row],[FASE]]))="VERDADERO", IF(Tabla1[[#This Row],[GOLES EQUIPO 2]]&lt;F78,Tabla1[[#This Row],[EQUIPO 2]],Tabla1[[#This Row],[EQUIPO 1]]), IF(Tabla1[[#This Row],[GOLES EQUIPO 2]]&lt;F76,Tabla1[[#This Row],[EQUIPO 1]],Tabla1[[#This Row],[EQUIPO 2]])), "NO APLICA")</f>
        <v>NO APLICA</v>
      </c>
      <c r="N77" t="str">
        <f>IF(   OR( Tabla1[[#This Row],[FASE]] = "FINAL_", Tabla1[[#This Row],[FASE]]= "SEMIS_", Tabla1[[#This Row],[FASE]]= "CUARTOS_"), "-", IF(E77&gt;=F77,IF(E77=F77, "EMPATE",C77),D77))</f>
        <v>LIVERPOOL</v>
      </c>
      <c r="O77">
        <f>IF(ISODD(ROW(Tabla1[[#This Row],[TEMPORADA]])), SUM(Tabla1[[#This Row],[GOLES EQUIPO 1]],F78),  SUM(Tabla1[[#This Row],[GOLES EQUIPO 1]],F76) )</f>
        <v>4</v>
      </c>
      <c r="P7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EQUIPO]]&lt;O78, Tabla1[[#This Row],[EQUIPO 2]], Tabla1[[#This Row],[EQUIPO 1]]) )), "-")</f>
        <v>LIVERPOOL</v>
      </c>
      <c r="Q77">
        <f>IF(Tabla1[[#This Row],[GANADOR DEL PARTIDO]]=Tabla1[[#This Row],[EQUIPO 1]], 1, IF(Tabla1[[#This Row],[GANADOR DEL PARTIDO]]="EMPATE",0,-1))</f>
        <v>1</v>
      </c>
      <c r="R77">
        <f>IF(Tabla1[[#This Row],[GANADOR DEL PARTIDO]]=Tabla1[[#This Row],[EQUIPO 1]], -1, IF(Tabla1[[#This Row],[GANADOR DEL PARTIDO]]="EMPATE",0,1))</f>
        <v>-1</v>
      </c>
    </row>
    <row r="78" spans="1:18" x14ac:dyDescent="0.2">
      <c r="A78" t="s">
        <v>31</v>
      </c>
      <c r="B78" t="s">
        <v>18</v>
      </c>
      <c r="C78" t="s">
        <v>15</v>
      </c>
      <c r="D78" t="s">
        <v>23</v>
      </c>
      <c r="E78">
        <v>3</v>
      </c>
      <c r="F78">
        <v>0</v>
      </c>
      <c r="G78" t="str">
        <f>CONCATENATE(Tabla1[[#This Row],[GOLES EQUIPO 1]], "-",Tabla1[[#This Row],[GOLES EQUIPO 2]])</f>
        <v>3-0</v>
      </c>
      <c r="H7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78" t="s">
        <v>44</v>
      </c>
      <c r="J78">
        <v>0</v>
      </c>
      <c r="K78">
        <v>0</v>
      </c>
      <c r="L78" t="s">
        <v>44</v>
      </c>
      <c r="M78" t="str">
        <f>IF(Tabla1[[#This Row],[GOLES AWAY]]="si", IF(ISODD(ROW(Tabla1[[#This Row],[FASE]]))="VERDADERO", IF(Tabla1[[#This Row],[GOLES EQUIPO 2]]&lt;F79,Tabla1[[#This Row],[EQUIPO 2]],Tabla1[[#This Row],[EQUIPO 1]]), IF(Tabla1[[#This Row],[GOLES EQUIPO 2]]&lt;F77,Tabla1[[#This Row],[EQUIPO 1]],Tabla1[[#This Row],[EQUIPO 2]])), "NO APLICA")</f>
        <v>NO APLICA</v>
      </c>
      <c r="N78" t="str">
        <f>IF(   OR( Tabla1[[#This Row],[FASE]] = "FINAL_", Tabla1[[#This Row],[FASE]]= "SEMIS_", Tabla1[[#This Row],[FASE]]= "CUARTOS_"), "-", IF(E78&gt;=F78,IF(E78=F78, "EMPATE",C78),D78))</f>
        <v>BARCELONA</v>
      </c>
      <c r="O78">
        <f>IF(ISODD(ROW(Tabla1[[#This Row],[TEMPORADA]])), SUM(Tabla1[[#This Row],[GOLES EQUIPO 1]],F79),  SUM(Tabla1[[#This Row],[GOLES EQUIPO 1]],F77) )</f>
        <v>3</v>
      </c>
      <c r="P7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EQUIPO]]&lt;O79, Tabla1[[#This Row],[EQUIPO 2]], Tabla1[[#This Row],[EQUIPO 1]]) )), "-")</f>
        <v>-</v>
      </c>
      <c r="Q78">
        <f>IF(Tabla1[[#This Row],[GANADOR DEL PARTIDO]]=Tabla1[[#This Row],[EQUIPO 1]], 1, IF(Tabla1[[#This Row],[GANADOR DEL PARTIDO]]="EMPATE",0,-1))</f>
        <v>1</v>
      </c>
      <c r="R78">
        <f>IF(Tabla1[[#This Row],[GANADOR DEL PARTIDO]]=Tabla1[[#This Row],[EQUIPO 1]], -1, IF(Tabla1[[#This Row],[GANADOR DEL PARTIDO]]="EMPATE",0,1))</f>
        <v>-1</v>
      </c>
    </row>
    <row r="79" spans="1:18" x14ac:dyDescent="0.2">
      <c r="A79" t="s">
        <v>31</v>
      </c>
      <c r="B79" t="s">
        <v>12</v>
      </c>
      <c r="C79" t="s">
        <v>26</v>
      </c>
      <c r="D79" t="s">
        <v>23</v>
      </c>
      <c r="E79">
        <v>1</v>
      </c>
      <c r="F79">
        <v>4</v>
      </c>
      <c r="G79" t="str">
        <f>CONCATENATE(Tabla1[[#This Row],[GOLES EQUIPO 1]], "-",Tabla1[[#This Row],[GOLES EQUIPO 2]])</f>
        <v>1-4</v>
      </c>
      <c r="H7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1-4</v>
      </c>
      <c r="I79" t="s">
        <v>44</v>
      </c>
      <c r="J79">
        <v>0</v>
      </c>
      <c r="K79">
        <v>0</v>
      </c>
      <c r="L79" t="s">
        <v>44</v>
      </c>
      <c r="M79" t="str">
        <f>IF(Tabla1[[#This Row],[GOLES AWAY]]="si", IF(ISODD(ROW(Tabla1[[#This Row],[FASE]]))="VERDADERO", IF(Tabla1[[#This Row],[GOLES EQUIPO 2]]&lt;F80,Tabla1[[#This Row],[EQUIPO 2]],Tabla1[[#This Row],[EQUIPO 1]]), IF(Tabla1[[#This Row],[GOLES EQUIPO 2]]&lt;F78,Tabla1[[#This Row],[EQUIPO 1]],Tabla1[[#This Row],[EQUIPO 2]])), "NO APLICA")</f>
        <v>NO APLICA</v>
      </c>
      <c r="N79" t="str">
        <f>IF(   OR( Tabla1[[#This Row],[FASE]] = "FINAL_", Tabla1[[#This Row],[FASE]]= "SEMIS_", Tabla1[[#This Row],[FASE]]= "CUARTOS_"), "-", IF(E79&gt;=F79,IF(E79=F79, "EMPATE",C79),D79))</f>
        <v>LIVERPOOL</v>
      </c>
      <c r="O79">
        <f>IF(ISODD(ROW(Tabla1[[#This Row],[TEMPORADA]])), SUM(Tabla1[[#This Row],[GOLES EQUIPO 1]],F80),  SUM(Tabla1[[#This Row],[GOLES EQUIPO 1]],F78) )</f>
        <v>1</v>
      </c>
      <c r="P7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EQUIPO]]&lt;O80, Tabla1[[#This Row],[EQUIPO 2]], Tabla1[[#This Row],[EQUIPO 1]]) )), "-")</f>
        <v>LIVERPOOL</v>
      </c>
      <c r="Q79">
        <f>IF(Tabla1[[#This Row],[GANADOR DEL PARTIDO]]=Tabla1[[#This Row],[EQUIPO 1]], 1, IF(Tabla1[[#This Row],[GANADOR DEL PARTIDO]]="EMPATE",0,-1))</f>
        <v>-1</v>
      </c>
      <c r="R79">
        <f>IF(Tabla1[[#This Row],[GANADOR DEL PARTIDO]]=Tabla1[[#This Row],[EQUIPO 1]], -1, IF(Tabla1[[#This Row],[GANADOR DEL PARTIDO]]="EMPATE",0,1))</f>
        <v>1</v>
      </c>
    </row>
    <row r="80" spans="1:18" x14ac:dyDescent="0.2">
      <c r="A80" t="s">
        <v>31</v>
      </c>
      <c r="B80" t="s">
        <v>12</v>
      </c>
      <c r="C80" t="s">
        <v>23</v>
      </c>
      <c r="D80" t="s">
        <v>26</v>
      </c>
      <c r="E80">
        <v>2</v>
      </c>
      <c r="F80">
        <v>0</v>
      </c>
      <c r="G80" t="str">
        <f>CONCATENATE(Tabla1[[#This Row],[GOLES EQUIPO 1]], "-",Tabla1[[#This Row],[GOLES EQUIPO 2]])</f>
        <v>2-0</v>
      </c>
      <c r="H8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80" t="s">
        <v>44</v>
      </c>
      <c r="J80">
        <v>0</v>
      </c>
      <c r="K80">
        <v>0</v>
      </c>
      <c r="L80" t="s">
        <v>44</v>
      </c>
      <c r="M80" t="str">
        <f>IF(Tabla1[[#This Row],[GOLES AWAY]]="si", IF(ISODD(ROW(Tabla1[[#This Row],[FASE]]))="VERDADERO", IF(Tabla1[[#This Row],[GOLES EQUIPO 2]]&lt;F81,Tabla1[[#This Row],[EQUIPO 2]],Tabla1[[#This Row],[EQUIPO 1]]), IF(Tabla1[[#This Row],[GOLES EQUIPO 2]]&lt;F79,Tabla1[[#This Row],[EQUIPO 1]],Tabla1[[#This Row],[EQUIPO 2]])), "NO APLICA")</f>
        <v>NO APLICA</v>
      </c>
      <c r="N80" t="str">
        <f>IF(   OR( Tabla1[[#This Row],[FASE]] = "FINAL_", Tabla1[[#This Row],[FASE]]= "SEMIS_", Tabla1[[#This Row],[FASE]]= "CUARTOS_"), "-", IF(E80&gt;=F80,IF(E80=F80, "EMPATE",C80),D80))</f>
        <v>LIVERPOOL</v>
      </c>
      <c r="O80">
        <f>IF(ISODD(ROW(Tabla1[[#This Row],[TEMPORADA]])), SUM(Tabla1[[#This Row],[GOLES EQUIPO 1]],F81),  SUM(Tabla1[[#This Row],[GOLES EQUIPO 1]],F79) )</f>
        <v>6</v>
      </c>
      <c r="P8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EQUIPO]]&lt;O81, Tabla1[[#This Row],[EQUIPO 2]], Tabla1[[#This Row],[EQUIPO 1]]) )), "-")</f>
        <v>-</v>
      </c>
      <c r="Q80">
        <f>IF(Tabla1[[#This Row],[GANADOR DEL PARTIDO]]=Tabla1[[#This Row],[EQUIPO 1]], 1, IF(Tabla1[[#This Row],[GANADOR DEL PARTIDO]]="EMPATE",0,-1))</f>
        <v>1</v>
      </c>
      <c r="R80">
        <f>IF(Tabla1[[#This Row],[GANADOR DEL PARTIDO]]=Tabla1[[#This Row],[EQUIPO 1]], -1, IF(Tabla1[[#This Row],[GANADOR DEL PARTIDO]]="EMPATE",0,1))</f>
        <v>-1</v>
      </c>
    </row>
    <row r="81" spans="1:18" x14ac:dyDescent="0.2">
      <c r="A81" t="s">
        <v>31</v>
      </c>
      <c r="B81" t="s">
        <v>12</v>
      </c>
      <c r="C81" t="s">
        <v>34</v>
      </c>
      <c r="D81" t="s">
        <v>33</v>
      </c>
      <c r="E81">
        <v>1</v>
      </c>
      <c r="F81">
        <v>2</v>
      </c>
      <c r="G81" t="str">
        <f>CONCATENATE(Tabla1[[#This Row],[GOLES EQUIPO 1]], "-",Tabla1[[#This Row],[GOLES EQUIPO 2]])</f>
        <v>1-2</v>
      </c>
      <c r="H8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81" t="s">
        <v>44</v>
      </c>
      <c r="J81">
        <v>0</v>
      </c>
      <c r="K81">
        <v>0</v>
      </c>
      <c r="L81" t="s">
        <v>44</v>
      </c>
      <c r="M81" t="str">
        <f>IF(Tabla1[[#This Row],[GOLES AWAY]]="si", IF(ISODD(ROW(Tabla1[[#This Row],[FASE]]))="VERDADERO", IF(Tabla1[[#This Row],[GOLES EQUIPO 2]]&lt;F82,Tabla1[[#This Row],[EQUIPO 2]],Tabla1[[#This Row],[EQUIPO 1]]), IF(Tabla1[[#This Row],[GOLES EQUIPO 2]]&lt;F80,Tabla1[[#This Row],[EQUIPO 1]],Tabla1[[#This Row],[EQUIPO 2]])), "NO APLICA")</f>
        <v>NO APLICA</v>
      </c>
      <c r="N81" t="str">
        <f>IF(   OR( Tabla1[[#This Row],[FASE]] = "FINAL_", Tabla1[[#This Row],[FASE]]= "SEMIS_", Tabla1[[#This Row],[FASE]]= "CUARTOS_"), "-", IF(E81&gt;=F81,IF(E81=F81, "EMPATE",C81),D81))</f>
        <v>AJAX</v>
      </c>
      <c r="O81">
        <f>IF(ISODD(ROW(Tabla1[[#This Row],[TEMPORADA]])), SUM(Tabla1[[#This Row],[GOLES EQUIPO 1]],F82),  SUM(Tabla1[[#This Row],[GOLES EQUIPO 1]],F80) )</f>
        <v>2</v>
      </c>
      <c r="P8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EQUIPO]]&lt;O82, Tabla1[[#This Row],[EQUIPO 2]], Tabla1[[#This Row],[EQUIPO 1]]) )), "-")</f>
        <v>AJAX</v>
      </c>
      <c r="Q81">
        <f>IF(Tabla1[[#This Row],[GANADOR DEL PARTIDO]]=Tabla1[[#This Row],[EQUIPO 1]], 1, IF(Tabla1[[#This Row],[GANADOR DEL PARTIDO]]="EMPATE",0,-1))</f>
        <v>-1</v>
      </c>
      <c r="R81">
        <f>IF(Tabla1[[#This Row],[GANADOR DEL PARTIDO]]=Tabla1[[#This Row],[EQUIPO 1]], -1, IF(Tabla1[[#This Row],[GANADOR DEL PARTIDO]]="EMPATE",0,1))</f>
        <v>1</v>
      </c>
    </row>
    <row r="82" spans="1:18" x14ac:dyDescent="0.2">
      <c r="A82" t="s">
        <v>31</v>
      </c>
      <c r="B82" t="s">
        <v>12</v>
      </c>
      <c r="C82" t="s">
        <v>33</v>
      </c>
      <c r="D82" t="s">
        <v>34</v>
      </c>
      <c r="E82">
        <v>1</v>
      </c>
      <c r="F82">
        <v>1</v>
      </c>
      <c r="G82" t="str">
        <f>CONCATENATE(Tabla1[[#This Row],[GOLES EQUIPO 1]], "-",Tabla1[[#This Row],[GOLES EQUIPO 2]])</f>
        <v>1-1</v>
      </c>
      <c r="H8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82" t="s">
        <v>44</v>
      </c>
      <c r="J82">
        <v>0</v>
      </c>
      <c r="K82">
        <v>0</v>
      </c>
      <c r="L82" t="s">
        <v>44</v>
      </c>
      <c r="M82" t="str">
        <f>IF(Tabla1[[#This Row],[GOLES AWAY]]="si", IF(ISODD(ROW(Tabla1[[#This Row],[FASE]]))="VERDADERO", IF(Tabla1[[#This Row],[GOLES EQUIPO 2]]&lt;F83,Tabla1[[#This Row],[EQUIPO 2]],Tabla1[[#This Row],[EQUIPO 1]]), IF(Tabla1[[#This Row],[GOLES EQUIPO 2]]&lt;F81,Tabla1[[#This Row],[EQUIPO 1]],Tabla1[[#This Row],[EQUIPO 2]])), "NO APLICA")</f>
        <v>NO APLICA</v>
      </c>
      <c r="N82" t="str">
        <f>IF(   OR( Tabla1[[#This Row],[FASE]] = "FINAL_", Tabla1[[#This Row],[FASE]]= "SEMIS_", Tabla1[[#This Row],[FASE]]= "CUARTOS_"), "-", IF(E82&gt;=F82,IF(E82=F82, "EMPATE",C82),D82))</f>
        <v>EMPATE</v>
      </c>
      <c r="O82">
        <f>IF(ISODD(ROW(Tabla1[[#This Row],[TEMPORADA]])), SUM(Tabla1[[#This Row],[GOLES EQUIPO 1]],F83),  SUM(Tabla1[[#This Row],[GOLES EQUIPO 1]],F81) )</f>
        <v>3</v>
      </c>
      <c r="P8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EQUIPO]]&lt;O83, Tabla1[[#This Row],[EQUIPO 2]], Tabla1[[#This Row],[EQUIPO 1]]) )), "-")</f>
        <v>-</v>
      </c>
      <c r="Q82">
        <f>IF(Tabla1[[#This Row],[GANADOR DEL PARTIDO]]=Tabla1[[#This Row],[EQUIPO 1]], 1, IF(Tabla1[[#This Row],[GANADOR DEL PARTIDO]]="EMPATE",0,-1))</f>
        <v>0</v>
      </c>
      <c r="R82">
        <f>IF(Tabla1[[#This Row],[GANADOR DEL PARTIDO]]=Tabla1[[#This Row],[EQUIPO 1]], -1, IF(Tabla1[[#This Row],[GANADOR DEL PARTIDO]]="EMPATE",0,1))</f>
        <v>0</v>
      </c>
    </row>
    <row r="83" spans="1:18" x14ac:dyDescent="0.2">
      <c r="A83" t="s">
        <v>31</v>
      </c>
      <c r="B83" t="s">
        <v>12</v>
      </c>
      <c r="C83" t="s">
        <v>15</v>
      </c>
      <c r="D83" t="s">
        <v>35</v>
      </c>
      <c r="E83">
        <v>3</v>
      </c>
      <c r="F83">
        <v>0</v>
      </c>
      <c r="G83" t="str">
        <f>CONCATENATE(Tabla1[[#This Row],[GOLES EQUIPO 1]], "-",Tabla1[[#This Row],[GOLES EQUIPO 2]])</f>
        <v>3-0</v>
      </c>
      <c r="H8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83" t="s">
        <v>44</v>
      </c>
      <c r="J83">
        <v>0</v>
      </c>
      <c r="K83">
        <v>0</v>
      </c>
      <c r="L83" t="s">
        <v>44</v>
      </c>
      <c r="M83" t="str">
        <f>IF(Tabla1[[#This Row],[GOLES AWAY]]="si", IF(ISODD(ROW(Tabla1[[#This Row],[FASE]]))="VERDADERO", IF(Tabla1[[#This Row],[GOLES EQUIPO 2]]&lt;F84,Tabla1[[#This Row],[EQUIPO 2]],Tabla1[[#This Row],[EQUIPO 1]]), IF(Tabla1[[#This Row],[GOLES EQUIPO 2]]&lt;F82,Tabla1[[#This Row],[EQUIPO 1]],Tabla1[[#This Row],[EQUIPO 2]])), "NO APLICA")</f>
        <v>NO APLICA</v>
      </c>
      <c r="N83" t="str">
        <f>IF(   OR( Tabla1[[#This Row],[FASE]] = "FINAL_", Tabla1[[#This Row],[FASE]]= "SEMIS_", Tabla1[[#This Row],[FASE]]= "CUARTOS_"), "-", IF(E83&gt;=F83,IF(E83=F83, "EMPATE",C83),D83))</f>
        <v>BARCELONA</v>
      </c>
      <c r="O83">
        <f>IF(ISODD(ROW(Tabla1[[#This Row],[TEMPORADA]])), SUM(Tabla1[[#This Row],[GOLES EQUIPO 1]],F84),  SUM(Tabla1[[#This Row],[GOLES EQUIPO 1]],F82) )</f>
        <v>4</v>
      </c>
      <c r="P8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EQUIPO]]&lt;O84, Tabla1[[#This Row],[EQUIPO 2]], Tabla1[[#This Row],[EQUIPO 1]]) )), "-")</f>
        <v>BARCELONA</v>
      </c>
      <c r="Q83">
        <f>IF(Tabla1[[#This Row],[GANADOR DEL PARTIDO]]=Tabla1[[#This Row],[EQUIPO 1]], 1, IF(Tabla1[[#This Row],[GANADOR DEL PARTIDO]]="EMPATE",0,-1))</f>
        <v>1</v>
      </c>
      <c r="R83">
        <f>IF(Tabla1[[#This Row],[GANADOR DEL PARTIDO]]=Tabla1[[#This Row],[EQUIPO 1]], -1, IF(Tabla1[[#This Row],[GANADOR DEL PARTIDO]]="EMPATE",0,1))</f>
        <v>-1</v>
      </c>
    </row>
    <row r="84" spans="1:18" x14ac:dyDescent="0.2">
      <c r="A84" t="s">
        <v>31</v>
      </c>
      <c r="B84" t="s">
        <v>12</v>
      </c>
      <c r="C84" t="s">
        <v>35</v>
      </c>
      <c r="D84" t="s">
        <v>15</v>
      </c>
      <c r="E84">
        <v>0</v>
      </c>
      <c r="F84">
        <v>1</v>
      </c>
      <c r="G84" t="str">
        <f>CONCATENATE(Tabla1[[#This Row],[GOLES EQUIPO 1]], "-",Tabla1[[#This Row],[GOLES EQUIPO 2]])</f>
        <v>0-1</v>
      </c>
      <c r="H8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84" t="s">
        <v>44</v>
      </c>
      <c r="J84">
        <v>0</v>
      </c>
      <c r="K84">
        <v>0</v>
      </c>
      <c r="L84" t="s">
        <v>44</v>
      </c>
      <c r="M84" t="str">
        <f>IF(Tabla1[[#This Row],[GOLES AWAY]]="si", IF(ISODD(ROW(Tabla1[[#This Row],[FASE]]))="VERDADERO", IF(Tabla1[[#This Row],[GOLES EQUIPO 2]]&lt;F85,Tabla1[[#This Row],[EQUIPO 2]],Tabla1[[#This Row],[EQUIPO 1]]), IF(Tabla1[[#This Row],[GOLES EQUIPO 2]]&lt;F83,Tabla1[[#This Row],[EQUIPO 1]],Tabla1[[#This Row],[EQUIPO 2]])), "NO APLICA")</f>
        <v>NO APLICA</v>
      </c>
      <c r="N84" t="str">
        <f>IF(   OR( Tabla1[[#This Row],[FASE]] = "FINAL_", Tabla1[[#This Row],[FASE]]= "SEMIS_", Tabla1[[#This Row],[FASE]]= "CUARTOS_"), "-", IF(E84&gt;=F84,IF(E84=F84, "EMPATE",C84),D84))</f>
        <v>BARCELONA</v>
      </c>
      <c r="O84">
        <f>IF(ISODD(ROW(Tabla1[[#This Row],[TEMPORADA]])), SUM(Tabla1[[#This Row],[GOLES EQUIPO 1]],F85),  SUM(Tabla1[[#This Row],[GOLES EQUIPO 1]],F83) )</f>
        <v>0</v>
      </c>
      <c r="P8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EQUIPO]]&lt;O85, Tabla1[[#This Row],[EQUIPO 2]], Tabla1[[#This Row],[EQUIPO 1]]) )), "-")</f>
        <v>-</v>
      </c>
      <c r="Q84">
        <f>IF(Tabla1[[#This Row],[GANADOR DEL PARTIDO]]=Tabla1[[#This Row],[EQUIPO 1]], 1, IF(Tabla1[[#This Row],[GANADOR DEL PARTIDO]]="EMPATE",0,-1))</f>
        <v>-1</v>
      </c>
      <c r="R84">
        <f>IF(Tabla1[[#This Row],[GANADOR DEL PARTIDO]]=Tabla1[[#This Row],[EQUIPO 1]], -1, IF(Tabla1[[#This Row],[GANADOR DEL PARTIDO]]="EMPATE",0,1))</f>
        <v>1</v>
      </c>
    </row>
    <row r="85" spans="1:18" x14ac:dyDescent="0.2">
      <c r="A85" t="s">
        <v>31</v>
      </c>
      <c r="B85" t="s">
        <v>12</v>
      </c>
      <c r="C85" t="s">
        <v>13</v>
      </c>
      <c r="D85" t="s">
        <v>32</v>
      </c>
      <c r="E85">
        <v>4</v>
      </c>
      <c r="F85">
        <v>3</v>
      </c>
      <c r="G85" t="str">
        <f>CONCATENATE(Tabla1[[#This Row],[GOLES EQUIPO 1]], "-",Tabla1[[#This Row],[GOLES EQUIPO 2]])</f>
        <v>4-3</v>
      </c>
      <c r="H8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3-4</v>
      </c>
      <c r="I85" t="s">
        <v>44</v>
      </c>
      <c r="J85">
        <v>0</v>
      </c>
      <c r="K85">
        <v>0</v>
      </c>
      <c r="L85" t="s">
        <v>91</v>
      </c>
      <c r="M85" t="str">
        <f>IF(Tabla1[[#This Row],[GOLES AWAY]]="si", IF(ISODD(ROW(Tabla1[[#This Row],[FASE]]))="VERDADERO", IF(Tabla1[[#This Row],[GOLES EQUIPO 2]]&lt;F86,Tabla1[[#This Row],[EQUIPO 2]],Tabla1[[#This Row],[EQUIPO 1]]), IF(Tabla1[[#This Row],[GOLES EQUIPO 2]]&lt;F84,Tabla1[[#This Row],[EQUIPO 1]],Tabla1[[#This Row],[EQUIPO 2]])), "NO APLICA")</f>
        <v>TOTTENHAN</v>
      </c>
      <c r="N85" t="str">
        <f>IF(   OR( Tabla1[[#This Row],[FASE]] = "FINAL_", Tabla1[[#This Row],[FASE]]= "SEMIS_", Tabla1[[#This Row],[FASE]]= "CUARTOS_"), "-", IF(E85&gt;=F85,IF(E85=F85, "EMPATE",C85),D85))</f>
        <v>MANCHESTER CITY</v>
      </c>
      <c r="O85">
        <f>IF(ISODD(ROW(Tabla1[[#This Row],[TEMPORADA]])), SUM(Tabla1[[#This Row],[GOLES EQUIPO 1]],F86),  SUM(Tabla1[[#This Row],[GOLES EQUIPO 1]],F84) )</f>
        <v>4</v>
      </c>
      <c r="P8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EQUIPO]]&lt;O86, Tabla1[[#This Row],[EQUIPO 2]], Tabla1[[#This Row],[EQUIPO 1]]) )), "-")</f>
        <v>TOTTENHAN</v>
      </c>
      <c r="Q85">
        <f>IF(Tabla1[[#This Row],[GANADOR DEL PARTIDO]]=Tabla1[[#This Row],[EQUIPO 1]], 1, IF(Tabla1[[#This Row],[GANADOR DEL PARTIDO]]="EMPATE",0,-1))</f>
        <v>1</v>
      </c>
      <c r="R85">
        <f>IF(Tabla1[[#This Row],[GANADOR DEL PARTIDO]]=Tabla1[[#This Row],[EQUIPO 1]], -1, IF(Tabla1[[#This Row],[GANADOR DEL PARTIDO]]="EMPATE",0,1))</f>
        <v>-1</v>
      </c>
    </row>
    <row r="86" spans="1:18" x14ac:dyDescent="0.2">
      <c r="A86" t="s">
        <v>31</v>
      </c>
      <c r="B86" t="s">
        <v>12</v>
      </c>
      <c r="C86" t="s">
        <v>32</v>
      </c>
      <c r="D86" t="s">
        <v>13</v>
      </c>
      <c r="E86">
        <v>1</v>
      </c>
      <c r="F86">
        <v>0</v>
      </c>
      <c r="G86" t="str">
        <f>CONCATENATE(Tabla1[[#This Row],[GOLES EQUIPO 1]], "-",Tabla1[[#This Row],[GOLES EQUIPO 2]])</f>
        <v>1-0</v>
      </c>
      <c r="H8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86" t="s">
        <v>44</v>
      </c>
      <c r="J86">
        <v>0</v>
      </c>
      <c r="K86">
        <v>0</v>
      </c>
      <c r="L86" t="s">
        <v>91</v>
      </c>
      <c r="M86" t="str">
        <f>IF(Tabla1[[#This Row],[GOLES AWAY]]="si", IF(ISODD(ROW(Tabla1[[#This Row],[FASE]]))="VERDADERO", IF(Tabla1[[#This Row],[GOLES EQUIPO 2]]&lt;F87,Tabla1[[#This Row],[EQUIPO 2]],Tabla1[[#This Row],[EQUIPO 1]]), IF(Tabla1[[#This Row],[GOLES EQUIPO 2]]&lt;F85,Tabla1[[#This Row],[EQUIPO 1]],Tabla1[[#This Row],[EQUIPO 2]])), "NO APLICA")</f>
        <v>TOTTENHAN</v>
      </c>
      <c r="N86" t="str">
        <f>IF(   OR( Tabla1[[#This Row],[FASE]] = "FINAL_", Tabla1[[#This Row],[FASE]]= "SEMIS_", Tabla1[[#This Row],[FASE]]= "CUARTOS_"), "-", IF(E86&gt;=F86,IF(E86=F86, "EMPATE",C86),D86))</f>
        <v>TOTTENHAN</v>
      </c>
      <c r="O86">
        <f>IF(ISODD(ROW(Tabla1[[#This Row],[TEMPORADA]])), SUM(Tabla1[[#This Row],[GOLES EQUIPO 1]],F87),  SUM(Tabla1[[#This Row],[GOLES EQUIPO 1]],F85) )</f>
        <v>4</v>
      </c>
      <c r="P8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EQUIPO]]&lt;O87, Tabla1[[#This Row],[EQUIPO 2]], Tabla1[[#This Row],[EQUIPO 1]]) )), "-")</f>
        <v>-</v>
      </c>
      <c r="Q86">
        <f>IF(Tabla1[[#This Row],[GANADOR DEL PARTIDO]]=Tabla1[[#This Row],[EQUIPO 1]], 1, IF(Tabla1[[#This Row],[GANADOR DEL PARTIDO]]="EMPATE",0,-1))</f>
        <v>1</v>
      </c>
      <c r="R86">
        <f>IF(Tabla1[[#This Row],[GANADOR DEL PARTIDO]]=Tabla1[[#This Row],[EQUIPO 1]], -1, IF(Tabla1[[#This Row],[GANADOR DEL PARTIDO]]="EMPATE",0,1))</f>
        <v>-1</v>
      </c>
    </row>
    <row r="87" spans="1:18" x14ac:dyDescent="0.2">
      <c r="A87" t="s">
        <v>36</v>
      </c>
      <c r="B87" t="s">
        <v>6</v>
      </c>
      <c r="C87" t="s">
        <v>5</v>
      </c>
      <c r="D87" t="s">
        <v>23</v>
      </c>
      <c r="E87">
        <v>3</v>
      </c>
      <c r="F87">
        <v>1</v>
      </c>
      <c r="G87" t="str">
        <f>CONCATENATE(Tabla1[[#This Row],[GOLES EQUIPO 1]], "-",Tabla1[[#This Row],[GOLES EQUIPO 2]])</f>
        <v>3-1</v>
      </c>
      <c r="H8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87" t="s">
        <v>44</v>
      </c>
      <c r="J87">
        <v>0</v>
      </c>
      <c r="K87">
        <v>0</v>
      </c>
      <c r="L87" t="s">
        <v>44</v>
      </c>
      <c r="M87" t="str">
        <f>IF(Tabla1[[#This Row],[GOLES AWAY]]="si", IF(ISODD(ROW(Tabla1[[#This Row],[FASE]]))="VERDADERO", IF(Tabla1[[#This Row],[GOLES EQUIPO 2]]&lt;F88,Tabla1[[#This Row],[EQUIPO 2]],Tabla1[[#This Row],[EQUIPO 1]]), IF(Tabla1[[#This Row],[GOLES EQUIPO 2]]&lt;F86,Tabla1[[#This Row],[EQUIPO 1]],Tabla1[[#This Row],[EQUIPO 2]])), "NO APLICA")</f>
        <v>NO APLICA</v>
      </c>
      <c r="N87" t="str">
        <f>IF(   OR( Tabla1[[#This Row],[FASE]] = "FINAL_", Tabla1[[#This Row],[FASE]]= "SEMIS_", Tabla1[[#This Row],[FASE]]= "CUARTOS_"), "-", IF(E87&gt;=F87,IF(E87=F87, "EMPATE",C87),D87))</f>
        <v>REAL MADRID</v>
      </c>
      <c r="O87">
        <f>IF(ISODD(ROW(Tabla1[[#This Row],[TEMPORADA]])), SUM(Tabla1[[#This Row],[GOLES EQUIPO 1]],F88),  SUM(Tabla1[[#This Row],[GOLES EQUIPO 1]],F86) )</f>
        <v>3</v>
      </c>
      <c r="P8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EQUIPO]]&lt;O88, Tabla1[[#This Row],[EQUIPO 2]], Tabla1[[#This Row],[EQUIPO 1]]) )), "-")</f>
        <v>REAL MADRID</v>
      </c>
      <c r="Q87">
        <f>IF(Tabla1[[#This Row],[GANADOR DEL PARTIDO]]=Tabla1[[#This Row],[EQUIPO 1]], 1, IF(Tabla1[[#This Row],[GANADOR DEL PARTIDO]]="EMPATE",0,-1))</f>
        <v>1</v>
      </c>
      <c r="R87">
        <f>IF(Tabla1[[#This Row],[GANADOR DEL PARTIDO]]=Tabla1[[#This Row],[EQUIPO 1]], -1, IF(Tabla1[[#This Row],[GANADOR DEL PARTIDO]]="EMPATE",0,1))</f>
        <v>-1</v>
      </c>
    </row>
    <row r="88" spans="1:18" x14ac:dyDescent="0.2">
      <c r="A88" t="s">
        <v>36</v>
      </c>
      <c r="B88" t="s">
        <v>99</v>
      </c>
      <c r="C88" t="s">
        <v>23</v>
      </c>
      <c r="D88" t="s">
        <v>5</v>
      </c>
      <c r="E88">
        <v>0</v>
      </c>
      <c r="F88">
        <v>0</v>
      </c>
      <c r="G88" t="str">
        <f>CONCATENATE(Tabla1[[#This Row],[GOLES EQUIPO 1]], "-",Tabla1[[#This Row],[GOLES EQUIPO 2]])</f>
        <v>0-0</v>
      </c>
      <c r="H8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88" t="s">
        <v>44</v>
      </c>
      <c r="J88">
        <v>0</v>
      </c>
      <c r="K88">
        <v>0</v>
      </c>
      <c r="L88" t="s">
        <v>44</v>
      </c>
      <c r="M88" t="str">
        <f>IF(Tabla1[[#This Row],[GOLES AWAY]]="si", IF(ISODD(ROW(Tabla1[[#This Row],[FASE]]))="VERDADERO", IF(Tabla1[[#This Row],[GOLES EQUIPO 2]]&lt;F89,Tabla1[[#This Row],[EQUIPO 2]],Tabla1[[#This Row],[EQUIPO 1]]), IF(Tabla1[[#This Row],[GOLES EQUIPO 2]]&lt;F87,Tabla1[[#This Row],[EQUIPO 1]],Tabla1[[#This Row],[EQUIPO 2]])), "NO APLICA")</f>
        <v>NO APLICA</v>
      </c>
      <c r="N88" t="str">
        <f>IF(   OR( Tabla1[[#This Row],[FASE]] = "FINAL_", Tabla1[[#This Row],[FASE]]= "SEMIS_", Tabla1[[#This Row],[FASE]]= "CUARTOS_"), "-", IF(E88&gt;=F88,IF(E88=F88, "EMPATE",C88),D88))</f>
        <v>-</v>
      </c>
      <c r="O88">
        <f>IF(ISODD(ROW(Tabla1[[#This Row],[TEMPORADA]])), SUM(Tabla1[[#This Row],[GOLES EQUIPO 1]],F89),  SUM(Tabla1[[#This Row],[GOLES EQUIPO 1]],F87) )</f>
        <v>1</v>
      </c>
      <c r="P8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EQUIPO]]&lt;O89, Tabla1[[#This Row],[EQUIPO 2]], Tabla1[[#This Row],[EQUIPO 1]]) )), "-")</f>
        <v>-</v>
      </c>
      <c r="Q88">
        <f>IF(Tabla1[[#This Row],[GANADOR DEL PARTIDO]]=Tabla1[[#This Row],[EQUIPO 1]], 1, IF(Tabla1[[#This Row],[GANADOR DEL PARTIDO]]="EMPATE",0,-1))</f>
        <v>-1</v>
      </c>
      <c r="R88">
        <f>IF(Tabla1[[#This Row],[GANADOR DEL PARTIDO]]=Tabla1[[#This Row],[EQUIPO 1]], -1, IF(Tabla1[[#This Row],[GANADOR DEL PARTIDO]]="EMPATE",0,1))</f>
        <v>1</v>
      </c>
    </row>
    <row r="89" spans="1:18" x14ac:dyDescent="0.2">
      <c r="A89" t="s">
        <v>36</v>
      </c>
      <c r="B89" t="s">
        <v>18</v>
      </c>
      <c r="C89" t="s">
        <v>37</v>
      </c>
      <c r="D89" t="s">
        <v>23</v>
      </c>
      <c r="E89">
        <v>4</v>
      </c>
      <c r="F89">
        <v>2</v>
      </c>
      <c r="G89" t="str">
        <f>CONCATENATE(Tabla1[[#This Row],[GOLES EQUIPO 1]], "-",Tabla1[[#This Row],[GOLES EQUIPO 2]])</f>
        <v>4-2</v>
      </c>
      <c r="H8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2-4</v>
      </c>
      <c r="I89" t="s">
        <v>44</v>
      </c>
      <c r="J89">
        <v>0</v>
      </c>
      <c r="K89">
        <v>0</v>
      </c>
      <c r="L89" t="s">
        <v>44</v>
      </c>
      <c r="M89" t="str">
        <f>IF(Tabla1[[#This Row],[GOLES AWAY]]="si", IF(ISODD(ROW(Tabla1[[#This Row],[FASE]]))="VERDADERO", IF(Tabla1[[#This Row],[GOLES EQUIPO 2]]&lt;F90,Tabla1[[#This Row],[EQUIPO 2]],Tabla1[[#This Row],[EQUIPO 1]]), IF(Tabla1[[#This Row],[GOLES EQUIPO 2]]&lt;F88,Tabla1[[#This Row],[EQUIPO 1]],Tabla1[[#This Row],[EQUIPO 2]])), "NO APLICA")</f>
        <v>NO APLICA</v>
      </c>
      <c r="N89" t="str">
        <f>IF(   OR( Tabla1[[#This Row],[FASE]] = "FINAL_", Tabla1[[#This Row],[FASE]]= "SEMIS_", Tabla1[[#This Row],[FASE]]= "CUARTOS_"), "-", IF(E89&gt;=F89,IF(E89=F89, "EMPATE",C89),D89))</f>
        <v>ROMA</v>
      </c>
      <c r="O89">
        <f>IF(ISODD(ROW(Tabla1[[#This Row],[TEMPORADA]])), SUM(Tabla1[[#This Row],[GOLES EQUIPO 1]],F90),  SUM(Tabla1[[#This Row],[GOLES EQUIPO 1]],F88) )</f>
        <v>6</v>
      </c>
      <c r="P8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EQUIPO]]&lt;O90, Tabla1[[#This Row],[EQUIPO 2]], Tabla1[[#This Row],[EQUIPO 1]]) )), "-")</f>
        <v>LIVERPOOL</v>
      </c>
      <c r="Q89">
        <f>IF(Tabla1[[#This Row],[GANADOR DEL PARTIDO]]=Tabla1[[#This Row],[EQUIPO 1]], 1, IF(Tabla1[[#This Row],[GANADOR DEL PARTIDO]]="EMPATE",0,-1))</f>
        <v>1</v>
      </c>
      <c r="R89">
        <f>IF(Tabla1[[#This Row],[GANADOR DEL PARTIDO]]=Tabla1[[#This Row],[EQUIPO 1]], -1, IF(Tabla1[[#This Row],[GANADOR DEL PARTIDO]]="EMPATE",0,1))</f>
        <v>-1</v>
      </c>
    </row>
    <row r="90" spans="1:18" x14ac:dyDescent="0.2">
      <c r="A90" t="s">
        <v>36</v>
      </c>
      <c r="B90" t="s">
        <v>18</v>
      </c>
      <c r="C90" t="s">
        <v>23</v>
      </c>
      <c r="D90" t="s">
        <v>37</v>
      </c>
      <c r="E90">
        <v>5</v>
      </c>
      <c r="F90">
        <v>2</v>
      </c>
      <c r="G90" t="str">
        <f>CONCATENATE(Tabla1[[#This Row],[GOLES EQUIPO 1]], "-",Tabla1[[#This Row],[GOLES EQUIPO 2]])</f>
        <v>5-2</v>
      </c>
      <c r="H9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2-5</v>
      </c>
      <c r="I90" t="s">
        <v>44</v>
      </c>
      <c r="J90">
        <v>0</v>
      </c>
      <c r="K90">
        <v>0</v>
      </c>
      <c r="L90" t="s">
        <v>44</v>
      </c>
      <c r="M90" t="str">
        <f>IF(Tabla1[[#This Row],[GOLES AWAY]]="si", IF(ISODD(ROW(Tabla1[[#This Row],[FASE]]))="VERDADERO", IF(Tabla1[[#This Row],[GOLES EQUIPO 2]]&lt;F91,Tabla1[[#This Row],[EQUIPO 2]],Tabla1[[#This Row],[EQUIPO 1]]), IF(Tabla1[[#This Row],[GOLES EQUIPO 2]]&lt;F89,Tabla1[[#This Row],[EQUIPO 1]],Tabla1[[#This Row],[EQUIPO 2]])), "NO APLICA")</f>
        <v>NO APLICA</v>
      </c>
      <c r="N90" t="str">
        <f>IF(   OR( Tabla1[[#This Row],[FASE]] = "FINAL_", Tabla1[[#This Row],[FASE]]= "SEMIS_", Tabla1[[#This Row],[FASE]]= "CUARTOS_"), "-", IF(E90&gt;=F90,IF(E90=F90, "EMPATE",C90),D90))</f>
        <v>LIVERPOOL</v>
      </c>
      <c r="O90">
        <f>IF(ISODD(ROW(Tabla1[[#This Row],[TEMPORADA]])), SUM(Tabla1[[#This Row],[GOLES EQUIPO 1]],F91),  SUM(Tabla1[[#This Row],[GOLES EQUIPO 1]],F89) )</f>
        <v>7</v>
      </c>
      <c r="P9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EQUIPO]]&lt;O91, Tabla1[[#This Row],[EQUIPO 2]], Tabla1[[#This Row],[EQUIPO 1]]) )), "-")</f>
        <v>-</v>
      </c>
      <c r="Q90">
        <f>IF(Tabla1[[#This Row],[GANADOR DEL PARTIDO]]=Tabla1[[#This Row],[EQUIPO 1]], 1, IF(Tabla1[[#This Row],[GANADOR DEL PARTIDO]]="EMPATE",0,-1))</f>
        <v>1</v>
      </c>
      <c r="R90">
        <f>IF(Tabla1[[#This Row],[GANADOR DEL PARTIDO]]=Tabla1[[#This Row],[EQUIPO 1]], -1, IF(Tabla1[[#This Row],[GANADOR DEL PARTIDO]]="EMPATE",0,1))</f>
        <v>-1</v>
      </c>
    </row>
    <row r="91" spans="1:18" x14ac:dyDescent="0.2">
      <c r="A91" t="s">
        <v>36</v>
      </c>
      <c r="B91" t="s">
        <v>18</v>
      </c>
      <c r="C91" t="s">
        <v>5</v>
      </c>
      <c r="D91" t="s">
        <v>7</v>
      </c>
      <c r="E91">
        <v>2</v>
      </c>
      <c r="F91">
        <v>2</v>
      </c>
      <c r="G91" t="str">
        <f>CONCATENATE(Tabla1[[#This Row],[GOLES EQUIPO 1]], "-",Tabla1[[#This Row],[GOLES EQUIPO 2]])</f>
        <v>2-2</v>
      </c>
      <c r="H9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2-2</v>
      </c>
      <c r="I91" t="s">
        <v>44</v>
      </c>
      <c r="J91">
        <v>0</v>
      </c>
      <c r="K91">
        <v>0</v>
      </c>
      <c r="L91" t="s">
        <v>44</v>
      </c>
      <c r="M91" t="str">
        <f>IF(Tabla1[[#This Row],[GOLES AWAY]]="si", IF(ISODD(ROW(Tabla1[[#This Row],[FASE]]))="VERDADERO", IF(Tabla1[[#This Row],[GOLES EQUIPO 2]]&lt;F92,Tabla1[[#This Row],[EQUIPO 2]],Tabla1[[#This Row],[EQUIPO 1]]), IF(Tabla1[[#This Row],[GOLES EQUIPO 2]]&lt;F90,Tabla1[[#This Row],[EQUIPO 1]],Tabla1[[#This Row],[EQUIPO 2]])), "NO APLICA")</f>
        <v>NO APLICA</v>
      </c>
      <c r="N91" t="str">
        <f>IF(   OR( Tabla1[[#This Row],[FASE]] = "FINAL_", Tabla1[[#This Row],[FASE]]= "SEMIS_", Tabla1[[#This Row],[FASE]]= "CUARTOS_"), "-", IF(E91&gt;=F91,IF(E91=F91, "EMPATE",C91),D91))</f>
        <v>EMPATE</v>
      </c>
      <c r="O91">
        <f>IF(ISODD(ROW(Tabla1[[#This Row],[TEMPORADA]])), SUM(Tabla1[[#This Row],[GOLES EQUIPO 1]],F92),  SUM(Tabla1[[#This Row],[GOLES EQUIPO 1]],F90) )</f>
        <v>4</v>
      </c>
      <c r="P9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EQUIPO]]&lt;O92, Tabla1[[#This Row],[EQUIPO 2]], Tabla1[[#This Row],[EQUIPO 1]]) )), "-")</f>
        <v>REAL MADRID</v>
      </c>
      <c r="Q91">
        <f>IF(Tabla1[[#This Row],[GANADOR DEL PARTIDO]]=Tabla1[[#This Row],[EQUIPO 1]], 1, IF(Tabla1[[#This Row],[GANADOR DEL PARTIDO]]="EMPATE",0,-1))</f>
        <v>0</v>
      </c>
      <c r="R91">
        <f>IF(Tabla1[[#This Row],[GANADOR DEL PARTIDO]]=Tabla1[[#This Row],[EQUIPO 1]], -1, IF(Tabla1[[#This Row],[GANADOR DEL PARTIDO]]="EMPATE",0,1))</f>
        <v>0</v>
      </c>
    </row>
    <row r="92" spans="1:18" x14ac:dyDescent="0.2">
      <c r="A92" t="s">
        <v>36</v>
      </c>
      <c r="B92" t="s">
        <v>18</v>
      </c>
      <c r="C92" t="s">
        <v>7</v>
      </c>
      <c r="D92" t="s">
        <v>5</v>
      </c>
      <c r="E92">
        <v>1</v>
      </c>
      <c r="F92">
        <v>2</v>
      </c>
      <c r="G92" t="str">
        <f>CONCATENATE(Tabla1[[#This Row],[GOLES EQUIPO 1]], "-",Tabla1[[#This Row],[GOLES EQUIPO 2]])</f>
        <v>1-2</v>
      </c>
      <c r="H9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92" t="s">
        <v>44</v>
      </c>
      <c r="J92">
        <v>0</v>
      </c>
      <c r="K92">
        <v>0</v>
      </c>
      <c r="L92" t="s">
        <v>44</v>
      </c>
      <c r="M92" t="str">
        <f>IF(Tabla1[[#This Row],[GOLES AWAY]]="si", IF(ISODD(ROW(Tabla1[[#This Row],[FASE]]))="VERDADERO", IF(Tabla1[[#This Row],[GOLES EQUIPO 2]]&lt;F93,Tabla1[[#This Row],[EQUIPO 2]],Tabla1[[#This Row],[EQUIPO 1]]), IF(Tabla1[[#This Row],[GOLES EQUIPO 2]]&lt;F91,Tabla1[[#This Row],[EQUIPO 1]],Tabla1[[#This Row],[EQUIPO 2]])), "NO APLICA")</f>
        <v>NO APLICA</v>
      </c>
      <c r="N92" t="str">
        <f>IF(   OR( Tabla1[[#This Row],[FASE]] = "FINAL_", Tabla1[[#This Row],[FASE]]= "SEMIS_", Tabla1[[#This Row],[FASE]]= "CUARTOS_"), "-", IF(E92&gt;=F92,IF(E92=F92, "EMPATE",C92),D92))</f>
        <v>REAL MADRID</v>
      </c>
      <c r="O92">
        <f>IF(ISODD(ROW(Tabla1[[#This Row],[TEMPORADA]])), SUM(Tabla1[[#This Row],[GOLES EQUIPO 1]],F93),  SUM(Tabla1[[#This Row],[GOLES EQUIPO 1]],F91) )</f>
        <v>3</v>
      </c>
      <c r="P9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EQUIPO]]&lt;O93, Tabla1[[#This Row],[EQUIPO 2]], Tabla1[[#This Row],[EQUIPO 1]]) )), "-")</f>
        <v>-</v>
      </c>
      <c r="Q92">
        <f>IF(Tabla1[[#This Row],[GANADOR DEL PARTIDO]]=Tabla1[[#This Row],[EQUIPO 1]], 1, IF(Tabla1[[#This Row],[GANADOR DEL PARTIDO]]="EMPATE",0,-1))</f>
        <v>-1</v>
      </c>
      <c r="R92">
        <f>IF(Tabla1[[#This Row],[GANADOR DEL PARTIDO]]=Tabla1[[#This Row],[EQUIPO 1]], -1, IF(Tabla1[[#This Row],[GANADOR DEL PARTIDO]]="EMPATE",0,1))</f>
        <v>1</v>
      </c>
    </row>
    <row r="93" spans="1:18" x14ac:dyDescent="0.2">
      <c r="A93" t="s">
        <v>36</v>
      </c>
      <c r="B93" t="s">
        <v>12</v>
      </c>
      <c r="C93" t="s">
        <v>7</v>
      </c>
      <c r="D93" t="s">
        <v>38</v>
      </c>
      <c r="E93">
        <v>0</v>
      </c>
      <c r="F93">
        <v>0</v>
      </c>
      <c r="G93" t="str">
        <f>CONCATENATE(Tabla1[[#This Row],[GOLES EQUIPO 1]], "-",Tabla1[[#This Row],[GOLES EQUIPO 2]])</f>
        <v>0-0</v>
      </c>
      <c r="H9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93" t="s">
        <v>44</v>
      </c>
      <c r="J93">
        <v>0</v>
      </c>
      <c r="K93">
        <v>0</v>
      </c>
      <c r="L93" t="s">
        <v>44</v>
      </c>
      <c r="M93" t="str">
        <f>IF(Tabla1[[#This Row],[GOLES AWAY]]="si", IF(ISODD(ROW(Tabla1[[#This Row],[FASE]]))="VERDADERO", IF(Tabla1[[#This Row],[GOLES EQUIPO 2]]&lt;F94,Tabla1[[#This Row],[EQUIPO 2]],Tabla1[[#This Row],[EQUIPO 1]]), IF(Tabla1[[#This Row],[GOLES EQUIPO 2]]&lt;F92,Tabla1[[#This Row],[EQUIPO 1]],Tabla1[[#This Row],[EQUIPO 2]])), "NO APLICA")</f>
        <v>NO APLICA</v>
      </c>
      <c r="N93" t="str">
        <f>IF(   OR( Tabla1[[#This Row],[FASE]] = "FINAL_", Tabla1[[#This Row],[FASE]]= "SEMIS_", Tabla1[[#This Row],[FASE]]= "CUARTOS_"), "-", IF(E93&gt;=F93,IF(E93=F93, "EMPATE",C93),D93))</f>
        <v>EMPATE</v>
      </c>
      <c r="O93">
        <f>IF(ISODD(ROW(Tabla1[[#This Row],[TEMPORADA]])), SUM(Tabla1[[#This Row],[GOLES EQUIPO 1]],F94),  SUM(Tabla1[[#This Row],[GOLES EQUIPO 1]],F92) )</f>
        <v>2</v>
      </c>
      <c r="P9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EQUIPO]]&lt;O94, Tabla1[[#This Row],[EQUIPO 2]], Tabla1[[#This Row],[EQUIPO 1]]) )), "-")</f>
        <v>BAYERN MÚNICH</v>
      </c>
      <c r="Q93">
        <f>IF(Tabla1[[#This Row],[GANADOR DEL PARTIDO]]=Tabla1[[#This Row],[EQUIPO 1]], 1, IF(Tabla1[[#This Row],[GANADOR DEL PARTIDO]]="EMPATE",0,-1))</f>
        <v>0</v>
      </c>
      <c r="R93">
        <f>IF(Tabla1[[#This Row],[GANADOR DEL PARTIDO]]=Tabla1[[#This Row],[EQUIPO 1]], -1, IF(Tabla1[[#This Row],[GANADOR DEL PARTIDO]]="EMPATE",0,1))</f>
        <v>0</v>
      </c>
    </row>
    <row r="94" spans="1:18" x14ac:dyDescent="0.2">
      <c r="A94" t="s">
        <v>36</v>
      </c>
      <c r="B94" t="s">
        <v>12</v>
      </c>
      <c r="C94" t="s">
        <v>38</v>
      </c>
      <c r="D94" t="s">
        <v>7</v>
      </c>
      <c r="E94">
        <v>1</v>
      </c>
      <c r="F94">
        <v>2</v>
      </c>
      <c r="G94" t="str">
        <f>CONCATENATE(Tabla1[[#This Row],[GOLES EQUIPO 1]], "-",Tabla1[[#This Row],[GOLES EQUIPO 2]])</f>
        <v>1-2</v>
      </c>
      <c r="H9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94" t="s">
        <v>44</v>
      </c>
      <c r="J94">
        <v>0</v>
      </c>
      <c r="K94">
        <v>0</v>
      </c>
      <c r="L94" t="s">
        <v>44</v>
      </c>
      <c r="M94" t="str">
        <f>IF(Tabla1[[#This Row],[GOLES AWAY]]="si", IF(ISODD(ROW(Tabla1[[#This Row],[FASE]]))="VERDADERO", IF(Tabla1[[#This Row],[GOLES EQUIPO 2]]&lt;F95,Tabla1[[#This Row],[EQUIPO 2]],Tabla1[[#This Row],[EQUIPO 1]]), IF(Tabla1[[#This Row],[GOLES EQUIPO 2]]&lt;F93,Tabla1[[#This Row],[EQUIPO 1]],Tabla1[[#This Row],[EQUIPO 2]])), "NO APLICA")</f>
        <v>NO APLICA</v>
      </c>
      <c r="N94" t="str">
        <f>IF(   OR( Tabla1[[#This Row],[FASE]] = "FINAL_", Tabla1[[#This Row],[FASE]]= "SEMIS_", Tabla1[[#This Row],[FASE]]= "CUARTOS_"), "-", IF(E94&gt;=F94,IF(E94=F94, "EMPATE",C94),D94))</f>
        <v>BAYERN MÚNICH</v>
      </c>
      <c r="O94">
        <f>IF(ISODD(ROW(Tabla1[[#This Row],[TEMPORADA]])), SUM(Tabla1[[#This Row],[GOLES EQUIPO 1]],F95),  SUM(Tabla1[[#This Row],[GOLES EQUIPO 1]],F93) )</f>
        <v>1</v>
      </c>
      <c r="P9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EQUIPO]]&lt;O95, Tabla1[[#This Row],[EQUIPO 2]], Tabla1[[#This Row],[EQUIPO 1]]) )), "-")</f>
        <v>-</v>
      </c>
      <c r="Q94">
        <f>IF(Tabla1[[#This Row],[GANADOR DEL PARTIDO]]=Tabla1[[#This Row],[EQUIPO 1]], 1, IF(Tabla1[[#This Row],[GANADOR DEL PARTIDO]]="EMPATE",0,-1))</f>
        <v>-1</v>
      </c>
      <c r="R94">
        <f>IF(Tabla1[[#This Row],[GANADOR DEL PARTIDO]]=Tabla1[[#This Row],[EQUIPO 1]], -1, IF(Tabla1[[#This Row],[GANADOR DEL PARTIDO]]="EMPATE",0,1))</f>
        <v>1</v>
      </c>
    </row>
    <row r="95" spans="1:18" x14ac:dyDescent="0.2">
      <c r="A95" t="s">
        <v>36</v>
      </c>
      <c r="B95" t="s">
        <v>12</v>
      </c>
      <c r="C95" t="s">
        <v>37</v>
      </c>
      <c r="D95" t="s">
        <v>15</v>
      </c>
      <c r="E95">
        <v>3</v>
      </c>
      <c r="F95">
        <v>0</v>
      </c>
      <c r="G95" t="str">
        <f>CONCATENATE(Tabla1[[#This Row],[GOLES EQUIPO 1]], "-",Tabla1[[#This Row],[GOLES EQUIPO 2]])</f>
        <v>3-0</v>
      </c>
      <c r="H9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95" t="s">
        <v>44</v>
      </c>
      <c r="J95">
        <v>0</v>
      </c>
      <c r="K95">
        <v>0</v>
      </c>
      <c r="L95" t="s">
        <v>91</v>
      </c>
      <c r="M95" t="str">
        <f>IF(Tabla1[[#This Row],[GOLES AWAY]]="si", IF(ISODD(ROW(Tabla1[[#This Row],[FASE]]))="VERDADERO", IF(Tabla1[[#This Row],[GOLES EQUIPO 2]]&lt;F96,Tabla1[[#This Row],[EQUIPO 2]],Tabla1[[#This Row],[EQUIPO 1]]), IF(Tabla1[[#This Row],[GOLES EQUIPO 2]]&lt;F94,Tabla1[[#This Row],[EQUIPO 1]],Tabla1[[#This Row],[EQUIPO 2]])), "NO APLICA")</f>
        <v>ROMA</v>
      </c>
      <c r="N95" t="str">
        <f>IF(   OR( Tabla1[[#This Row],[FASE]] = "FINAL_", Tabla1[[#This Row],[FASE]]= "SEMIS_", Tabla1[[#This Row],[FASE]]= "CUARTOS_"), "-", IF(E95&gt;=F95,IF(E95=F95, "EMPATE",C95),D95))</f>
        <v>ROMA</v>
      </c>
      <c r="O95">
        <f>IF(ISODD(ROW(Tabla1[[#This Row],[TEMPORADA]])), SUM(Tabla1[[#This Row],[GOLES EQUIPO 1]],F96),  SUM(Tabla1[[#This Row],[GOLES EQUIPO 1]],F94) )</f>
        <v>4</v>
      </c>
      <c r="P9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EQUIPO]]&lt;O96, Tabla1[[#This Row],[EQUIPO 2]], Tabla1[[#This Row],[EQUIPO 1]]) )), "-")</f>
        <v>ROMA</v>
      </c>
      <c r="Q95">
        <f>IF(Tabla1[[#This Row],[GANADOR DEL PARTIDO]]=Tabla1[[#This Row],[EQUIPO 1]], 1, IF(Tabla1[[#This Row],[GANADOR DEL PARTIDO]]="EMPATE",0,-1))</f>
        <v>1</v>
      </c>
      <c r="R95">
        <f>IF(Tabla1[[#This Row],[GANADOR DEL PARTIDO]]=Tabla1[[#This Row],[EQUIPO 1]], -1, IF(Tabla1[[#This Row],[GANADOR DEL PARTIDO]]="EMPATE",0,1))</f>
        <v>-1</v>
      </c>
    </row>
    <row r="96" spans="1:18" x14ac:dyDescent="0.2">
      <c r="A96" t="s">
        <v>36</v>
      </c>
      <c r="B96" t="s">
        <v>12</v>
      </c>
      <c r="C96" t="s">
        <v>15</v>
      </c>
      <c r="D96" t="s">
        <v>37</v>
      </c>
      <c r="E96">
        <v>4</v>
      </c>
      <c r="F96">
        <v>1</v>
      </c>
      <c r="G96" t="str">
        <f>CONCATENATE(Tabla1[[#This Row],[GOLES EQUIPO 1]], "-",Tabla1[[#This Row],[GOLES EQUIPO 2]])</f>
        <v>4-1</v>
      </c>
      <c r="H9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1-4</v>
      </c>
      <c r="I96" t="s">
        <v>44</v>
      </c>
      <c r="J96">
        <v>0</v>
      </c>
      <c r="K96">
        <v>0</v>
      </c>
      <c r="L96" t="s">
        <v>91</v>
      </c>
      <c r="M96" t="str">
        <f>IF(Tabla1[[#This Row],[GOLES AWAY]]="si", IF(ISODD(ROW(Tabla1[[#This Row],[FASE]]))="VERDADERO", IF(Tabla1[[#This Row],[GOLES EQUIPO 2]]&lt;F97,Tabla1[[#This Row],[EQUIPO 2]],Tabla1[[#This Row],[EQUIPO 1]]), IF(Tabla1[[#This Row],[GOLES EQUIPO 2]]&lt;F95,Tabla1[[#This Row],[EQUIPO 1]],Tabla1[[#This Row],[EQUIPO 2]])), "NO APLICA")</f>
        <v>ROMA</v>
      </c>
      <c r="N96" t="str">
        <f>IF(   OR( Tabla1[[#This Row],[FASE]] = "FINAL_", Tabla1[[#This Row],[FASE]]= "SEMIS_", Tabla1[[#This Row],[FASE]]= "CUARTOS_"), "-", IF(E96&gt;=F96,IF(E96=F96, "EMPATE",C96),D96))</f>
        <v>BARCELONA</v>
      </c>
      <c r="O96">
        <f>IF(ISODD(ROW(Tabla1[[#This Row],[TEMPORADA]])), SUM(Tabla1[[#This Row],[GOLES EQUIPO 1]],F97),  SUM(Tabla1[[#This Row],[GOLES EQUIPO 1]],F95) )</f>
        <v>4</v>
      </c>
      <c r="P9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EQUIPO]]&lt;O97, Tabla1[[#This Row],[EQUIPO 2]], Tabla1[[#This Row],[EQUIPO 1]]) )), "-")</f>
        <v>-</v>
      </c>
      <c r="Q96">
        <f>IF(Tabla1[[#This Row],[GANADOR DEL PARTIDO]]=Tabla1[[#This Row],[EQUIPO 1]], 1, IF(Tabla1[[#This Row],[GANADOR DEL PARTIDO]]="EMPATE",0,-1))</f>
        <v>1</v>
      </c>
      <c r="R96">
        <f>IF(Tabla1[[#This Row],[GANADOR DEL PARTIDO]]=Tabla1[[#This Row],[EQUIPO 1]], -1, IF(Tabla1[[#This Row],[GANADOR DEL PARTIDO]]="EMPATE",0,1))</f>
        <v>-1</v>
      </c>
    </row>
    <row r="97" spans="1:18" x14ac:dyDescent="0.2">
      <c r="A97" t="s">
        <v>36</v>
      </c>
      <c r="B97" t="s">
        <v>12</v>
      </c>
      <c r="C97" t="s">
        <v>13</v>
      </c>
      <c r="D97" t="s">
        <v>23</v>
      </c>
      <c r="E97">
        <v>1</v>
      </c>
      <c r="F97">
        <v>2</v>
      </c>
      <c r="G97" t="str">
        <f>CONCATENATE(Tabla1[[#This Row],[GOLES EQUIPO 1]], "-",Tabla1[[#This Row],[GOLES EQUIPO 2]])</f>
        <v>1-2</v>
      </c>
      <c r="H9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97" t="s">
        <v>44</v>
      </c>
      <c r="J97">
        <v>0</v>
      </c>
      <c r="K97">
        <v>0</v>
      </c>
      <c r="L97" t="s">
        <v>44</v>
      </c>
      <c r="M97" t="str">
        <f>IF(Tabla1[[#This Row],[GOLES AWAY]]="si", IF(ISODD(ROW(Tabla1[[#This Row],[FASE]]))="VERDADERO", IF(Tabla1[[#This Row],[GOLES EQUIPO 2]]&lt;F98,Tabla1[[#This Row],[EQUIPO 2]],Tabla1[[#This Row],[EQUIPO 1]]), IF(Tabla1[[#This Row],[GOLES EQUIPO 2]]&lt;F96,Tabla1[[#This Row],[EQUIPO 1]],Tabla1[[#This Row],[EQUIPO 2]])), "NO APLICA")</f>
        <v>NO APLICA</v>
      </c>
      <c r="N97" t="str">
        <f>IF(   OR( Tabla1[[#This Row],[FASE]] = "FINAL_", Tabla1[[#This Row],[FASE]]= "SEMIS_", Tabla1[[#This Row],[FASE]]= "CUARTOS_"), "-", IF(E97&gt;=F97,IF(E97=F97, "EMPATE",C97),D97))</f>
        <v>LIVERPOOL</v>
      </c>
      <c r="O97">
        <f>IF(ISODD(ROW(Tabla1[[#This Row],[TEMPORADA]])), SUM(Tabla1[[#This Row],[GOLES EQUIPO 1]],F98),  SUM(Tabla1[[#This Row],[GOLES EQUIPO 1]],F96) )</f>
        <v>1</v>
      </c>
      <c r="P9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EQUIPO]]&lt;O98, Tabla1[[#This Row],[EQUIPO 2]], Tabla1[[#This Row],[EQUIPO 1]]) )), "-")</f>
        <v>LIVERPOOL</v>
      </c>
      <c r="Q97">
        <f>IF(Tabla1[[#This Row],[GANADOR DEL PARTIDO]]=Tabla1[[#This Row],[EQUIPO 1]], 1, IF(Tabla1[[#This Row],[GANADOR DEL PARTIDO]]="EMPATE",0,-1))</f>
        <v>-1</v>
      </c>
      <c r="R97">
        <f>IF(Tabla1[[#This Row],[GANADOR DEL PARTIDO]]=Tabla1[[#This Row],[EQUIPO 1]], -1, IF(Tabla1[[#This Row],[GANADOR DEL PARTIDO]]="EMPATE",0,1))</f>
        <v>1</v>
      </c>
    </row>
    <row r="98" spans="1:18" x14ac:dyDescent="0.2">
      <c r="A98" t="s">
        <v>36</v>
      </c>
      <c r="B98" t="s">
        <v>12</v>
      </c>
      <c r="C98" t="s">
        <v>23</v>
      </c>
      <c r="D98" t="s">
        <v>13</v>
      </c>
      <c r="E98">
        <v>3</v>
      </c>
      <c r="F98">
        <v>0</v>
      </c>
      <c r="G98" t="str">
        <f>CONCATENATE(Tabla1[[#This Row],[GOLES EQUIPO 1]], "-",Tabla1[[#This Row],[GOLES EQUIPO 2]])</f>
        <v>3-0</v>
      </c>
      <c r="H9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98" t="s">
        <v>44</v>
      </c>
      <c r="J98">
        <v>0</v>
      </c>
      <c r="K98">
        <v>0</v>
      </c>
      <c r="L98" t="s">
        <v>44</v>
      </c>
      <c r="M98" t="str">
        <f>IF(Tabla1[[#This Row],[GOLES AWAY]]="si", IF(ISODD(ROW(Tabla1[[#This Row],[FASE]]))="VERDADERO", IF(Tabla1[[#This Row],[GOLES EQUIPO 2]]&lt;F99,Tabla1[[#This Row],[EQUIPO 2]],Tabla1[[#This Row],[EQUIPO 1]]), IF(Tabla1[[#This Row],[GOLES EQUIPO 2]]&lt;F97,Tabla1[[#This Row],[EQUIPO 1]],Tabla1[[#This Row],[EQUIPO 2]])), "NO APLICA")</f>
        <v>NO APLICA</v>
      </c>
      <c r="N98" t="str">
        <f>IF(   OR( Tabla1[[#This Row],[FASE]] = "FINAL_", Tabla1[[#This Row],[FASE]]= "SEMIS_", Tabla1[[#This Row],[FASE]]= "CUARTOS_"), "-", IF(E98&gt;=F98,IF(E98=F98, "EMPATE",C98),D98))</f>
        <v>LIVERPOOL</v>
      </c>
      <c r="O98">
        <f>IF(ISODD(ROW(Tabla1[[#This Row],[TEMPORADA]])), SUM(Tabla1[[#This Row],[GOLES EQUIPO 1]],F99),  SUM(Tabla1[[#This Row],[GOLES EQUIPO 1]],F97) )</f>
        <v>5</v>
      </c>
      <c r="P9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EQUIPO]]&lt;O99, Tabla1[[#This Row],[EQUIPO 2]], Tabla1[[#This Row],[EQUIPO 1]]) )), "-")</f>
        <v>-</v>
      </c>
      <c r="Q98">
        <f>IF(Tabla1[[#This Row],[GANADOR DEL PARTIDO]]=Tabla1[[#This Row],[EQUIPO 1]], 1, IF(Tabla1[[#This Row],[GANADOR DEL PARTIDO]]="EMPATE",0,-1))</f>
        <v>1</v>
      </c>
      <c r="R98">
        <f>IF(Tabla1[[#This Row],[GANADOR DEL PARTIDO]]=Tabla1[[#This Row],[EQUIPO 1]], -1, IF(Tabla1[[#This Row],[GANADOR DEL PARTIDO]]="EMPATE",0,1))</f>
        <v>-1</v>
      </c>
    </row>
    <row r="99" spans="1:18" x14ac:dyDescent="0.2">
      <c r="A99" t="s">
        <v>36</v>
      </c>
      <c r="B99" t="s">
        <v>12</v>
      </c>
      <c r="C99" t="s">
        <v>5</v>
      </c>
      <c r="D99" t="s">
        <v>34</v>
      </c>
      <c r="E99">
        <v>1</v>
      </c>
      <c r="F99">
        <v>3</v>
      </c>
      <c r="G99" t="str">
        <f>CONCATENATE(Tabla1[[#This Row],[GOLES EQUIPO 1]], "-",Tabla1[[#This Row],[GOLES EQUIPO 2]])</f>
        <v>1-3</v>
      </c>
      <c r="H9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99" t="s">
        <v>44</v>
      </c>
      <c r="J99">
        <v>0</v>
      </c>
      <c r="K99">
        <v>0</v>
      </c>
      <c r="L99" t="s">
        <v>44</v>
      </c>
      <c r="M99" t="str">
        <f>IF(Tabla1[[#This Row],[GOLES AWAY]]="si", IF(ISODD(ROW(Tabla1[[#This Row],[FASE]]))="VERDADERO", IF(Tabla1[[#This Row],[GOLES EQUIPO 2]]&lt;F100,Tabla1[[#This Row],[EQUIPO 2]],Tabla1[[#This Row],[EQUIPO 1]]), IF(Tabla1[[#This Row],[GOLES EQUIPO 2]]&lt;F98,Tabla1[[#This Row],[EQUIPO 1]],Tabla1[[#This Row],[EQUIPO 2]])), "NO APLICA")</f>
        <v>NO APLICA</v>
      </c>
      <c r="N99" t="str">
        <f>IF(   OR( Tabla1[[#This Row],[FASE]] = "FINAL_", Tabla1[[#This Row],[FASE]]= "SEMIS_", Tabla1[[#This Row],[FASE]]= "CUARTOS_"), "-", IF(E99&gt;=F99,IF(E99=F99, "EMPATE",C99),D99))</f>
        <v>JUVENTUS</v>
      </c>
      <c r="O99">
        <f>IF(ISODD(ROW(Tabla1[[#This Row],[TEMPORADA]])), SUM(Tabla1[[#This Row],[GOLES EQUIPO 1]],F100),  SUM(Tabla1[[#This Row],[GOLES EQUIPO 1]],F98) )</f>
        <v>4</v>
      </c>
      <c r="P9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EQUIPO]]&lt;O100, Tabla1[[#This Row],[EQUIPO 2]], Tabla1[[#This Row],[EQUIPO 1]]) )), "-")</f>
        <v>REAL MADRID</v>
      </c>
      <c r="Q99">
        <f>IF(Tabla1[[#This Row],[GANADOR DEL PARTIDO]]=Tabla1[[#This Row],[EQUIPO 1]], 1, IF(Tabla1[[#This Row],[GANADOR DEL PARTIDO]]="EMPATE",0,-1))</f>
        <v>-1</v>
      </c>
      <c r="R99">
        <f>IF(Tabla1[[#This Row],[GANADOR DEL PARTIDO]]=Tabla1[[#This Row],[EQUIPO 1]], -1, IF(Tabla1[[#This Row],[GANADOR DEL PARTIDO]]="EMPATE",0,1))</f>
        <v>1</v>
      </c>
    </row>
    <row r="100" spans="1:18" x14ac:dyDescent="0.2">
      <c r="A100" t="s">
        <v>36</v>
      </c>
      <c r="B100" t="s">
        <v>12</v>
      </c>
      <c r="C100" t="s">
        <v>34</v>
      </c>
      <c r="D100" t="s">
        <v>5</v>
      </c>
      <c r="E100">
        <v>0</v>
      </c>
      <c r="F100">
        <v>3</v>
      </c>
      <c r="G100" t="str">
        <f>CONCATENATE(Tabla1[[#This Row],[GOLES EQUIPO 1]], "-",Tabla1[[#This Row],[GOLES EQUIPO 2]])</f>
        <v>0-3</v>
      </c>
      <c r="H10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100" t="s">
        <v>44</v>
      </c>
      <c r="J100">
        <v>0</v>
      </c>
      <c r="K100">
        <v>0</v>
      </c>
      <c r="L100" t="s">
        <v>44</v>
      </c>
      <c r="M100" t="str">
        <f>IF(Tabla1[[#This Row],[GOLES AWAY]]="si", IF(ISODD(ROW(Tabla1[[#This Row],[FASE]]))="VERDADERO", IF(Tabla1[[#This Row],[GOLES EQUIPO 2]]&lt;F101,Tabla1[[#This Row],[EQUIPO 2]],Tabla1[[#This Row],[EQUIPO 1]]), IF(Tabla1[[#This Row],[GOLES EQUIPO 2]]&lt;F99,Tabla1[[#This Row],[EQUIPO 1]],Tabla1[[#This Row],[EQUIPO 2]])), "NO APLICA")</f>
        <v>NO APLICA</v>
      </c>
      <c r="N100" t="str">
        <f>IF(   OR( Tabla1[[#This Row],[FASE]] = "FINAL_", Tabla1[[#This Row],[FASE]]= "SEMIS_", Tabla1[[#This Row],[FASE]]= "CUARTOS_"), "-", IF(E100&gt;=F100,IF(E100=F100, "EMPATE",C100),D100))</f>
        <v>REAL MADRID</v>
      </c>
      <c r="O100">
        <f>IF(ISODD(ROW(Tabla1[[#This Row],[TEMPORADA]])), SUM(Tabla1[[#This Row],[GOLES EQUIPO 1]],F101),  SUM(Tabla1[[#This Row],[GOLES EQUIPO 1]],F99) )</f>
        <v>3</v>
      </c>
      <c r="P10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EQUIPO]]&lt;O101, Tabla1[[#This Row],[EQUIPO 2]], Tabla1[[#This Row],[EQUIPO 1]]) )), "-")</f>
        <v>-</v>
      </c>
      <c r="Q100">
        <f>IF(Tabla1[[#This Row],[GANADOR DEL PARTIDO]]=Tabla1[[#This Row],[EQUIPO 1]], 1, IF(Tabla1[[#This Row],[GANADOR DEL PARTIDO]]="EMPATE",0,-1))</f>
        <v>-1</v>
      </c>
      <c r="R100">
        <f>IF(Tabla1[[#This Row],[GANADOR DEL PARTIDO]]=Tabla1[[#This Row],[EQUIPO 1]], -1, IF(Tabla1[[#This Row],[GANADOR DEL PARTIDO]]="EMPATE",0,1))</f>
        <v>1</v>
      </c>
    </row>
    <row r="101" spans="1:18" x14ac:dyDescent="0.2">
      <c r="A101" t="s">
        <v>39</v>
      </c>
      <c r="B101" t="s">
        <v>6</v>
      </c>
      <c r="C101" t="s">
        <v>5</v>
      </c>
      <c r="D101" t="s">
        <v>34</v>
      </c>
      <c r="E101">
        <v>4</v>
      </c>
      <c r="F101">
        <v>1</v>
      </c>
      <c r="G101" t="str">
        <f>CONCATENATE(Tabla1[[#This Row],[GOLES EQUIPO 1]], "-",Tabla1[[#This Row],[GOLES EQUIPO 2]])</f>
        <v>4-1</v>
      </c>
      <c r="H10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1-4</v>
      </c>
      <c r="I101" t="s">
        <v>44</v>
      </c>
      <c r="J101">
        <v>0</v>
      </c>
      <c r="K101">
        <v>0</v>
      </c>
      <c r="L101" t="s">
        <v>44</v>
      </c>
      <c r="M101" t="str">
        <f>IF(Tabla1[[#This Row],[GOLES AWAY]]="si", IF(ISODD(ROW(Tabla1[[#This Row],[FASE]]))="VERDADERO", IF(Tabla1[[#This Row],[GOLES EQUIPO 2]]&lt;F102,Tabla1[[#This Row],[EQUIPO 2]],Tabla1[[#This Row],[EQUIPO 1]]), IF(Tabla1[[#This Row],[GOLES EQUIPO 2]]&lt;F100,Tabla1[[#This Row],[EQUIPO 1]],Tabla1[[#This Row],[EQUIPO 2]])), "NO APLICA")</f>
        <v>NO APLICA</v>
      </c>
      <c r="N101" t="str">
        <f>IF(   OR( Tabla1[[#This Row],[FASE]] = "FINAL_", Tabla1[[#This Row],[FASE]]= "SEMIS_", Tabla1[[#This Row],[FASE]]= "CUARTOS_"), "-", IF(E101&gt;=F101,IF(E101=F101, "EMPATE",C101),D101))</f>
        <v>REAL MADRID</v>
      </c>
      <c r="O101">
        <f>IF(ISODD(ROW(Tabla1[[#This Row],[TEMPORADA]])), SUM(Tabla1[[#This Row],[GOLES EQUIPO 1]],F102),  SUM(Tabla1[[#This Row],[GOLES EQUIPO 1]],F100) )</f>
        <v>4</v>
      </c>
      <c r="P10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EQUIPO]]&lt;O102, Tabla1[[#This Row],[EQUIPO 2]], Tabla1[[#This Row],[EQUIPO 1]]) )), "-")</f>
        <v>REAL MADRID</v>
      </c>
      <c r="Q101">
        <f>IF(Tabla1[[#This Row],[GANADOR DEL PARTIDO]]=Tabla1[[#This Row],[EQUIPO 1]], 1, IF(Tabla1[[#This Row],[GANADOR DEL PARTIDO]]="EMPATE",0,-1))</f>
        <v>1</v>
      </c>
      <c r="R101">
        <f>IF(Tabla1[[#This Row],[GANADOR DEL PARTIDO]]=Tabla1[[#This Row],[EQUIPO 1]], -1, IF(Tabla1[[#This Row],[GANADOR DEL PARTIDO]]="EMPATE",0,1))</f>
        <v>-1</v>
      </c>
    </row>
    <row r="102" spans="1:18" x14ac:dyDescent="0.2">
      <c r="A102" t="s">
        <v>39</v>
      </c>
      <c r="B102" t="s">
        <v>99</v>
      </c>
      <c r="C102" t="s">
        <v>34</v>
      </c>
      <c r="D102" t="s">
        <v>5</v>
      </c>
      <c r="E102">
        <v>0</v>
      </c>
      <c r="F102">
        <v>0</v>
      </c>
      <c r="G102" t="str">
        <f>CONCATENATE(Tabla1[[#This Row],[GOLES EQUIPO 1]], "-",Tabla1[[#This Row],[GOLES EQUIPO 2]])</f>
        <v>0-0</v>
      </c>
      <c r="H10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102" t="s">
        <v>44</v>
      </c>
      <c r="J102">
        <v>0</v>
      </c>
      <c r="K102">
        <v>0</v>
      </c>
      <c r="L102" t="s">
        <v>44</v>
      </c>
      <c r="M102" t="str">
        <f>IF(Tabla1[[#This Row],[GOLES AWAY]]="si", IF(ISODD(ROW(Tabla1[[#This Row],[FASE]]))="VERDADERO", IF(Tabla1[[#This Row],[GOLES EQUIPO 2]]&lt;F103,Tabla1[[#This Row],[EQUIPO 2]],Tabla1[[#This Row],[EQUIPO 1]]), IF(Tabla1[[#This Row],[GOLES EQUIPO 2]]&lt;F101,Tabla1[[#This Row],[EQUIPO 1]],Tabla1[[#This Row],[EQUIPO 2]])), "NO APLICA")</f>
        <v>NO APLICA</v>
      </c>
      <c r="N102" t="str">
        <f>IF(   OR( Tabla1[[#This Row],[FASE]] = "FINAL_", Tabla1[[#This Row],[FASE]]= "SEMIS_", Tabla1[[#This Row],[FASE]]= "CUARTOS_"), "-", IF(E102&gt;=F102,IF(E102=F102, "EMPATE",C102),D102))</f>
        <v>-</v>
      </c>
      <c r="O102">
        <f>IF(ISODD(ROW(Tabla1[[#This Row],[TEMPORADA]])), SUM(Tabla1[[#This Row],[GOLES EQUIPO 1]],F103),  SUM(Tabla1[[#This Row],[GOLES EQUIPO 1]],F101) )</f>
        <v>1</v>
      </c>
      <c r="P10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EQUIPO]]&lt;O103, Tabla1[[#This Row],[EQUIPO 2]], Tabla1[[#This Row],[EQUIPO 1]]) )), "-")</f>
        <v>-</v>
      </c>
      <c r="Q102">
        <f>IF(Tabla1[[#This Row],[GANADOR DEL PARTIDO]]=Tabla1[[#This Row],[EQUIPO 1]], 1, IF(Tabla1[[#This Row],[GANADOR DEL PARTIDO]]="EMPATE",0,-1))</f>
        <v>-1</v>
      </c>
      <c r="R102">
        <f>IF(Tabla1[[#This Row],[GANADOR DEL PARTIDO]]=Tabla1[[#This Row],[EQUIPO 1]], -1, IF(Tabla1[[#This Row],[GANADOR DEL PARTIDO]]="EMPATE",0,1))</f>
        <v>1</v>
      </c>
    </row>
    <row r="103" spans="1:18" x14ac:dyDescent="0.2">
      <c r="A103" t="s">
        <v>39</v>
      </c>
      <c r="B103" t="s">
        <v>18</v>
      </c>
      <c r="C103" t="s">
        <v>14</v>
      </c>
      <c r="D103" t="s">
        <v>5</v>
      </c>
      <c r="E103">
        <v>2</v>
      </c>
      <c r="F103">
        <v>1</v>
      </c>
      <c r="G103" t="str">
        <f>CONCATENATE(Tabla1[[#This Row],[GOLES EQUIPO 1]], "-",Tabla1[[#This Row],[GOLES EQUIPO 2]])</f>
        <v>2-1</v>
      </c>
      <c r="H10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103" t="s">
        <v>44</v>
      </c>
      <c r="J103">
        <v>0</v>
      </c>
      <c r="K103">
        <v>0</v>
      </c>
      <c r="L103" t="s">
        <v>44</v>
      </c>
      <c r="M103" t="str">
        <f>IF(Tabla1[[#This Row],[GOLES AWAY]]="si", IF(ISODD(ROW(Tabla1[[#This Row],[FASE]]))="VERDADERO", IF(Tabla1[[#This Row],[GOLES EQUIPO 2]]&lt;F104,Tabla1[[#This Row],[EQUIPO 2]],Tabla1[[#This Row],[EQUIPO 1]]), IF(Tabla1[[#This Row],[GOLES EQUIPO 2]]&lt;F102,Tabla1[[#This Row],[EQUIPO 1]],Tabla1[[#This Row],[EQUIPO 2]])), "NO APLICA")</f>
        <v>NO APLICA</v>
      </c>
      <c r="N103" t="str">
        <f>IF(   OR( Tabla1[[#This Row],[FASE]] = "FINAL_", Tabla1[[#This Row],[FASE]]= "SEMIS_", Tabla1[[#This Row],[FASE]]= "CUARTOS_"), "-", IF(E103&gt;=F103,IF(E103=F103, "EMPATE",C103),D103))</f>
        <v>ATLETICO DE MADRID</v>
      </c>
      <c r="O103">
        <f>IF(ISODD(ROW(Tabla1[[#This Row],[TEMPORADA]])), SUM(Tabla1[[#This Row],[GOLES EQUIPO 1]],F104),  SUM(Tabla1[[#This Row],[GOLES EQUIPO 1]],F102) )</f>
        <v>2</v>
      </c>
      <c r="P10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EQUIPO]]&lt;O104, Tabla1[[#This Row],[EQUIPO 2]], Tabla1[[#This Row],[EQUIPO 1]]) )), "-")</f>
        <v>REAL MADRID</v>
      </c>
      <c r="Q103">
        <f>IF(Tabla1[[#This Row],[GANADOR DEL PARTIDO]]=Tabla1[[#This Row],[EQUIPO 1]], 1, IF(Tabla1[[#This Row],[GANADOR DEL PARTIDO]]="EMPATE",0,-1))</f>
        <v>1</v>
      </c>
      <c r="R103">
        <f>IF(Tabla1[[#This Row],[GANADOR DEL PARTIDO]]=Tabla1[[#This Row],[EQUIPO 1]], -1, IF(Tabla1[[#This Row],[GANADOR DEL PARTIDO]]="EMPATE",0,1))</f>
        <v>-1</v>
      </c>
    </row>
    <row r="104" spans="1:18" x14ac:dyDescent="0.2">
      <c r="A104" t="s">
        <v>39</v>
      </c>
      <c r="B104" t="s">
        <v>18</v>
      </c>
      <c r="C104" t="s">
        <v>5</v>
      </c>
      <c r="D104" t="s">
        <v>14</v>
      </c>
      <c r="E104">
        <v>3</v>
      </c>
      <c r="F104">
        <v>0</v>
      </c>
      <c r="G104" t="str">
        <f>CONCATENATE(Tabla1[[#This Row],[GOLES EQUIPO 1]], "-",Tabla1[[#This Row],[GOLES EQUIPO 2]])</f>
        <v>3-0</v>
      </c>
      <c r="H10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104" t="s">
        <v>44</v>
      </c>
      <c r="J104">
        <v>0</v>
      </c>
      <c r="K104">
        <v>0</v>
      </c>
      <c r="L104" t="s">
        <v>44</v>
      </c>
      <c r="M104" t="str">
        <f>IF(Tabla1[[#This Row],[GOLES AWAY]]="si", IF(ISODD(ROW(Tabla1[[#This Row],[FASE]]))="VERDADERO", IF(Tabla1[[#This Row],[GOLES EQUIPO 2]]&lt;F105,Tabla1[[#This Row],[EQUIPO 2]],Tabla1[[#This Row],[EQUIPO 1]]), IF(Tabla1[[#This Row],[GOLES EQUIPO 2]]&lt;F103,Tabla1[[#This Row],[EQUIPO 1]],Tabla1[[#This Row],[EQUIPO 2]])), "NO APLICA")</f>
        <v>NO APLICA</v>
      </c>
      <c r="N104" t="str">
        <f>IF(   OR( Tabla1[[#This Row],[FASE]] = "FINAL_", Tabla1[[#This Row],[FASE]]= "SEMIS_", Tabla1[[#This Row],[FASE]]= "CUARTOS_"), "-", IF(E104&gt;=F104,IF(E104=F104, "EMPATE",C104),D104))</f>
        <v>REAL MADRID</v>
      </c>
      <c r="O104">
        <f>IF(ISODD(ROW(Tabla1[[#This Row],[TEMPORADA]])), SUM(Tabla1[[#This Row],[GOLES EQUIPO 1]],F105),  SUM(Tabla1[[#This Row],[GOLES EQUIPO 1]],F103) )</f>
        <v>4</v>
      </c>
      <c r="P10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EQUIPO]]&lt;O105, Tabla1[[#This Row],[EQUIPO 2]], Tabla1[[#This Row],[EQUIPO 1]]) )), "-")</f>
        <v>-</v>
      </c>
      <c r="Q104">
        <f>IF(Tabla1[[#This Row],[GANADOR DEL PARTIDO]]=Tabla1[[#This Row],[EQUIPO 1]], 1, IF(Tabla1[[#This Row],[GANADOR DEL PARTIDO]]="EMPATE",0,-1))</f>
        <v>1</v>
      </c>
      <c r="R104">
        <f>IF(Tabla1[[#This Row],[GANADOR DEL PARTIDO]]=Tabla1[[#This Row],[EQUIPO 1]], -1, IF(Tabla1[[#This Row],[GANADOR DEL PARTIDO]]="EMPATE",0,1))</f>
        <v>-1</v>
      </c>
    </row>
    <row r="105" spans="1:18" x14ac:dyDescent="0.2">
      <c r="A105" t="s">
        <v>39</v>
      </c>
      <c r="B105" t="s">
        <v>18</v>
      </c>
      <c r="C105" t="s">
        <v>34</v>
      </c>
      <c r="D105" t="s">
        <v>40</v>
      </c>
      <c r="E105">
        <v>2</v>
      </c>
      <c r="F105">
        <v>1</v>
      </c>
      <c r="G105" t="str">
        <f>CONCATENATE(Tabla1[[#This Row],[GOLES EQUIPO 1]], "-",Tabla1[[#This Row],[GOLES EQUIPO 2]])</f>
        <v>2-1</v>
      </c>
      <c r="H10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105" t="s">
        <v>44</v>
      </c>
      <c r="J105">
        <v>0</v>
      </c>
      <c r="K105">
        <v>0</v>
      </c>
      <c r="L105" t="s">
        <v>44</v>
      </c>
      <c r="M105" t="str">
        <f>IF(Tabla1[[#This Row],[GOLES AWAY]]="si", IF(ISODD(ROW(Tabla1[[#This Row],[FASE]]))="VERDADERO", IF(Tabla1[[#This Row],[GOLES EQUIPO 2]]&lt;F106,Tabla1[[#This Row],[EQUIPO 2]],Tabla1[[#This Row],[EQUIPO 1]]), IF(Tabla1[[#This Row],[GOLES EQUIPO 2]]&lt;F104,Tabla1[[#This Row],[EQUIPO 1]],Tabla1[[#This Row],[EQUIPO 2]])), "NO APLICA")</f>
        <v>NO APLICA</v>
      </c>
      <c r="N105" t="str">
        <f>IF(   OR( Tabla1[[#This Row],[FASE]] = "FINAL_", Tabla1[[#This Row],[FASE]]= "SEMIS_", Tabla1[[#This Row],[FASE]]= "CUARTOS_"), "-", IF(E105&gt;=F105,IF(E105=F105, "EMPATE",C105),D105))</f>
        <v>JUVENTUS</v>
      </c>
      <c r="O105">
        <f>IF(ISODD(ROW(Tabla1[[#This Row],[TEMPORADA]])), SUM(Tabla1[[#This Row],[GOLES EQUIPO 1]],F106),  SUM(Tabla1[[#This Row],[GOLES EQUIPO 1]],F104) )</f>
        <v>4</v>
      </c>
      <c r="P10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EQUIPO]]&lt;O106, Tabla1[[#This Row],[EQUIPO 2]], Tabla1[[#This Row],[EQUIPO 1]]) )), "-")</f>
        <v>JUVENTUS</v>
      </c>
      <c r="Q105">
        <f>IF(Tabla1[[#This Row],[GANADOR DEL PARTIDO]]=Tabla1[[#This Row],[EQUIPO 1]], 1, IF(Tabla1[[#This Row],[GANADOR DEL PARTIDO]]="EMPATE",0,-1))</f>
        <v>1</v>
      </c>
      <c r="R105">
        <f>IF(Tabla1[[#This Row],[GANADOR DEL PARTIDO]]=Tabla1[[#This Row],[EQUIPO 1]], -1, IF(Tabla1[[#This Row],[GANADOR DEL PARTIDO]]="EMPATE",0,1))</f>
        <v>-1</v>
      </c>
    </row>
    <row r="106" spans="1:18" x14ac:dyDescent="0.2">
      <c r="A106" t="s">
        <v>39</v>
      </c>
      <c r="B106" t="s">
        <v>18</v>
      </c>
      <c r="C106" t="s">
        <v>40</v>
      </c>
      <c r="D106" t="s">
        <v>34</v>
      </c>
      <c r="E106">
        <v>0</v>
      </c>
      <c r="F106">
        <v>2</v>
      </c>
      <c r="G106" t="str">
        <f>CONCATENATE(Tabla1[[#This Row],[GOLES EQUIPO 1]], "-",Tabla1[[#This Row],[GOLES EQUIPO 2]])</f>
        <v>0-2</v>
      </c>
      <c r="H10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106" t="s">
        <v>44</v>
      </c>
      <c r="J106">
        <v>0</v>
      </c>
      <c r="K106">
        <v>0</v>
      </c>
      <c r="L106" t="s">
        <v>44</v>
      </c>
      <c r="M106" t="str">
        <f>IF(Tabla1[[#This Row],[GOLES AWAY]]="si", IF(ISODD(ROW(Tabla1[[#This Row],[FASE]]))="VERDADERO", IF(Tabla1[[#This Row],[GOLES EQUIPO 2]]&lt;F107,Tabla1[[#This Row],[EQUIPO 2]],Tabla1[[#This Row],[EQUIPO 1]]), IF(Tabla1[[#This Row],[GOLES EQUIPO 2]]&lt;F105,Tabla1[[#This Row],[EQUIPO 1]],Tabla1[[#This Row],[EQUIPO 2]])), "NO APLICA")</f>
        <v>NO APLICA</v>
      </c>
      <c r="N106" t="str">
        <f>IF(   OR( Tabla1[[#This Row],[FASE]] = "FINAL_", Tabla1[[#This Row],[FASE]]= "SEMIS_", Tabla1[[#This Row],[FASE]]= "CUARTOS_"), "-", IF(E106&gt;=F106,IF(E106=F106, "EMPATE",C106),D106))</f>
        <v>JUVENTUS</v>
      </c>
      <c r="O106">
        <f>IF(ISODD(ROW(Tabla1[[#This Row],[TEMPORADA]])), SUM(Tabla1[[#This Row],[GOLES EQUIPO 1]],F107),  SUM(Tabla1[[#This Row],[GOLES EQUIPO 1]],F105) )</f>
        <v>1</v>
      </c>
      <c r="P10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EQUIPO]]&lt;O107, Tabla1[[#This Row],[EQUIPO 2]], Tabla1[[#This Row],[EQUIPO 1]]) )), "-")</f>
        <v>-</v>
      </c>
      <c r="Q106">
        <f>IF(Tabla1[[#This Row],[GANADOR DEL PARTIDO]]=Tabla1[[#This Row],[EQUIPO 1]], 1, IF(Tabla1[[#This Row],[GANADOR DEL PARTIDO]]="EMPATE",0,-1))</f>
        <v>-1</v>
      </c>
      <c r="R106">
        <f>IF(Tabla1[[#This Row],[GANADOR DEL PARTIDO]]=Tabla1[[#This Row],[EQUIPO 1]], -1, IF(Tabla1[[#This Row],[GANADOR DEL PARTIDO]]="EMPATE",0,1))</f>
        <v>1</v>
      </c>
    </row>
    <row r="107" spans="1:18" x14ac:dyDescent="0.2">
      <c r="A107" t="s">
        <v>39</v>
      </c>
      <c r="B107" t="s">
        <v>12</v>
      </c>
      <c r="C107" t="s">
        <v>40</v>
      </c>
      <c r="D107" t="s">
        <v>10</v>
      </c>
      <c r="E107">
        <v>3</v>
      </c>
      <c r="F107">
        <v>1</v>
      </c>
      <c r="G107" t="str">
        <f>CONCATENATE(Tabla1[[#This Row],[GOLES EQUIPO 1]], "-",Tabla1[[#This Row],[GOLES EQUIPO 2]])</f>
        <v>3-1</v>
      </c>
      <c r="H10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107" t="s">
        <v>44</v>
      </c>
      <c r="J107">
        <v>0</v>
      </c>
      <c r="K107">
        <v>0</v>
      </c>
      <c r="L107" t="s">
        <v>44</v>
      </c>
      <c r="M107" t="str">
        <f>IF(Tabla1[[#This Row],[GOLES AWAY]]="si", IF(ISODD(ROW(Tabla1[[#This Row],[FASE]]))="VERDADERO", IF(Tabla1[[#This Row],[GOLES EQUIPO 2]]&lt;F108,Tabla1[[#This Row],[EQUIPO 2]],Tabla1[[#This Row],[EQUIPO 1]]), IF(Tabla1[[#This Row],[GOLES EQUIPO 2]]&lt;F106,Tabla1[[#This Row],[EQUIPO 1]],Tabla1[[#This Row],[EQUIPO 2]])), "NO APLICA")</f>
        <v>NO APLICA</v>
      </c>
      <c r="N107" t="str">
        <f>IF(   OR( Tabla1[[#This Row],[FASE]] = "FINAL_", Tabla1[[#This Row],[FASE]]= "SEMIS_", Tabla1[[#This Row],[FASE]]= "CUARTOS_"), "-", IF(E107&gt;=F107,IF(E107=F107, "EMPATE",C107),D107))</f>
        <v>MONACO</v>
      </c>
      <c r="O107">
        <f>IF(ISODD(ROW(Tabla1[[#This Row],[TEMPORADA]])), SUM(Tabla1[[#This Row],[GOLES EQUIPO 1]],F108),  SUM(Tabla1[[#This Row],[GOLES EQUIPO 1]],F106) )</f>
        <v>6</v>
      </c>
      <c r="P10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EQUIPO]]&lt;O108, Tabla1[[#This Row],[EQUIPO 2]], Tabla1[[#This Row],[EQUIPO 1]]) )), "-")</f>
        <v>MONACO</v>
      </c>
      <c r="Q107">
        <f>IF(Tabla1[[#This Row],[GANADOR DEL PARTIDO]]=Tabla1[[#This Row],[EQUIPO 1]], 1, IF(Tabla1[[#This Row],[GANADOR DEL PARTIDO]]="EMPATE",0,-1))</f>
        <v>1</v>
      </c>
      <c r="R107">
        <f>IF(Tabla1[[#This Row],[GANADOR DEL PARTIDO]]=Tabla1[[#This Row],[EQUIPO 1]], -1, IF(Tabla1[[#This Row],[GANADOR DEL PARTIDO]]="EMPATE",0,1))</f>
        <v>-1</v>
      </c>
    </row>
    <row r="108" spans="1:18" x14ac:dyDescent="0.2">
      <c r="A108" t="s">
        <v>39</v>
      </c>
      <c r="B108" t="s">
        <v>12</v>
      </c>
      <c r="C108" t="s">
        <v>9</v>
      </c>
      <c r="D108" t="s">
        <v>40</v>
      </c>
      <c r="E108">
        <v>2</v>
      </c>
      <c r="F108">
        <v>3</v>
      </c>
      <c r="G108" t="str">
        <f>CONCATENATE(Tabla1[[#This Row],[GOLES EQUIPO 1]], "-",Tabla1[[#This Row],[GOLES EQUIPO 2]])</f>
        <v>2-3</v>
      </c>
      <c r="H10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108" t="s">
        <v>44</v>
      </c>
      <c r="J108">
        <v>0</v>
      </c>
      <c r="K108">
        <v>0</v>
      </c>
      <c r="L108" t="s">
        <v>44</v>
      </c>
      <c r="M108" t="str">
        <f>IF(Tabla1[[#This Row],[GOLES AWAY]]="si", IF(ISODD(ROW(Tabla1[[#This Row],[FASE]]))="VERDADERO", IF(Tabla1[[#This Row],[GOLES EQUIPO 2]]&lt;F109,Tabla1[[#This Row],[EQUIPO 2]],Tabla1[[#This Row],[EQUIPO 1]]), IF(Tabla1[[#This Row],[GOLES EQUIPO 2]]&lt;F107,Tabla1[[#This Row],[EQUIPO 1]],Tabla1[[#This Row],[EQUIPO 2]])), "NO APLICA")</f>
        <v>NO APLICA</v>
      </c>
      <c r="N108" t="str">
        <f>IF(   OR( Tabla1[[#This Row],[FASE]] = "FINAL_", Tabla1[[#This Row],[FASE]]= "SEMIS_", Tabla1[[#This Row],[FASE]]= "CUARTOS_"), "-", IF(E108&gt;=F108,IF(E108=F108, "EMPATE",C108),D108))</f>
        <v>MONACO</v>
      </c>
      <c r="O108">
        <f>IF(ISODD(ROW(Tabla1[[#This Row],[TEMPORADA]])), SUM(Tabla1[[#This Row],[GOLES EQUIPO 1]],F109),  SUM(Tabla1[[#This Row],[GOLES EQUIPO 1]],F107) )</f>
        <v>3</v>
      </c>
      <c r="P10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EQUIPO]]&lt;O109, Tabla1[[#This Row],[EQUIPO 2]], Tabla1[[#This Row],[EQUIPO 1]]) )), "-")</f>
        <v>-</v>
      </c>
      <c r="Q108">
        <f>IF(Tabla1[[#This Row],[GANADOR DEL PARTIDO]]=Tabla1[[#This Row],[EQUIPO 1]], 1, IF(Tabla1[[#This Row],[GANADOR DEL PARTIDO]]="EMPATE",0,-1))</f>
        <v>-1</v>
      </c>
      <c r="R108">
        <f>IF(Tabla1[[#This Row],[GANADOR DEL PARTIDO]]=Tabla1[[#This Row],[EQUIPO 1]], -1, IF(Tabla1[[#This Row],[GANADOR DEL PARTIDO]]="EMPATE",0,1))</f>
        <v>1</v>
      </c>
    </row>
    <row r="109" spans="1:18" x14ac:dyDescent="0.2">
      <c r="A109" t="s">
        <v>39</v>
      </c>
      <c r="B109" t="s">
        <v>12</v>
      </c>
      <c r="C109" t="s">
        <v>41</v>
      </c>
      <c r="D109" t="s">
        <v>14</v>
      </c>
      <c r="E109">
        <v>1</v>
      </c>
      <c r="F109">
        <v>1</v>
      </c>
      <c r="G109" t="str">
        <f>CONCATENATE(Tabla1[[#This Row],[GOLES EQUIPO 1]], "-",Tabla1[[#This Row],[GOLES EQUIPO 2]])</f>
        <v>1-1</v>
      </c>
      <c r="H10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109" t="s">
        <v>44</v>
      </c>
      <c r="J109">
        <v>0</v>
      </c>
      <c r="K109">
        <v>0</v>
      </c>
      <c r="L109" t="s">
        <v>44</v>
      </c>
      <c r="M109" t="str">
        <f>IF(Tabla1[[#This Row],[GOLES AWAY]]="si", IF(ISODD(ROW(Tabla1[[#This Row],[FASE]]))="VERDADERO", IF(Tabla1[[#This Row],[GOLES EQUIPO 2]]&lt;F110,Tabla1[[#This Row],[EQUIPO 2]],Tabla1[[#This Row],[EQUIPO 1]]), IF(Tabla1[[#This Row],[GOLES EQUIPO 2]]&lt;F108,Tabla1[[#This Row],[EQUIPO 1]],Tabla1[[#This Row],[EQUIPO 2]])), "NO APLICA")</f>
        <v>NO APLICA</v>
      </c>
      <c r="N109" t="str">
        <f>IF(   OR( Tabla1[[#This Row],[FASE]] = "FINAL_", Tabla1[[#This Row],[FASE]]= "SEMIS_", Tabla1[[#This Row],[FASE]]= "CUARTOS_"), "-", IF(E109&gt;=F109,IF(E109=F109, "EMPATE",C109),D109))</f>
        <v>EMPATE</v>
      </c>
      <c r="O109">
        <f>IF(ISODD(ROW(Tabla1[[#This Row],[TEMPORADA]])), SUM(Tabla1[[#This Row],[GOLES EQUIPO 1]],F110),  SUM(Tabla1[[#This Row],[GOLES EQUIPO 1]],F108) )</f>
        <v>1</v>
      </c>
      <c r="P10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EQUIPO]]&lt;O110, Tabla1[[#This Row],[EQUIPO 2]], Tabla1[[#This Row],[EQUIPO 1]]) )), "-")</f>
        <v>ATLETICO DE MADRID</v>
      </c>
      <c r="Q109">
        <f>IF(Tabla1[[#This Row],[GANADOR DEL PARTIDO]]=Tabla1[[#This Row],[EQUIPO 1]], 1, IF(Tabla1[[#This Row],[GANADOR DEL PARTIDO]]="EMPATE",0,-1))</f>
        <v>0</v>
      </c>
      <c r="R109">
        <f>IF(Tabla1[[#This Row],[GANADOR DEL PARTIDO]]=Tabla1[[#This Row],[EQUIPO 1]], -1, IF(Tabla1[[#This Row],[GANADOR DEL PARTIDO]]="EMPATE",0,1))</f>
        <v>0</v>
      </c>
    </row>
    <row r="110" spans="1:18" x14ac:dyDescent="0.2">
      <c r="A110" t="s">
        <v>39</v>
      </c>
      <c r="B110" t="s">
        <v>12</v>
      </c>
      <c r="C110" t="s">
        <v>14</v>
      </c>
      <c r="D110" t="s">
        <v>41</v>
      </c>
      <c r="E110">
        <v>1</v>
      </c>
      <c r="F110">
        <v>0</v>
      </c>
      <c r="G110" t="str">
        <f>CONCATENATE(Tabla1[[#This Row],[GOLES EQUIPO 1]], "-",Tabla1[[#This Row],[GOLES EQUIPO 2]])</f>
        <v>1-0</v>
      </c>
      <c r="H11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110" t="s">
        <v>44</v>
      </c>
      <c r="J110">
        <v>0</v>
      </c>
      <c r="K110">
        <v>0</v>
      </c>
      <c r="L110" t="s">
        <v>44</v>
      </c>
      <c r="M110" t="str">
        <f>IF(Tabla1[[#This Row],[GOLES AWAY]]="si", IF(ISODD(ROW(Tabla1[[#This Row],[FASE]]))="VERDADERO", IF(Tabla1[[#This Row],[GOLES EQUIPO 2]]&lt;F111,Tabla1[[#This Row],[EQUIPO 2]],Tabla1[[#This Row],[EQUIPO 1]]), IF(Tabla1[[#This Row],[GOLES EQUIPO 2]]&lt;F109,Tabla1[[#This Row],[EQUIPO 1]],Tabla1[[#This Row],[EQUIPO 2]])), "NO APLICA")</f>
        <v>NO APLICA</v>
      </c>
      <c r="N110" t="str">
        <f>IF(   OR( Tabla1[[#This Row],[FASE]] = "FINAL_", Tabla1[[#This Row],[FASE]]= "SEMIS_", Tabla1[[#This Row],[FASE]]= "CUARTOS_"), "-", IF(E110&gt;=F110,IF(E110=F110, "EMPATE",C110),D110))</f>
        <v>ATLETICO DE MADRID</v>
      </c>
      <c r="O110">
        <f>IF(ISODD(ROW(Tabla1[[#This Row],[TEMPORADA]])), SUM(Tabla1[[#This Row],[GOLES EQUIPO 1]],F111),  SUM(Tabla1[[#This Row],[GOLES EQUIPO 1]],F109) )</f>
        <v>2</v>
      </c>
      <c r="P11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EQUIPO]]&lt;O111, Tabla1[[#This Row],[EQUIPO 2]], Tabla1[[#This Row],[EQUIPO 1]]) )), "-")</f>
        <v>-</v>
      </c>
      <c r="Q110">
        <f>IF(Tabla1[[#This Row],[GANADOR DEL PARTIDO]]=Tabla1[[#This Row],[EQUIPO 1]], 1, IF(Tabla1[[#This Row],[GANADOR DEL PARTIDO]]="EMPATE",0,-1))</f>
        <v>1</v>
      </c>
      <c r="R110">
        <f>IF(Tabla1[[#This Row],[GANADOR DEL PARTIDO]]=Tabla1[[#This Row],[EQUIPO 1]], -1, IF(Tabla1[[#This Row],[GANADOR DEL PARTIDO]]="EMPATE",0,1))</f>
        <v>-1</v>
      </c>
    </row>
    <row r="111" spans="1:18" x14ac:dyDescent="0.2">
      <c r="A111" t="s">
        <v>39</v>
      </c>
      <c r="B111" t="s">
        <v>12</v>
      </c>
      <c r="C111" t="s">
        <v>5</v>
      </c>
      <c r="D111" t="s">
        <v>7</v>
      </c>
      <c r="E111">
        <v>4</v>
      </c>
      <c r="F111">
        <v>2</v>
      </c>
      <c r="G111" t="str">
        <f>CONCATENATE(Tabla1[[#This Row],[GOLES EQUIPO 1]], "-",Tabla1[[#This Row],[GOLES EQUIPO 2]])</f>
        <v>4-2</v>
      </c>
      <c r="H11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2-4</v>
      </c>
      <c r="I111" t="s">
        <v>44</v>
      </c>
      <c r="J111">
        <v>0</v>
      </c>
      <c r="K111">
        <v>0</v>
      </c>
      <c r="L111" t="s">
        <v>44</v>
      </c>
      <c r="M111" t="str">
        <f>IF(Tabla1[[#This Row],[GOLES AWAY]]="si", IF(ISODD(ROW(Tabla1[[#This Row],[FASE]]))="VERDADERO", IF(Tabla1[[#This Row],[GOLES EQUIPO 2]]&lt;F112,Tabla1[[#This Row],[EQUIPO 2]],Tabla1[[#This Row],[EQUIPO 1]]), IF(Tabla1[[#This Row],[GOLES EQUIPO 2]]&lt;F110,Tabla1[[#This Row],[EQUIPO 1]],Tabla1[[#This Row],[EQUIPO 2]])), "NO APLICA")</f>
        <v>NO APLICA</v>
      </c>
      <c r="N111" t="str">
        <f>IF(   OR( Tabla1[[#This Row],[FASE]] = "FINAL_", Tabla1[[#This Row],[FASE]]= "SEMIS_", Tabla1[[#This Row],[FASE]]= "CUARTOS_"), "-", IF(E111&gt;=F111,IF(E111=F111, "EMPATE",C111),D111))</f>
        <v>REAL MADRID</v>
      </c>
      <c r="O111">
        <f>IF(ISODD(ROW(Tabla1[[#This Row],[TEMPORADA]])), SUM(Tabla1[[#This Row],[GOLES EQUIPO 1]],F112),  SUM(Tabla1[[#This Row],[GOLES EQUIPO 1]],F110) )</f>
        <v>6</v>
      </c>
      <c r="P11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EQUIPO]]&lt;O112, Tabla1[[#This Row],[EQUIPO 2]], Tabla1[[#This Row],[EQUIPO 1]]) )), "-")</f>
        <v>REAL MADRID</v>
      </c>
      <c r="Q111">
        <f>IF(Tabla1[[#This Row],[GANADOR DEL PARTIDO]]=Tabla1[[#This Row],[EQUIPO 1]], 1, IF(Tabla1[[#This Row],[GANADOR DEL PARTIDO]]="EMPATE",0,-1))</f>
        <v>1</v>
      </c>
      <c r="R111">
        <f>IF(Tabla1[[#This Row],[GANADOR DEL PARTIDO]]=Tabla1[[#This Row],[EQUIPO 1]], -1, IF(Tabla1[[#This Row],[GANADOR DEL PARTIDO]]="EMPATE",0,1))</f>
        <v>-1</v>
      </c>
    </row>
    <row r="112" spans="1:18" x14ac:dyDescent="0.2">
      <c r="A112" t="s">
        <v>39</v>
      </c>
      <c r="B112" t="s">
        <v>12</v>
      </c>
      <c r="C112" t="s">
        <v>7</v>
      </c>
      <c r="D112" t="s">
        <v>5</v>
      </c>
      <c r="E112">
        <v>1</v>
      </c>
      <c r="F112">
        <v>2</v>
      </c>
      <c r="G112" t="str">
        <f>CONCATENATE(Tabla1[[#This Row],[GOLES EQUIPO 1]], "-",Tabla1[[#This Row],[GOLES EQUIPO 2]])</f>
        <v>1-2</v>
      </c>
      <c r="H11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112" t="s">
        <v>44</v>
      </c>
      <c r="J112">
        <v>0</v>
      </c>
      <c r="K112">
        <v>0</v>
      </c>
      <c r="L112" t="s">
        <v>44</v>
      </c>
      <c r="M112" t="str">
        <f>IF(Tabla1[[#This Row],[GOLES AWAY]]="si", IF(ISODD(ROW(Tabla1[[#This Row],[FASE]]))="VERDADERO", IF(Tabla1[[#This Row],[GOLES EQUIPO 2]]&lt;F113,Tabla1[[#This Row],[EQUIPO 2]],Tabla1[[#This Row],[EQUIPO 1]]), IF(Tabla1[[#This Row],[GOLES EQUIPO 2]]&lt;F111,Tabla1[[#This Row],[EQUIPO 1]],Tabla1[[#This Row],[EQUIPO 2]])), "NO APLICA")</f>
        <v>NO APLICA</v>
      </c>
      <c r="N112" t="str">
        <f>IF(   OR( Tabla1[[#This Row],[FASE]] = "FINAL_", Tabla1[[#This Row],[FASE]]= "SEMIS_", Tabla1[[#This Row],[FASE]]= "CUARTOS_"), "-", IF(E112&gt;=F112,IF(E112=F112, "EMPATE",C112),D112))</f>
        <v>REAL MADRID</v>
      </c>
      <c r="O112">
        <f>IF(ISODD(ROW(Tabla1[[#This Row],[TEMPORADA]])), SUM(Tabla1[[#This Row],[GOLES EQUIPO 1]],F113),  SUM(Tabla1[[#This Row],[GOLES EQUIPO 1]],F111) )</f>
        <v>3</v>
      </c>
      <c r="P11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EQUIPO]]&lt;O113, Tabla1[[#This Row],[EQUIPO 2]], Tabla1[[#This Row],[EQUIPO 1]]) )), "-")</f>
        <v>-</v>
      </c>
      <c r="Q112">
        <f>IF(Tabla1[[#This Row],[GANADOR DEL PARTIDO]]=Tabla1[[#This Row],[EQUIPO 1]], 1, IF(Tabla1[[#This Row],[GANADOR DEL PARTIDO]]="EMPATE",0,-1))</f>
        <v>-1</v>
      </c>
      <c r="R112">
        <f>IF(Tabla1[[#This Row],[GANADOR DEL PARTIDO]]=Tabla1[[#This Row],[EQUIPO 1]], -1, IF(Tabla1[[#This Row],[GANADOR DEL PARTIDO]]="EMPATE",0,1))</f>
        <v>1</v>
      </c>
    </row>
    <row r="113" spans="1:18" x14ac:dyDescent="0.2">
      <c r="A113" t="s">
        <v>39</v>
      </c>
      <c r="B113" t="s">
        <v>12</v>
      </c>
      <c r="C113" t="s">
        <v>15</v>
      </c>
      <c r="D113" t="s">
        <v>34</v>
      </c>
      <c r="E113">
        <v>0</v>
      </c>
      <c r="F113">
        <v>0</v>
      </c>
      <c r="G113" t="str">
        <f>CONCATENATE(Tabla1[[#This Row],[GOLES EQUIPO 1]], "-",Tabla1[[#This Row],[GOLES EQUIPO 2]])</f>
        <v>0-0</v>
      </c>
      <c r="H11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113" t="s">
        <v>44</v>
      </c>
      <c r="J113">
        <v>0</v>
      </c>
      <c r="K113">
        <v>0</v>
      </c>
      <c r="L113" t="s">
        <v>44</v>
      </c>
      <c r="M113" t="str">
        <f>IF(Tabla1[[#This Row],[GOLES AWAY]]="si", IF(ISODD(ROW(Tabla1[[#This Row],[FASE]]))="VERDADERO", IF(Tabla1[[#This Row],[GOLES EQUIPO 2]]&lt;F114,Tabla1[[#This Row],[EQUIPO 2]],Tabla1[[#This Row],[EQUIPO 1]]), IF(Tabla1[[#This Row],[GOLES EQUIPO 2]]&lt;F112,Tabla1[[#This Row],[EQUIPO 1]],Tabla1[[#This Row],[EQUIPO 2]])), "NO APLICA")</f>
        <v>NO APLICA</v>
      </c>
      <c r="N113" t="str">
        <f>IF(   OR( Tabla1[[#This Row],[FASE]] = "FINAL_", Tabla1[[#This Row],[FASE]]= "SEMIS_", Tabla1[[#This Row],[FASE]]= "CUARTOS_"), "-", IF(E113&gt;=F113,IF(E113=F113, "EMPATE",C113),D113))</f>
        <v>EMPATE</v>
      </c>
      <c r="O113">
        <f>IF(ISODD(ROW(Tabla1[[#This Row],[TEMPORADA]])), SUM(Tabla1[[#This Row],[GOLES EQUIPO 1]],F114),  SUM(Tabla1[[#This Row],[GOLES EQUIPO 1]],F112) )</f>
        <v>0</v>
      </c>
      <c r="P11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EQUIPO]]&lt;O114, Tabla1[[#This Row],[EQUIPO 2]], Tabla1[[#This Row],[EQUIPO 1]]) )), "-")</f>
        <v>JUVENTUS</v>
      </c>
      <c r="Q113">
        <f>IF(Tabla1[[#This Row],[GANADOR DEL PARTIDO]]=Tabla1[[#This Row],[EQUIPO 1]], 1, IF(Tabla1[[#This Row],[GANADOR DEL PARTIDO]]="EMPATE",0,-1))</f>
        <v>0</v>
      </c>
      <c r="R113">
        <f>IF(Tabla1[[#This Row],[GANADOR DEL PARTIDO]]=Tabla1[[#This Row],[EQUIPO 1]], -1, IF(Tabla1[[#This Row],[GANADOR DEL PARTIDO]]="EMPATE",0,1))</f>
        <v>0</v>
      </c>
    </row>
    <row r="114" spans="1:18" x14ac:dyDescent="0.2">
      <c r="A114" t="s">
        <v>39</v>
      </c>
      <c r="B114" t="s">
        <v>12</v>
      </c>
      <c r="C114" t="s">
        <v>34</v>
      </c>
      <c r="D114" t="s">
        <v>15</v>
      </c>
      <c r="E114">
        <v>3</v>
      </c>
      <c r="F114">
        <v>0</v>
      </c>
      <c r="G114" t="str">
        <f>CONCATENATE(Tabla1[[#This Row],[GOLES EQUIPO 1]], "-",Tabla1[[#This Row],[GOLES EQUIPO 2]])</f>
        <v>3-0</v>
      </c>
      <c r="H11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114" t="s">
        <v>44</v>
      </c>
      <c r="J114">
        <v>0</v>
      </c>
      <c r="K114">
        <v>0</v>
      </c>
      <c r="L114" t="s">
        <v>44</v>
      </c>
      <c r="M114" t="str">
        <f>IF(Tabla1[[#This Row],[GOLES AWAY]]="si", IF(ISODD(ROW(Tabla1[[#This Row],[FASE]]))="VERDADERO", IF(Tabla1[[#This Row],[GOLES EQUIPO 2]]&lt;F115,Tabla1[[#This Row],[EQUIPO 2]],Tabla1[[#This Row],[EQUIPO 1]]), IF(Tabla1[[#This Row],[GOLES EQUIPO 2]]&lt;F113,Tabla1[[#This Row],[EQUIPO 1]],Tabla1[[#This Row],[EQUIPO 2]])), "NO APLICA")</f>
        <v>NO APLICA</v>
      </c>
      <c r="N114" t="str">
        <f>IF(   OR( Tabla1[[#This Row],[FASE]] = "FINAL_", Tabla1[[#This Row],[FASE]]= "SEMIS_", Tabla1[[#This Row],[FASE]]= "CUARTOS_"), "-", IF(E114&gt;=F114,IF(E114=F114, "EMPATE",C114),D114))</f>
        <v>JUVENTUS</v>
      </c>
      <c r="O114">
        <f>IF(ISODD(ROW(Tabla1[[#This Row],[TEMPORADA]])), SUM(Tabla1[[#This Row],[GOLES EQUIPO 1]],F115),  SUM(Tabla1[[#This Row],[GOLES EQUIPO 1]],F113) )</f>
        <v>3</v>
      </c>
      <c r="P11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EQUIPO]]&lt;O115, Tabla1[[#This Row],[EQUIPO 2]], Tabla1[[#This Row],[EQUIPO 1]]) )), "-")</f>
        <v>-</v>
      </c>
      <c r="Q114">
        <f>IF(Tabla1[[#This Row],[GANADOR DEL PARTIDO]]=Tabla1[[#This Row],[EQUIPO 1]], 1, IF(Tabla1[[#This Row],[GANADOR DEL PARTIDO]]="EMPATE",0,-1))</f>
        <v>1</v>
      </c>
      <c r="R114">
        <f>IF(Tabla1[[#This Row],[GANADOR DEL PARTIDO]]=Tabla1[[#This Row],[EQUIPO 1]], -1, IF(Tabla1[[#This Row],[GANADOR DEL PARTIDO]]="EMPATE",0,1))</f>
        <v>-1</v>
      </c>
    </row>
    <row r="115" spans="1:18" x14ac:dyDescent="0.2">
      <c r="A115" t="s">
        <v>42</v>
      </c>
      <c r="B115" t="s">
        <v>6</v>
      </c>
      <c r="C115" t="s">
        <v>14</v>
      </c>
      <c r="D115" t="s">
        <v>5</v>
      </c>
      <c r="E115">
        <v>1</v>
      </c>
      <c r="F115">
        <v>1</v>
      </c>
      <c r="G115" t="str">
        <f>CONCATENATE(Tabla1[[#This Row],[GOLES EQUIPO 1]], "-",Tabla1[[#This Row],[GOLES EQUIPO 2]])</f>
        <v>1-1</v>
      </c>
      <c r="H11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115" t="s">
        <v>91</v>
      </c>
      <c r="J115">
        <v>3</v>
      </c>
      <c r="K115">
        <v>5</v>
      </c>
      <c r="L115" t="s">
        <v>44</v>
      </c>
      <c r="M115" t="str">
        <f>IF(Tabla1[[#This Row],[GOLES AWAY]]="si", IF(ISODD(ROW(Tabla1[[#This Row],[FASE]]))="VERDADERO", IF(Tabla1[[#This Row],[GOLES EQUIPO 2]]&lt;F116,Tabla1[[#This Row],[EQUIPO 2]],Tabla1[[#This Row],[EQUIPO 1]]), IF(Tabla1[[#This Row],[GOLES EQUIPO 2]]&lt;F114,Tabla1[[#This Row],[EQUIPO 1]],Tabla1[[#This Row],[EQUIPO 2]])), "NO APLICA")</f>
        <v>NO APLICA</v>
      </c>
      <c r="N115" t="str">
        <f>IF(   OR( Tabla1[[#This Row],[FASE]] = "FINAL_", Tabla1[[#This Row],[FASE]]= "SEMIS_", Tabla1[[#This Row],[FASE]]= "CUARTOS_"), "-", IF(E115&gt;=F115,IF(E115=F115, "EMPATE",C115),D115))</f>
        <v>EMPATE</v>
      </c>
      <c r="O115">
        <f>IF(ISODD(ROW(Tabla1[[#This Row],[TEMPORADA]])), SUM(Tabla1[[#This Row],[GOLES EQUIPO 1]],F116),  SUM(Tabla1[[#This Row],[GOLES EQUIPO 1]],F114) )</f>
        <v>1</v>
      </c>
      <c r="P11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EQUIPO]]&lt;O116, Tabla1[[#This Row],[EQUIPO 2]], Tabla1[[#This Row],[EQUIPO 1]]) )), "-")</f>
        <v>REAL MADRID</v>
      </c>
      <c r="Q115">
        <f>IF(Tabla1[[#This Row],[GANADOR DEL PARTIDO]]=Tabla1[[#This Row],[EQUIPO 1]], 1, IF(Tabla1[[#This Row],[GANADOR DEL PARTIDO]]="EMPATE",0,-1))</f>
        <v>0</v>
      </c>
      <c r="R115">
        <f>IF(Tabla1[[#This Row],[GANADOR DEL PARTIDO]]=Tabla1[[#This Row],[EQUIPO 1]], -1, IF(Tabla1[[#This Row],[GANADOR DEL PARTIDO]]="EMPATE",0,1))</f>
        <v>0</v>
      </c>
    </row>
    <row r="116" spans="1:18" x14ac:dyDescent="0.2">
      <c r="A116" t="s">
        <v>42</v>
      </c>
      <c r="B116" t="s">
        <v>99</v>
      </c>
      <c r="C116" t="s">
        <v>5</v>
      </c>
      <c r="D116" t="s">
        <v>14</v>
      </c>
      <c r="E116">
        <v>0</v>
      </c>
      <c r="F116">
        <v>0</v>
      </c>
      <c r="G116" t="str">
        <f>CONCATENATE(Tabla1[[#This Row],[GOLES EQUIPO 1]], "-",Tabla1[[#This Row],[GOLES EQUIPO 2]])</f>
        <v>0-0</v>
      </c>
      <c r="H11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116" t="s">
        <v>91</v>
      </c>
      <c r="J116">
        <v>5</v>
      </c>
      <c r="K116">
        <v>3</v>
      </c>
      <c r="L116" t="s">
        <v>44</v>
      </c>
      <c r="M116" t="str">
        <f>IF(Tabla1[[#This Row],[GOLES AWAY]]="si", IF(ISODD(ROW(Tabla1[[#This Row],[FASE]]))="VERDADERO", IF(Tabla1[[#This Row],[GOLES EQUIPO 2]]&lt;F117,Tabla1[[#This Row],[EQUIPO 2]],Tabla1[[#This Row],[EQUIPO 1]]), IF(Tabla1[[#This Row],[GOLES EQUIPO 2]]&lt;F115,Tabla1[[#This Row],[EQUIPO 1]],Tabla1[[#This Row],[EQUIPO 2]])), "NO APLICA")</f>
        <v>NO APLICA</v>
      </c>
      <c r="N116" t="str">
        <f>IF(   OR( Tabla1[[#This Row],[FASE]] = "FINAL_", Tabla1[[#This Row],[FASE]]= "SEMIS_", Tabla1[[#This Row],[FASE]]= "CUARTOS_"), "-", IF(E116&gt;=F116,IF(E116=F116, "EMPATE",C116),D116))</f>
        <v>-</v>
      </c>
      <c r="O116">
        <f>IF(ISODD(ROW(Tabla1[[#This Row],[TEMPORADA]])), SUM(Tabla1[[#This Row],[GOLES EQUIPO 1]],F117),  SUM(Tabla1[[#This Row],[GOLES EQUIPO 1]],F115) )</f>
        <v>1</v>
      </c>
      <c r="P11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EQUIPO]]&lt;O117, Tabla1[[#This Row],[EQUIPO 2]], Tabla1[[#This Row],[EQUIPO 1]]) )), "-")</f>
        <v>-</v>
      </c>
      <c r="Q116">
        <f>IF(Tabla1[[#This Row],[GANADOR DEL PARTIDO]]=Tabla1[[#This Row],[EQUIPO 1]], 1, IF(Tabla1[[#This Row],[GANADOR DEL PARTIDO]]="EMPATE",0,-1))</f>
        <v>-1</v>
      </c>
      <c r="R116">
        <f>IF(Tabla1[[#This Row],[GANADOR DEL PARTIDO]]=Tabla1[[#This Row],[EQUIPO 1]], -1, IF(Tabla1[[#This Row],[GANADOR DEL PARTIDO]]="EMPATE",0,1))</f>
        <v>1</v>
      </c>
    </row>
    <row r="117" spans="1:18" x14ac:dyDescent="0.2">
      <c r="A117" t="s">
        <v>42</v>
      </c>
      <c r="B117" t="s">
        <v>18</v>
      </c>
      <c r="C117" t="s">
        <v>5</v>
      </c>
      <c r="D117" t="s">
        <v>13</v>
      </c>
      <c r="E117">
        <v>1</v>
      </c>
      <c r="F117">
        <v>0</v>
      </c>
      <c r="G117" t="str">
        <f>CONCATENATE(Tabla1[[#This Row],[GOLES EQUIPO 1]], "-",Tabla1[[#This Row],[GOLES EQUIPO 2]])</f>
        <v>1-0</v>
      </c>
      <c r="H11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117" t="s">
        <v>44</v>
      </c>
      <c r="J117">
        <v>0</v>
      </c>
      <c r="K117">
        <v>0</v>
      </c>
      <c r="L117" t="s">
        <v>44</v>
      </c>
      <c r="M117" t="str">
        <f>IF(Tabla1[[#This Row],[GOLES AWAY]]="si", IF(ISODD(ROW(Tabla1[[#This Row],[FASE]]))="VERDADERO", IF(Tabla1[[#This Row],[GOLES EQUIPO 2]]&lt;F118,Tabla1[[#This Row],[EQUIPO 2]],Tabla1[[#This Row],[EQUIPO 1]]), IF(Tabla1[[#This Row],[GOLES EQUIPO 2]]&lt;F116,Tabla1[[#This Row],[EQUIPO 1]],Tabla1[[#This Row],[EQUIPO 2]])), "NO APLICA")</f>
        <v>NO APLICA</v>
      </c>
      <c r="N117" t="str">
        <f>IF(   OR( Tabla1[[#This Row],[FASE]] = "FINAL_", Tabla1[[#This Row],[FASE]]= "SEMIS_", Tabla1[[#This Row],[FASE]]= "CUARTOS_"), "-", IF(E117&gt;=F117,IF(E117=F117, "EMPATE",C117),D117))</f>
        <v>REAL MADRID</v>
      </c>
      <c r="O117">
        <f>IF(ISODD(ROW(Tabla1[[#This Row],[TEMPORADA]])), SUM(Tabla1[[#This Row],[GOLES EQUIPO 1]],F118),  SUM(Tabla1[[#This Row],[GOLES EQUIPO 1]],F116) )</f>
        <v>1</v>
      </c>
      <c r="P11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EQUIPO]]&lt;O118, Tabla1[[#This Row],[EQUIPO 2]], Tabla1[[#This Row],[EQUIPO 1]]) )), "-")</f>
        <v>REAL MADRID</v>
      </c>
      <c r="Q117">
        <f>IF(Tabla1[[#This Row],[GANADOR DEL PARTIDO]]=Tabla1[[#This Row],[EQUIPO 1]], 1, IF(Tabla1[[#This Row],[GANADOR DEL PARTIDO]]="EMPATE",0,-1))</f>
        <v>1</v>
      </c>
      <c r="R117">
        <f>IF(Tabla1[[#This Row],[GANADOR DEL PARTIDO]]=Tabla1[[#This Row],[EQUIPO 1]], -1, IF(Tabla1[[#This Row],[GANADOR DEL PARTIDO]]="EMPATE",0,1))</f>
        <v>-1</v>
      </c>
    </row>
    <row r="118" spans="1:18" x14ac:dyDescent="0.2">
      <c r="A118" t="s">
        <v>42</v>
      </c>
      <c r="B118" t="s">
        <v>18</v>
      </c>
      <c r="C118" t="s">
        <v>13</v>
      </c>
      <c r="D118" t="s">
        <v>5</v>
      </c>
      <c r="E118">
        <v>0</v>
      </c>
      <c r="F118">
        <v>0</v>
      </c>
      <c r="G118" t="str">
        <f>CONCATENATE(Tabla1[[#This Row],[GOLES EQUIPO 1]], "-",Tabla1[[#This Row],[GOLES EQUIPO 2]])</f>
        <v>0-0</v>
      </c>
      <c r="H11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118" t="s">
        <v>44</v>
      </c>
      <c r="J118">
        <v>0</v>
      </c>
      <c r="K118">
        <v>0</v>
      </c>
      <c r="L118" t="s">
        <v>44</v>
      </c>
      <c r="M118" t="str">
        <f>IF(Tabla1[[#This Row],[GOLES AWAY]]="si", IF(ISODD(ROW(Tabla1[[#This Row],[FASE]]))="VERDADERO", IF(Tabla1[[#This Row],[GOLES EQUIPO 2]]&lt;F119,Tabla1[[#This Row],[EQUIPO 2]],Tabla1[[#This Row],[EQUIPO 1]]), IF(Tabla1[[#This Row],[GOLES EQUIPO 2]]&lt;F117,Tabla1[[#This Row],[EQUIPO 1]],Tabla1[[#This Row],[EQUIPO 2]])), "NO APLICA")</f>
        <v>NO APLICA</v>
      </c>
      <c r="N118" t="str">
        <f>IF(   OR( Tabla1[[#This Row],[FASE]] = "FINAL_", Tabla1[[#This Row],[FASE]]= "SEMIS_", Tabla1[[#This Row],[FASE]]= "CUARTOS_"), "-", IF(E118&gt;=F118,IF(E118=F118, "EMPATE",C118),D118))</f>
        <v>EMPATE</v>
      </c>
      <c r="O118">
        <f>IF(ISODD(ROW(Tabla1[[#This Row],[TEMPORADA]])), SUM(Tabla1[[#This Row],[GOLES EQUIPO 1]],F119),  SUM(Tabla1[[#This Row],[GOLES EQUIPO 1]],F117) )</f>
        <v>0</v>
      </c>
      <c r="P11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EQUIPO]]&lt;O119, Tabla1[[#This Row],[EQUIPO 2]], Tabla1[[#This Row],[EQUIPO 1]]) )), "-")</f>
        <v>-</v>
      </c>
      <c r="Q118">
        <f>IF(Tabla1[[#This Row],[GANADOR DEL PARTIDO]]=Tabla1[[#This Row],[EQUIPO 1]], 1, IF(Tabla1[[#This Row],[GANADOR DEL PARTIDO]]="EMPATE",0,-1))</f>
        <v>0</v>
      </c>
      <c r="R118">
        <f>IF(Tabla1[[#This Row],[GANADOR DEL PARTIDO]]=Tabla1[[#This Row],[EQUIPO 1]], -1, IF(Tabla1[[#This Row],[GANADOR DEL PARTIDO]]="EMPATE",0,1))</f>
        <v>0</v>
      </c>
    </row>
    <row r="119" spans="1:18" x14ac:dyDescent="0.2">
      <c r="A119" t="s">
        <v>42</v>
      </c>
      <c r="B119" t="s">
        <v>18</v>
      </c>
      <c r="C119" t="s">
        <v>7</v>
      </c>
      <c r="D119" t="s">
        <v>14</v>
      </c>
      <c r="E119">
        <v>2</v>
      </c>
      <c r="F119">
        <v>1</v>
      </c>
      <c r="G119" t="str">
        <f>CONCATENATE(Tabla1[[#This Row],[GOLES EQUIPO 1]], "-",Tabla1[[#This Row],[GOLES EQUIPO 2]])</f>
        <v>2-1</v>
      </c>
      <c r="H11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119" t="s">
        <v>44</v>
      </c>
      <c r="J119">
        <v>0</v>
      </c>
      <c r="K119">
        <v>0</v>
      </c>
      <c r="L119" t="s">
        <v>91</v>
      </c>
      <c r="M119" t="str">
        <f>IF(Tabla1[[#This Row],[GOLES AWAY]]="si", IF(ISODD(ROW(Tabla1[[#This Row],[FASE]]))="VERDADERO", IF(Tabla1[[#This Row],[GOLES EQUIPO 2]]&lt;F120,Tabla1[[#This Row],[EQUIPO 2]],Tabla1[[#This Row],[EQUIPO 1]]), IF(Tabla1[[#This Row],[GOLES EQUIPO 2]]&lt;F118,Tabla1[[#This Row],[EQUIPO 1]],Tabla1[[#This Row],[EQUIPO 2]])), "NO APLICA")</f>
        <v>ATLETICO DE MADRID</v>
      </c>
      <c r="N119" t="str">
        <f>IF(   OR( Tabla1[[#This Row],[FASE]] = "FINAL_", Tabla1[[#This Row],[FASE]]= "SEMIS_", Tabla1[[#This Row],[FASE]]= "CUARTOS_"), "-", IF(E119&gt;=F119,IF(E119=F119, "EMPATE",C119),D119))</f>
        <v>BAYERN MÚNICH</v>
      </c>
      <c r="O119">
        <f>IF(ISODD(ROW(Tabla1[[#This Row],[TEMPORADA]])), SUM(Tabla1[[#This Row],[GOLES EQUIPO 1]],F120),  SUM(Tabla1[[#This Row],[GOLES EQUIPO 1]],F118) )</f>
        <v>2</v>
      </c>
      <c r="P11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EQUIPO]]&lt;O120, Tabla1[[#This Row],[EQUIPO 2]], Tabla1[[#This Row],[EQUIPO 1]]) )), "-")</f>
        <v>ATLETICO DE MADRID</v>
      </c>
      <c r="Q119">
        <f>IF(Tabla1[[#This Row],[GANADOR DEL PARTIDO]]=Tabla1[[#This Row],[EQUIPO 1]], 1, IF(Tabla1[[#This Row],[GANADOR DEL PARTIDO]]="EMPATE",0,-1))</f>
        <v>1</v>
      </c>
      <c r="R119">
        <f>IF(Tabla1[[#This Row],[GANADOR DEL PARTIDO]]=Tabla1[[#This Row],[EQUIPO 1]], -1, IF(Tabla1[[#This Row],[GANADOR DEL PARTIDO]]="EMPATE",0,1))</f>
        <v>-1</v>
      </c>
    </row>
    <row r="120" spans="1:18" x14ac:dyDescent="0.2">
      <c r="A120" t="s">
        <v>42</v>
      </c>
      <c r="B120" t="s">
        <v>18</v>
      </c>
      <c r="C120" t="s">
        <v>14</v>
      </c>
      <c r="D120" t="s">
        <v>7</v>
      </c>
      <c r="E120">
        <v>1</v>
      </c>
      <c r="F120">
        <v>0</v>
      </c>
      <c r="G120" t="str">
        <f>CONCATENATE(Tabla1[[#This Row],[GOLES EQUIPO 1]], "-",Tabla1[[#This Row],[GOLES EQUIPO 2]])</f>
        <v>1-0</v>
      </c>
      <c r="H12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120" t="s">
        <v>44</v>
      </c>
      <c r="J120">
        <v>0</v>
      </c>
      <c r="K120">
        <v>0</v>
      </c>
      <c r="L120" t="s">
        <v>91</v>
      </c>
      <c r="M120" t="str">
        <f>IF(Tabla1[[#This Row],[GOLES AWAY]]="si", IF(ISODD(ROW(Tabla1[[#This Row],[FASE]]))="VERDADERO", IF(Tabla1[[#This Row],[GOLES EQUIPO 2]]&lt;F121,Tabla1[[#This Row],[EQUIPO 2]],Tabla1[[#This Row],[EQUIPO 1]]), IF(Tabla1[[#This Row],[GOLES EQUIPO 2]]&lt;F119,Tabla1[[#This Row],[EQUIPO 1]],Tabla1[[#This Row],[EQUIPO 2]])), "NO APLICA")</f>
        <v>ATLETICO DE MADRID</v>
      </c>
      <c r="N120" t="str">
        <f>IF(   OR( Tabla1[[#This Row],[FASE]] = "FINAL_", Tabla1[[#This Row],[FASE]]= "SEMIS_", Tabla1[[#This Row],[FASE]]= "CUARTOS_"), "-", IF(E120&gt;=F120,IF(E120=F120, "EMPATE",C120),D120))</f>
        <v>ATLETICO DE MADRID</v>
      </c>
      <c r="O120">
        <f>IF(ISODD(ROW(Tabla1[[#This Row],[TEMPORADA]])), SUM(Tabla1[[#This Row],[GOLES EQUIPO 1]],F121),  SUM(Tabla1[[#This Row],[GOLES EQUIPO 1]],F119) )</f>
        <v>2</v>
      </c>
      <c r="P12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EQUIPO]]&lt;O121, Tabla1[[#This Row],[EQUIPO 2]], Tabla1[[#This Row],[EQUIPO 1]]) )), "-")</f>
        <v>-</v>
      </c>
      <c r="Q120">
        <f>IF(Tabla1[[#This Row],[GANADOR DEL PARTIDO]]=Tabla1[[#This Row],[EQUIPO 1]], 1, IF(Tabla1[[#This Row],[GANADOR DEL PARTIDO]]="EMPATE",0,-1))</f>
        <v>1</v>
      </c>
      <c r="R120">
        <f>IF(Tabla1[[#This Row],[GANADOR DEL PARTIDO]]=Tabla1[[#This Row],[EQUIPO 1]], -1, IF(Tabla1[[#This Row],[GANADOR DEL PARTIDO]]="EMPATE",0,1))</f>
        <v>-1</v>
      </c>
    </row>
    <row r="121" spans="1:18" x14ac:dyDescent="0.2">
      <c r="A121" t="s">
        <v>42</v>
      </c>
      <c r="B121" t="s">
        <v>12</v>
      </c>
      <c r="C121" t="s">
        <v>19</v>
      </c>
      <c r="D121" t="s">
        <v>7</v>
      </c>
      <c r="E121">
        <v>2</v>
      </c>
      <c r="F121">
        <v>2</v>
      </c>
      <c r="G121" t="str">
        <f>CONCATENATE(Tabla1[[#This Row],[GOLES EQUIPO 1]], "-",Tabla1[[#This Row],[GOLES EQUIPO 2]])</f>
        <v>2-2</v>
      </c>
      <c r="H12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2-2</v>
      </c>
      <c r="I121" t="s">
        <v>44</v>
      </c>
      <c r="J121">
        <v>0</v>
      </c>
      <c r="K121">
        <v>0</v>
      </c>
      <c r="L121" t="s">
        <v>44</v>
      </c>
      <c r="M121" t="str">
        <f>IF(Tabla1[[#This Row],[GOLES AWAY]]="si", IF(ISODD(ROW(Tabla1[[#This Row],[FASE]]))="VERDADERO", IF(Tabla1[[#This Row],[GOLES EQUIPO 2]]&lt;F122,Tabla1[[#This Row],[EQUIPO 2]],Tabla1[[#This Row],[EQUIPO 1]]), IF(Tabla1[[#This Row],[GOLES EQUIPO 2]]&lt;F120,Tabla1[[#This Row],[EQUIPO 1]],Tabla1[[#This Row],[EQUIPO 2]])), "NO APLICA")</f>
        <v>NO APLICA</v>
      </c>
      <c r="N121" t="str">
        <f>IF(   OR( Tabla1[[#This Row],[FASE]] = "FINAL_", Tabla1[[#This Row],[FASE]]= "SEMIS_", Tabla1[[#This Row],[FASE]]= "CUARTOS_"), "-", IF(E121&gt;=F121,IF(E121=F121, "EMPATE",C121),D121))</f>
        <v>EMPATE</v>
      </c>
      <c r="O121">
        <f>IF(ISODD(ROW(Tabla1[[#This Row],[TEMPORADA]])), SUM(Tabla1[[#This Row],[GOLES EQUIPO 1]],F122),  SUM(Tabla1[[#This Row],[GOLES EQUIPO 1]],F120) )</f>
        <v>2</v>
      </c>
      <c r="P12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EQUIPO]]&lt;O122, Tabla1[[#This Row],[EQUIPO 2]], Tabla1[[#This Row],[EQUIPO 1]]) )), "-")</f>
        <v>BAYERN MÚNICH</v>
      </c>
      <c r="Q121">
        <f>IF(Tabla1[[#This Row],[GANADOR DEL PARTIDO]]=Tabla1[[#This Row],[EQUIPO 1]], 1, IF(Tabla1[[#This Row],[GANADOR DEL PARTIDO]]="EMPATE",0,-1))</f>
        <v>0</v>
      </c>
      <c r="R121">
        <f>IF(Tabla1[[#This Row],[GANADOR DEL PARTIDO]]=Tabla1[[#This Row],[EQUIPO 1]], -1, IF(Tabla1[[#This Row],[GANADOR DEL PARTIDO]]="EMPATE",0,1))</f>
        <v>0</v>
      </c>
    </row>
    <row r="122" spans="1:18" x14ac:dyDescent="0.2">
      <c r="A122" t="s">
        <v>42</v>
      </c>
      <c r="B122" t="s">
        <v>12</v>
      </c>
      <c r="C122" t="s">
        <v>7</v>
      </c>
      <c r="D122" t="s">
        <v>19</v>
      </c>
      <c r="E122">
        <v>1</v>
      </c>
      <c r="F122">
        <v>0</v>
      </c>
      <c r="G122" t="str">
        <f>CONCATENATE(Tabla1[[#This Row],[GOLES EQUIPO 1]], "-",Tabla1[[#This Row],[GOLES EQUIPO 2]])</f>
        <v>1-0</v>
      </c>
      <c r="H12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122" t="s">
        <v>44</v>
      </c>
      <c r="J122">
        <v>0</v>
      </c>
      <c r="K122">
        <v>0</v>
      </c>
      <c r="L122" t="s">
        <v>44</v>
      </c>
      <c r="M122" t="str">
        <f>IF(Tabla1[[#This Row],[GOLES AWAY]]="si", IF(ISODD(ROW(Tabla1[[#This Row],[FASE]]))="VERDADERO", IF(Tabla1[[#This Row],[GOLES EQUIPO 2]]&lt;F123,Tabla1[[#This Row],[EQUIPO 2]],Tabla1[[#This Row],[EQUIPO 1]]), IF(Tabla1[[#This Row],[GOLES EQUIPO 2]]&lt;F121,Tabla1[[#This Row],[EQUIPO 1]],Tabla1[[#This Row],[EQUIPO 2]])), "NO APLICA")</f>
        <v>NO APLICA</v>
      </c>
      <c r="N122" t="str">
        <f>IF(   OR( Tabla1[[#This Row],[FASE]] = "FINAL_", Tabla1[[#This Row],[FASE]]= "SEMIS_", Tabla1[[#This Row],[FASE]]= "CUARTOS_"), "-", IF(E122&gt;=F122,IF(E122=F122, "EMPATE",C122),D122))</f>
        <v>BAYERN MÚNICH</v>
      </c>
      <c r="O122">
        <f>IF(ISODD(ROW(Tabla1[[#This Row],[TEMPORADA]])), SUM(Tabla1[[#This Row],[GOLES EQUIPO 1]],F123),  SUM(Tabla1[[#This Row],[GOLES EQUIPO 1]],F121) )</f>
        <v>3</v>
      </c>
      <c r="P12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EQUIPO]]&lt;O123, Tabla1[[#This Row],[EQUIPO 2]], Tabla1[[#This Row],[EQUIPO 1]]) )), "-")</f>
        <v>-</v>
      </c>
      <c r="Q122">
        <f>IF(Tabla1[[#This Row],[GANADOR DEL PARTIDO]]=Tabla1[[#This Row],[EQUIPO 1]], 1, IF(Tabla1[[#This Row],[GANADOR DEL PARTIDO]]="EMPATE",0,-1))</f>
        <v>1</v>
      </c>
      <c r="R122">
        <f>IF(Tabla1[[#This Row],[GANADOR DEL PARTIDO]]=Tabla1[[#This Row],[EQUIPO 1]], -1, IF(Tabla1[[#This Row],[GANADOR DEL PARTIDO]]="EMPATE",0,1))</f>
        <v>-1</v>
      </c>
    </row>
    <row r="123" spans="1:18" x14ac:dyDescent="0.2">
      <c r="A123" t="s">
        <v>42</v>
      </c>
      <c r="B123" t="s">
        <v>12</v>
      </c>
      <c r="C123" t="s">
        <v>5</v>
      </c>
      <c r="D123" t="s">
        <v>45</v>
      </c>
      <c r="E123">
        <v>3</v>
      </c>
      <c r="F123">
        <v>0</v>
      </c>
      <c r="G123" t="str">
        <f>CONCATENATE(Tabla1[[#This Row],[GOLES EQUIPO 1]], "-",Tabla1[[#This Row],[GOLES EQUIPO 2]])</f>
        <v>3-0</v>
      </c>
      <c r="H12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123" t="s">
        <v>44</v>
      </c>
      <c r="J123">
        <v>0</v>
      </c>
      <c r="K123">
        <v>0</v>
      </c>
      <c r="L123" t="s">
        <v>44</v>
      </c>
      <c r="M123" t="str">
        <f>IF(Tabla1[[#This Row],[GOLES AWAY]]="si", IF(ISODD(ROW(Tabla1[[#This Row],[FASE]]))="VERDADERO", IF(Tabla1[[#This Row],[GOLES EQUIPO 2]]&lt;F124,Tabla1[[#This Row],[EQUIPO 2]],Tabla1[[#This Row],[EQUIPO 1]]), IF(Tabla1[[#This Row],[GOLES EQUIPO 2]]&lt;F122,Tabla1[[#This Row],[EQUIPO 1]],Tabla1[[#This Row],[EQUIPO 2]])), "NO APLICA")</f>
        <v>NO APLICA</v>
      </c>
      <c r="N123" t="str">
        <f>IF(   OR( Tabla1[[#This Row],[FASE]] = "FINAL_", Tabla1[[#This Row],[FASE]]= "SEMIS_", Tabla1[[#This Row],[FASE]]= "CUARTOS_"), "-", IF(E123&gt;=F123,IF(E123=F123, "EMPATE",C123),D123))</f>
        <v>REAL MADRID</v>
      </c>
      <c r="O123">
        <f>IF(ISODD(ROW(Tabla1[[#This Row],[TEMPORADA]])), SUM(Tabla1[[#This Row],[GOLES EQUIPO 1]],F124),  SUM(Tabla1[[#This Row],[GOLES EQUIPO 1]],F122) )</f>
        <v>3</v>
      </c>
      <c r="P12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EQUIPO]]&lt;O124, Tabla1[[#This Row],[EQUIPO 2]], Tabla1[[#This Row],[EQUIPO 1]]) )), "-")</f>
        <v>REAL MADRID</v>
      </c>
      <c r="Q123">
        <f>IF(Tabla1[[#This Row],[GANADOR DEL PARTIDO]]=Tabla1[[#This Row],[EQUIPO 1]], 1, IF(Tabla1[[#This Row],[GANADOR DEL PARTIDO]]="EMPATE",0,-1))</f>
        <v>1</v>
      </c>
      <c r="R123">
        <f>IF(Tabla1[[#This Row],[GANADOR DEL PARTIDO]]=Tabla1[[#This Row],[EQUIPO 1]], -1, IF(Tabla1[[#This Row],[GANADOR DEL PARTIDO]]="EMPATE",0,1))</f>
        <v>-1</v>
      </c>
    </row>
    <row r="124" spans="1:18" x14ac:dyDescent="0.2">
      <c r="A124" t="s">
        <v>42</v>
      </c>
      <c r="B124" t="s">
        <v>12</v>
      </c>
      <c r="C124" t="s">
        <v>45</v>
      </c>
      <c r="D124" t="s">
        <v>5</v>
      </c>
      <c r="E124">
        <v>2</v>
      </c>
      <c r="F124">
        <v>0</v>
      </c>
      <c r="G124" t="str">
        <f>CONCATENATE(Tabla1[[#This Row],[GOLES EQUIPO 1]], "-",Tabla1[[#This Row],[GOLES EQUIPO 2]])</f>
        <v>2-0</v>
      </c>
      <c r="H12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124" t="s">
        <v>44</v>
      </c>
      <c r="J124">
        <v>0</v>
      </c>
      <c r="K124">
        <v>0</v>
      </c>
      <c r="L124" t="s">
        <v>44</v>
      </c>
      <c r="M124" t="str">
        <f>IF(Tabla1[[#This Row],[GOLES AWAY]]="si", IF(ISODD(ROW(Tabla1[[#This Row],[FASE]]))="VERDADERO", IF(Tabla1[[#This Row],[GOLES EQUIPO 2]]&lt;F125,Tabla1[[#This Row],[EQUIPO 2]],Tabla1[[#This Row],[EQUIPO 1]]), IF(Tabla1[[#This Row],[GOLES EQUIPO 2]]&lt;F123,Tabla1[[#This Row],[EQUIPO 1]],Tabla1[[#This Row],[EQUIPO 2]])), "NO APLICA")</f>
        <v>NO APLICA</v>
      </c>
      <c r="N124" t="str">
        <f>IF(   OR( Tabla1[[#This Row],[FASE]] = "FINAL_", Tabla1[[#This Row],[FASE]]= "SEMIS_", Tabla1[[#This Row],[FASE]]= "CUARTOS_"), "-", IF(E124&gt;=F124,IF(E124=F124, "EMPATE",C124),D124))</f>
        <v>WOLFSBURG</v>
      </c>
      <c r="O124">
        <f>IF(ISODD(ROW(Tabla1[[#This Row],[TEMPORADA]])), SUM(Tabla1[[#This Row],[GOLES EQUIPO 1]],F125),  SUM(Tabla1[[#This Row],[GOLES EQUIPO 1]],F123) )</f>
        <v>2</v>
      </c>
      <c r="P12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EQUIPO]]&lt;O125, Tabla1[[#This Row],[EQUIPO 2]], Tabla1[[#This Row],[EQUIPO 1]]) )), "-")</f>
        <v>-</v>
      </c>
      <c r="Q124">
        <f>IF(Tabla1[[#This Row],[GANADOR DEL PARTIDO]]=Tabla1[[#This Row],[EQUIPO 1]], 1, IF(Tabla1[[#This Row],[GANADOR DEL PARTIDO]]="EMPATE",0,-1))</f>
        <v>1</v>
      </c>
      <c r="R124">
        <f>IF(Tabla1[[#This Row],[GANADOR DEL PARTIDO]]=Tabla1[[#This Row],[EQUIPO 1]], -1, IF(Tabla1[[#This Row],[GANADOR DEL PARTIDO]]="EMPATE",0,1))</f>
        <v>-1</v>
      </c>
    </row>
    <row r="125" spans="1:18" x14ac:dyDescent="0.2">
      <c r="A125" t="s">
        <v>42</v>
      </c>
      <c r="B125" t="s">
        <v>12</v>
      </c>
      <c r="C125" t="s">
        <v>13</v>
      </c>
      <c r="D125" t="s">
        <v>8</v>
      </c>
      <c r="E125">
        <v>1</v>
      </c>
      <c r="F125">
        <v>0</v>
      </c>
      <c r="G125" t="str">
        <f>CONCATENATE(Tabla1[[#This Row],[GOLES EQUIPO 1]], "-",Tabla1[[#This Row],[GOLES EQUIPO 2]])</f>
        <v>1-0</v>
      </c>
      <c r="H12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125" t="s">
        <v>44</v>
      </c>
      <c r="J125">
        <v>0</v>
      </c>
      <c r="K125">
        <v>0</v>
      </c>
      <c r="L125" t="s">
        <v>44</v>
      </c>
      <c r="M125" t="str">
        <f>IF(Tabla1[[#This Row],[GOLES AWAY]]="si", IF(ISODD(ROW(Tabla1[[#This Row],[FASE]]))="VERDADERO", IF(Tabla1[[#This Row],[GOLES EQUIPO 2]]&lt;F126,Tabla1[[#This Row],[EQUIPO 2]],Tabla1[[#This Row],[EQUIPO 1]]), IF(Tabla1[[#This Row],[GOLES EQUIPO 2]]&lt;F124,Tabla1[[#This Row],[EQUIPO 1]],Tabla1[[#This Row],[EQUIPO 2]])), "NO APLICA")</f>
        <v>NO APLICA</v>
      </c>
      <c r="N125" t="str">
        <f>IF(   OR( Tabla1[[#This Row],[FASE]] = "FINAL_", Tabla1[[#This Row],[FASE]]= "SEMIS_", Tabla1[[#This Row],[FASE]]= "CUARTOS_"), "-", IF(E125&gt;=F125,IF(E125=F125, "EMPATE",C125),D125))</f>
        <v>MANCHESTER CITY</v>
      </c>
      <c r="O125">
        <f>IF(ISODD(ROW(Tabla1[[#This Row],[TEMPORADA]])), SUM(Tabla1[[#This Row],[GOLES EQUIPO 1]],F126),  SUM(Tabla1[[#This Row],[GOLES EQUIPO 1]],F124) )</f>
        <v>3</v>
      </c>
      <c r="P12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EQUIPO]]&lt;O126, Tabla1[[#This Row],[EQUIPO 2]], Tabla1[[#This Row],[EQUIPO 1]]) )), "-")</f>
        <v>MANCHESTER CITY</v>
      </c>
      <c r="Q125">
        <f>IF(Tabla1[[#This Row],[GANADOR DEL PARTIDO]]=Tabla1[[#This Row],[EQUIPO 1]], 1, IF(Tabla1[[#This Row],[GANADOR DEL PARTIDO]]="EMPATE",0,-1))</f>
        <v>1</v>
      </c>
      <c r="R125">
        <f>IF(Tabla1[[#This Row],[GANADOR DEL PARTIDO]]=Tabla1[[#This Row],[EQUIPO 1]], -1, IF(Tabla1[[#This Row],[GANADOR DEL PARTIDO]]="EMPATE",0,1))</f>
        <v>-1</v>
      </c>
    </row>
    <row r="126" spans="1:18" x14ac:dyDescent="0.2">
      <c r="A126" t="s">
        <v>42</v>
      </c>
      <c r="B126" t="s">
        <v>12</v>
      </c>
      <c r="C126" t="s">
        <v>8</v>
      </c>
      <c r="D126" t="s">
        <v>13</v>
      </c>
      <c r="E126">
        <v>2</v>
      </c>
      <c r="F126">
        <v>2</v>
      </c>
      <c r="G126" t="str">
        <f>CONCATENATE(Tabla1[[#This Row],[GOLES EQUIPO 1]], "-",Tabla1[[#This Row],[GOLES EQUIPO 2]])</f>
        <v>2-2</v>
      </c>
      <c r="H12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2-2</v>
      </c>
      <c r="I126" t="s">
        <v>44</v>
      </c>
      <c r="J126">
        <v>0</v>
      </c>
      <c r="K126">
        <v>0</v>
      </c>
      <c r="L126" t="s">
        <v>44</v>
      </c>
      <c r="M126" t="str">
        <f>IF(Tabla1[[#This Row],[GOLES AWAY]]="si", IF(ISODD(ROW(Tabla1[[#This Row],[FASE]]))="VERDADERO", IF(Tabla1[[#This Row],[GOLES EQUIPO 2]]&lt;F127,Tabla1[[#This Row],[EQUIPO 2]],Tabla1[[#This Row],[EQUIPO 1]]), IF(Tabla1[[#This Row],[GOLES EQUIPO 2]]&lt;F125,Tabla1[[#This Row],[EQUIPO 1]],Tabla1[[#This Row],[EQUIPO 2]])), "NO APLICA")</f>
        <v>NO APLICA</v>
      </c>
      <c r="N126" t="str">
        <f>IF(   OR( Tabla1[[#This Row],[FASE]] = "FINAL_", Tabla1[[#This Row],[FASE]]= "SEMIS_", Tabla1[[#This Row],[FASE]]= "CUARTOS_"), "-", IF(E126&gt;=F126,IF(E126=F126, "EMPATE",C126),D126))</f>
        <v>EMPATE</v>
      </c>
      <c r="O126">
        <f>IF(ISODD(ROW(Tabla1[[#This Row],[TEMPORADA]])), SUM(Tabla1[[#This Row],[GOLES EQUIPO 1]],F127),  SUM(Tabla1[[#This Row],[GOLES EQUIPO 1]],F125) )</f>
        <v>2</v>
      </c>
      <c r="P12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EQUIPO]]&lt;O127, Tabla1[[#This Row],[EQUIPO 2]], Tabla1[[#This Row],[EQUIPO 1]]) )), "-")</f>
        <v>-</v>
      </c>
      <c r="Q126">
        <f>IF(Tabla1[[#This Row],[GANADOR DEL PARTIDO]]=Tabla1[[#This Row],[EQUIPO 1]], 1, IF(Tabla1[[#This Row],[GANADOR DEL PARTIDO]]="EMPATE",0,-1))</f>
        <v>0</v>
      </c>
      <c r="R126">
        <f>IF(Tabla1[[#This Row],[GANADOR DEL PARTIDO]]=Tabla1[[#This Row],[EQUIPO 1]], -1, IF(Tabla1[[#This Row],[GANADOR DEL PARTIDO]]="EMPATE",0,1))</f>
        <v>0</v>
      </c>
    </row>
    <row r="127" spans="1:18" x14ac:dyDescent="0.2">
      <c r="A127" t="s">
        <v>42</v>
      </c>
      <c r="B127" t="s">
        <v>12</v>
      </c>
      <c r="C127" t="s">
        <v>14</v>
      </c>
      <c r="D127" t="s">
        <v>15</v>
      </c>
      <c r="E127">
        <v>2</v>
      </c>
      <c r="F127">
        <v>0</v>
      </c>
      <c r="G127" t="str">
        <f>CONCATENATE(Tabla1[[#This Row],[GOLES EQUIPO 1]], "-",Tabla1[[#This Row],[GOLES EQUIPO 2]])</f>
        <v>2-0</v>
      </c>
      <c r="H12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127" t="s">
        <v>44</v>
      </c>
      <c r="J127">
        <v>0</v>
      </c>
      <c r="K127">
        <v>0</v>
      </c>
      <c r="L127" t="s">
        <v>44</v>
      </c>
      <c r="M127" t="str">
        <f>IF(Tabla1[[#This Row],[GOLES AWAY]]="si", IF(ISODD(ROW(Tabla1[[#This Row],[FASE]]))="VERDADERO", IF(Tabla1[[#This Row],[GOLES EQUIPO 2]]&lt;F128,Tabla1[[#This Row],[EQUIPO 2]],Tabla1[[#This Row],[EQUIPO 1]]), IF(Tabla1[[#This Row],[GOLES EQUIPO 2]]&lt;F126,Tabla1[[#This Row],[EQUIPO 1]],Tabla1[[#This Row],[EQUIPO 2]])), "NO APLICA")</f>
        <v>NO APLICA</v>
      </c>
      <c r="N127" t="str">
        <f>IF(   OR( Tabla1[[#This Row],[FASE]] = "FINAL_", Tabla1[[#This Row],[FASE]]= "SEMIS_", Tabla1[[#This Row],[FASE]]= "CUARTOS_"), "-", IF(E127&gt;=F127,IF(E127=F127, "EMPATE",C127),D127))</f>
        <v>ATLETICO DE MADRID</v>
      </c>
      <c r="O127">
        <f>IF(ISODD(ROW(Tabla1[[#This Row],[TEMPORADA]])), SUM(Tabla1[[#This Row],[GOLES EQUIPO 1]],F128),  SUM(Tabla1[[#This Row],[GOLES EQUIPO 1]],F126) )</f>
        <v>3</v>
      </c>
      <c r="P12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EQUIPO]]&lt;O128, Tabla1[[#This Row],[EQUIPO 2]], Tabla1[[#This Row],[EQUIPO 1]]) )), "-")</f>
        <v>ATLETICO DE MADRID</v>
      </c>
      <c r="Q127">
        <f>IF(Tabla1[[#This Row],[GANADOR DEL PARTIDO]]=Tabla1[[#This Row],[EQUIPO 1]], 1, IF(Tabla1[[#This Row],[GANADOR DEL PARTIDO]]="EMPATE",0,-1))</f>
        <v>1</v>
      </c>
      <c r="R127">
        <f>IF(Tabla1[[#This Row],[GANADOR DEL PARTIDO]]=Tabla1[[#This Row],[EQUIPO 1]], -1, IF(Tabla1[[#This Row],[GANADOR DEL PARTIDO]]="EMPATE",0,1))</f>
        <v>-1</v>
      </c>
    </row>
    <row r="128" spans="1:18" x14ac:dyDescent="0.2">
      <c r="A128" t="s">
        <v>42</v>
      </c>
      <c r="B128" t="s">
        <v>12</v>
      </c>
      <c r="C128" t="s">
        <v>15</v>
      </c>
      <c r="D128" t="s">
        <v>14</v>
      </c>
      <c r="E128">
        <v>2</v>
      </c>
      <c r="F128">
        <v>1</v>
      </c>
      <c r="G128" t="str">
        <f>CONCATENATE(Tabla1[[#This Row],[GOLES EQUIPO 1]], "-",Tabla1[[#This Row],[GOLES EQUIPO 2]])</f>
        <v>2-1</v>
      </c>
      <c r="H12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128" t="s">
        <v>44</v>
      </c>
      <c r="J128">
        <v>0</v>
      </c>
      <c r="K128">
        <v>0</v>
      </c>
      <c r="L128" t="s">
        <v>44</v>
      </c>
      <c r="M128" t="str">
        <f>IF(Tabla1[[#This Row],[GOLES AWAY]]="si", IF(ISODD(ROW(Tabla1[[#This Row],[FASE]]))="VERDADERO", IF(Tabla1[[#This Row],[GOLES EQUIPO 2]]&lt;F129,Tabla1[[#This Row],[EQUIPO 2]],Tabla1[[#This Row],[EQUIPO 1]]), IF(Tabla1[[#This Row],[GOLES EQUIPO 2]]&lt;F127,Tabla1[[#This Row],[EQUIPO 1]],Tabla1[[#This Row],[EQUIPO 2]])), "NO APLICA")</f>
        <v>NO APLICA</v>
      </c>
      <c r="N128" t="str">
        <f>IF(   OR( Tabla1[[#This Row],[FASE]] = "FINAL_", Tabla1[[#This Row],[FASE]]= "SEMIS_", Tabla1[[#This Row],[FASE]]= "CUARTOS_"), "-", IF(E128&gt;=F128,IF(E128=F128, "EMPATE",C128),D128))</f>
        <v>BARCELONA</v>
      </c>
      <c r="O128">
        <f>IF(ISODD(ROW(Tabla1[[#This Row],[TEMPORADA]])), SUM(Tabla1[[#This Row],[GOLES EQUIPO 1]],F129),  SUM(Tabla1[[#This Row],[GOLES EQUIPO 1]],F127) )</f>
        <v>2</v>
      </c>
      <c r="P12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EQUIPO]]&lt;O129, Tabla1[[#This Row],[EQUIPO 2]], Tabla1[[#This Row],[EQUIPO 1]]) )), "-")</f>
        <v>-</v>
      </c>
      <c r="Q128">
        <f>IF(Tabla1[[#This Row],[GANADOR DEL PARTIDO]]=Tabla1[[#This Row],[EQUIPO 1]], 1, IF(Tabla1[[#This Row],[GANADOR DEL PARTIDO]]="EMPATE",0,-1))</f>
        <v>1</v>
      </c>
      <c r="R128">
        <f>IF(Tabla1[[#This Row],[GANADOR DEL PARTIDO]]=Tabla1[[#This Row],[EQUIPO 1]], -1, IF(Tabla1[[#This Row],[GANADOR DEL PARTIDO]]="EMPATE",0,1))</f>
        <v>-1</v>
      </c>
    </row>
    <row r="129" spans="1:18" x14ac:dyDescent="0.2">
      <c r="A129" t="s">
        <v>83</v>
      </c>
      <c r="B129" t="s">
        <v>6</v>
      </c>
      <c r="C129" t="s">
        <v>15</v>
      </c>
      <c r="D129" t="s">
        <v>34</v>
      </c>
      <c r="E129">
        <v>3</v>
      </c>
      <c r="F129">
        <v>1</v>
      </c>
      <c r="G129" t="str">
        <f>CONCATENATE(Tabla1[[#This Row],[GOLES EQUIPO 1]], "-",Tabla1[[#This Row],[GOLES EQUIPO 2]])</f>
        <v>3-1</v>
      </c>
      <c r="H12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129" t="s">
        <v>44</v>
      </c>
      <c r="J129">
        <v>0</v>
      </c>
      <c r="K129">
        <v>0</v>
      </c>
      <c r="L129" t="s">
        <v>44</v>
      </c>
      <c r="M129" t="str">
        <f>IF(Tabla1[[#This Row],[GOLES AWAY]]="si", IF(ISODD(ROW(Tabla1[[#This Row],[FASE]]))="VERDADERO", IF(Tabla1[[#This Row],[GOLES EQUIPO 2]]&lt;F130,Tabla1[[#This Row],[EQUIPO 2]],Tabla1[[#This Row],[EQUIPO 1]]), IF(Tabla1[[#This Row],[GOLES EQUIPO 2]]&lt;F128,Tabla1[[#This Row],[EQUIPO 1]],Tabla1[[#This Row],[EQUIPO 2]])), "NO APLICA")</f>
        <v>NO APLICA</v>
      </c>
      <c r="N129" t="str">
        <f>IF(   OR( Tabla1[[#This Row],[FASE]] = "FINAL_", Tabla1[[#This Row],[FASE]]= "SEMIS_", Tabla1[[#This Row],[FASE]]= "CUARTOS_"), "-", IF(E129&gt;=F129,IF(E129=F129, "EMPATE",C129),D129))</f>
        <v>BARCELONA</v>
      </c>
      <c r="O129">
        <f>IF(ISODD(ROW(Tabla1[[#This Row],[TEMPORADA]])), SUM(Tabla1[[#This Row],[GOLES EQUIPO 1]],F130),  SUM(Tabla1[[#This Row],[GOLES EQUIPO 1]],F128) )</f>
        <v>3</v>
      </c>
      <c r="P12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EQUIPO]]&lt;O130, Tabla1[[#This Row],[EQUIPO 2]], Tabla1[[#This Row],[EQUIPO 1]]) )), "-")</f>
        <v>BARCELONA</v>
      </c>
      <c r="Q129">
        <f>IF(Tabla1[[#This Row],[GANADOR DEL PARTIDO]]=Tabla1[[#This Row],[EQUIPO 1]], 1, IF(Tabla1[[#This Row],[GANADOR DEL PARTIDO]]="EMPATE",0,-1))</f>
        <v>1</v>
      </c>
      <c r="R129">
        <f>IF(Tabla1[[#This Row],[GANADOR DEL PARTIDO]]=Tabla1[[#This Row],[EQUIPO 1]], -1, IF(Tabla1[[#This Row],[GANADOR DEL PARTIDO]]="EMPATE",0,1))</f>
        <v>-1</v>
      </c>
    </row>
    <row r="130" spans="1:18" x14ac:dyDescent="0.2">
      <c r="A130" t="s">
        <v>83</v>
      </c>
      <c r="B130" t="s">
        <v>99</v>
      </c>
      <c r="C130" t="s">
        <v>34</v>
      </c>
      <c r="D130" t="s">
        <v>15</v>
      </c>
      <c r="E130">
        <v>0</v>
      </c>
      <c r="F130">
        <v>0</v>
      </c>
      <c r="G130" t="str">
        <f>CONCATENATE(Tabla1[[#This Row],[GOLES EQUIPO 1]], "-",Tabla1[[#This Row],[GOLES EQUIPO 2]])</f>
        <v>0-0</v>
      </c>
      <c r="H13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130" t="s">
        <v>44</v>
      </c>
      <c r="J130">
        <v>0</v>
      </c>
      <c r="K130">
        <v>0</v>
      </c>
      <c r="L130" t="s">
        <v>44</v>
      </c>
      <c r="M130" t="str">
        <f>IF(Tabla1[[#This Row],[GOLES AWAY]]="si", IF(ISODD(ROW(Tabla1[[#This Row],[FASE]]))="VERDADERO", IF(Tabla1[[#This Row],[GOLES EQUIPO 2]]&lt;F131,Tabla1[[#This Row],[EQUIPO 2]],Tabla1[[#This Row],[EQUIPO 1]]), IF(Tabla1[[#This Row],[GOLES EQUIPO 2]]&lt;F129,Tabla1[[#This Row],[EQUIPO 1]],Tabla1[[#This Row],[EQUIPO 2]])), "NO APLICA")</f>
        <v>NO APLICA</v>
      </c>
      <c r="N130" t="str">
        <f>IF(   OR( Tabla1[[#This Row],[FASE]] = "FINAL_", Tabla1[[#This Row],[FASE]]= "SEMIS_", Tabla1[[#This Row],[FASE]]= "CUARTOS_"), "-", IF(E130&gt;=F130,IF(E130=F130, "EMPATE",C130),D130))</f>
        <v>-</v>
      </c>
      <c r="O130">
        <f>IF(ISODD(ROW(Tabla1[[#This Row],[TEMPORADA]])), SUM(Tabla1[[#This Row],[GOLES EQUIPO 1]],F131),  SUM(Tabla1[[#This Row],[GOLES EQUIPO 1]],F129) )</f>
        <v>1</v>
      </c>
      <c r="P13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EQUIPO]]&lt;O131, Tabla1[[#This Row],[EQUIPO 2]], Tabla1[[#This Row],[EQUIPO 1]]) )), "-")</f>
        <v>-</v>
      </c>
      <c r="Q130">
        <f>IF(Tabla1[[#This Row],[GANADOR DEL PARTIDO]]=Tabla1[[#This Row],[EQUIPO 1]], 1, IF(Tabla1[[#This Row],[GANADOR DEL PARTIDO]]="EMPATE",0,-1))</f>
        <v>-1</v>
      </c>
      <c r="R130">
        <f>IF(Tabla1[[#This Row],[GANADOR DEL PARTIDO]]=Tabla1[[#This Row],[EQUIPO 1]], -1, IF(Tabla1[[#This Row],[GANADOR DEL PARTIDO]]="EMPATE",0,1))</f>
        <v>1</v>
      </c>
    </row>
    <row r="131" spans="1:18" x14ac:dyDescent="0.2">
      <c r="A131" t="s">
        <v>83</v>
      </c>
      <c r="B131" t="s">
        <v>18</v>
      </c>
      <c r="C131" t="s">
        <v>5</v>
      </c>
      <c r="D131" t="s">
        <v>34</v>
      </c>
      <c r="E131">
        <v>1</v>
      </c>
      <c r="F131">
        <v>1</v>
      </c>
      <c r="G131" t="str">
        <f>CONCATENATE(Tabla1[[#This Row],[GOLES EQUIPO 1]], "-",Tabla1[[#This Row],[GOLES EQUIPO 2]])</f>
        <v>1-1</v>
      </c>
      <c r="H13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131" t="s">
        <v>44</v>
      </c>
      <c r="J131">
        <v>0</v>
      </c>
      <c r="K131">
        <v>0</v>
      </c>
      <c r="L131" t="s">
        <v>44</v>
      </c>
      <c r="M131" t="str">
        <f>IF(Tabla1[[#This Row],[GOLES AWAY]]="si", IF(ISODD(ROW(Tabla1[[#This Row],[FASE]]))="VERDADERO", IF(Tabla1[[#This Row],[GOLES EQUIPO 2]]&lt;F132,Tabla1[[#This Row],[EQUIPO 2]],Tabla1[[#This Row],[EQUIPO 1]]), IF(Tabla1[[#This Row],[GOLES EQUIPO 2]]&lt;F130,Tabla1[[#This Row],[EQUIPO 1]],Tabla1[[#This Row],[EQUIPO 2]])), "NO APLICA")</f>
        <v>NO APLICA</v>
      </c>
      <c r="N131" t="str">
        <f>IF(   OR( Tabla1[[#This Row],[FASE]] = "FINAL_", Tabla1[[#This Row],[FASE]]= "SEMIS_", Tabla1[[#This Row],[FASE]]= "CUARTOS_"), "-", IF(E131&gt;=F131,IF(E131=F131, "EMPATE",C131),D131))</f>
        <v>EMPATE</v>
      </c>
      <c r="O131">
        <f>IF(ISODD(ROW(Tabla1[[#This Row],[TEMPORADA]])), SUM(Tabla1[[#This Row],[GOLES EQUIPO 1]],F132),  SUM(Tabla1[[#This Row],[GOLES EQUIPO 1]],F130) )</f>
        <v>2</v>
      </c>
      <c r="P13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EQUIPO]]&lt;O132, Tabla1[[#This Row],[EQUIPO 2]], Tabla1[[#This Row],[EQUIPO 1]]) )), "-")</f>
        <v>JUVENTUS</v>
      </c>
      <c r="Q131">
        <f>IF(Tabla1[[#This Row],[GANADOR DEL PARTIDO]]=Tabla1[[#This Row],[EQUIPO 1]], 1, IF(Tabla1[[#This Row],[GANADOR DEL PARTIDO]]="EMPATE",0,-1))</f>
        <v>0</v>
      </c>
      <c r="R131">
        <f>IF(Tabla1[[#This Row],[GANADOR DEL PARTIDO]]=Tabla1[[#This Row],[EQUIPO 1]], -1, IF(Tabla1[[#This Row],[GANADOR DEL PARTIDO]]="EMPATE",0,1))</f>
        <v>0</v>
      </c>
    </row>
    <row r="132" spans="1:18" x14ac:dyDescent="0.2">
      <c r="A132" t="s">
        <v>83</v>
      </c>
      <c r="B132" t="s">
        <v>18</v>
      </c>
      <c r="C132" t="s">
        <v>34</v>
      </c>
      <c r="D132" t="s">
        <v>5</v>
      </c>
      <c r="E132">
        <v>2</v>
      </c>
      <c r="F132">
        <v>1</v>
      </c>
      <c r="G132" t="str">
        <f>CONCATENATE(Tabla1[[#This Row],[GOLES EQUIPO 1]], "-",Tabla1[[#This Row],[GOLES EQUIPO 2]])</f>
        <v>2-1</v>
      </c>
      <c r="H13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132" t="s">
        <v>44</v>
      </c>
      <c r="J132">
        <v>0</v>
      </c>
      <c r="K132">
        <v>0</v>
      </c>
      <c r="L132" t="s">
        <v>44</v>
      </c>
      <c r="M132" t="str">
        <f>IF(Tabla1[[#This Row],[GOLES AWAY]]="si", IF(ISODD(ROW(Tabla1[[#This Row],[FASE]]))="VERDADERO", IF(Tabla1[[#This Row],[GOLES EQUIPO 2]]&lt;F133,Tabla1[[#This Row],[EQUIPO 2]],Tabla1[[#This Row],[EQUIPO 1]]), IF(Tabla1[[#This Row],[GOLES EQUIPO 2]]&lt;F131,Tabla1[[#This Row],[EQUIPO 1]],Tabla1[[#This Row],[EQUIPO 2]])), "NO APLICA")</f>
        <v>NO APLICA</v>
      </c>
      <c r="N132" t="str">
        <f>IF(   OR( Tabla1[[#This Row],[FASE]] = "FINAL_", Tabla1[[#This Row],[FASE]]= "SEMIS_", Tabla1[[#This Row],[FASE]]= "CUARTOS_"), "-", IF(E132&gt;=F132,IF(E132=F132, "EMPATE",C132),D132))</f>
        <v>JUVENTUS</v>
      </c>
      <c r="O132">
        <f>IF(ISODD(ROW(Tabla1[[#This Row],[TEMPORADA]])), SUM(Tabla1[[#This Row],[GOLES EQUIPO 1]],F133),  SUM(Tabla1[[#This Row],[GOLES EQUIPO 1]],F131) )</f>
        <v>3</v>
      </c>
      <c r="P13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EQUIPO]]&lt;O133, Tabla1[[#This Row],[EQUIPO 2]], Tabla1[[#This Row],[EQUIPO 1]]) )), "-")</f>
        <v>-</v>
      </c>
      <c r="Q132">
        <f>IF(Tabla1[[#This Row],[GANADOR DEL PARTIDO]]=Tabla1[[#This Row],[EQUIPO 1]], 1, IF(Tabla1[[#This Row],[GANADOR DEL PARTIDO]]="EMPATE",0,-1))</f>
        <v>1</v>
      </c>
      <c r="R132">
        <f>IF(Tabla1[[#This Row],[GANADOR DEL PARTIDO]]=Tabla1[[#This Row],[EQUIPO 1]], -1, IF(Tabla1[[#This Row],[GANADOR DEL PARTIDO]]="EMPATE",0,1))</f>
        <v>-1</v>
      </c>
    </row>
    <row r="133" spans="1:18" x14ac:dyDescent="0.2">
      <c r="A133" t="s">
        <v>83</v>
      </c>
      <c r="B133" t="s">
        <v>18</v>
      </c>
      <c r="C133" t="s">
        <v>7</v>
      </c>
      <c r="D133" t="s">
        <v>15</v>
      </c>
      <c r="E133">
        <v>3</v>
      </c>
      <c r="F133">
        <v>2</v>
      </c>
      <c r="G133" t="str">
        <f>CONCATENATE(Tabla1[[#This Row],[GOLES EQUIPO 1]], "-",Tabla1[[#This Row],[GOLES EQUIPO 2]])</f>
        <v>3-2</v>
      </c>
      <c r="H13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133" t="s">
        <v>44</v>
      </c>
      <c r="J133">
        <v>0</v>
      </c>
      <c r="K133">
        <v>0</v>
      </c>
      <c r="L133" t="s">
        <v>44</v>
      </c>
      <c r="M133" t="str">
        <f>IF(Tabla1[[#This Row],[GOLES AWAY]]="si", IF(ISODD(ROW(Tabla1[[#This Row],[FASE]]))="VERDADERO", IF(Tabla1[[#This Row],[GOLES EQUIPO 2]]&lt;F134,Tabla1[[#This Row],[EQUIPO 2]],Tabla1[[#This Row],[EQUIPO 1]]), IF(Tabla1[[#This Row],[GOLES EQUIPO 2]]&lt;F132,Tabla1[[#This Row],[EQUIPO 1]],Tabla1[[#This Row],[EQUIPO 2]])), "NO APLICA")</f>
        <v>NO APLICA</v>
      </c>
      <c r="N133" t="str">
        <f>IF(   OR( Tabla1[[#This Row],[FASE]] = "FINAL_", Tabla1[[#This Row],[FASE]]= "SEMIS_", Tabla1[[#This Row],[FASE]]= "CUARTOS_"), "-", IF(E133&gt;=F133,IF(E133=F133, "EMPATE",C133),D133))</f>
        <v>BAYERN MÚNICH</v>
      </c>
      <c r="O133">
        <f>IF(ISODD(ROW(Tabla1[[#This Row],[TEMPORADA]])), SUM(Tabla1[[#This Row],[GOLES EQUIPO 1]],F134),  SUM(Tabla1[[#This Row],[GOLES EQUIPO 1]],F132) )</f>
        <v>3</v>
      </c>
      <c r="P13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EQUIPO]]&lt;O134, Tabla1[[#This Row],[EQUIPO 2]], Tabla1[[#This Row],[EQUIPO 1]]) )), "-")</f>
        <v>BARCELONA</v>
      </c>
      <c r="Q133">
        <f>IF(Tabla1[[#This Row],[GANADOR DEL PARTIDO]]=Tabla1[[#This Row],[EQUIPO 1]], 1, IF(Tabla1[[#This Row],[GANADOR DEL PARTIDO]]="EMPATE",0,-1))</f>
        <v>1</v>
      </c>
      <c r="R133">
        <f>IF(Tabla1[[#This Row],[GANADOR DEL PARTIDO]]=Tabla1[[#This Row],[EQUIPO 1]], -1, IF(Tabla1[[#This Row],[GANADOR DEL PARTIDO]]="EMPATE",0,1))</f>
        <v>-1</v>
      </c>
    </row>
    <row r="134" spans="1:18" x14ac:dyDescent="0.2">
      <c r="A134" t="s">
        <v>83</v>
      </c>
      <c r="B134" t="s">
        <v>18</v>
      </c>
      <c r="C134" t="s">
        <v>15</v>
      </c>
      <c r="D134" t="s">
        <v>7</v>
      </c>
      <c r="E134">
        <v>3</v>
      </c>
      <c r="F134">
        <v>0</v>
      </c>
      <c r="G134" t="str">
        <f>CONCATENATE(Tabla1[[#This Row],[GOLES EQUIPO 1]], "-",Tabla1[[#This Row],[GOLES EQUIPO 2]])</f>
        <v>3-0</v>
      </c>
      <c r="H13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134" t="s">
        <v>44</v>
      </c>
      <c r="J134">
        <v>0</v>
      </c>
      <c r="K134">
        <v>0</v>
      </c>
      <c r="L134" t="s">
        <v>44</v>
      </c>
      <c r="M134" t="str">
        <f>IF(Tabla1[[#This Row],[GOLES AWAY]]="si", IF(ISODD(ROW(Tabla1[[#This Row],[FASE]]))="VERDADERO", IF(Tabla1[[#This Row],[GOLES EQUIPO 2]]&lt;F135,Tabla1[[#This Row],[EQUIPO 2]],Tabla1[[#This Row],[EQUIPO 1]]), IF(Tabla1[[#This Row],[GOLES EQUIPO 2]]&lt;F133,Tabla1[[#This Row],[EQUIPO 1]],Tabla1[[#This Row],[EQUIPO 2]])), "NO APLICA")</f>
        <v>NO APLICA</v>
      </c>
      <c r="N134" t="str">
        <f>IF(   OR( Tabla1[[#This Row],[FASE]] = "FINAL_", Tabla1[[#This Row],[FASE]]= "SEMIS_", Tabla1[[#This Row],[FASE]]= "CUARTOS_"), "-", IF(E134&gt;=F134,IF(E134=F134, "EMPATE",C134),D134))</f>
        <v>BARCELONA</v>
      </c>
      <c r="O134">
        <f>IF(ISODD(ROW(Tabla1[[#This Row],[TEMPORADA]])), SUM(Tabla1[[#This Row],[GOLES EQUIPO 1]],F135),  SUM(Tabla1[[#This Row],[GOLES EQUIPO 1]],F133) )</f>
        <v>5</v>
      </c>
      <c r="P13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EQUIPO]]&lt;O135, Tabla1[[#This Row],[EQUIPO 2]], Tabla1[[#This Row],[EQUIPO 1]]) )), "-")</f>
        <v>-</v>
      </c>
      <c r="Q134">
        <f>IF(Tabla1[[#This Row],[GANADOR DEL PARTIDO]]=Tabla1[[#This Row],[EQUIPO 1]], 1, IF(Tabla1[[#This Row],[GANADOR DEL PARTIDO]]="EMPATE",0,-1))</f>
        <v>1</v>
      </c>
      <c r="R134">
        <f>IF(Tabla1[[#This Row],[GANADOR DEL PARTIDO]]=Tabla1[[#This Row],[EQUIPO 1]], -1, IF(Tabla1[[#This Row],[GANADOR DEL PARTIDO]]="EMPATE",0,1))</f>
        <v>-1</v>
      </c>
    </row>
    <row r="135" spans="1:18" x14ac:dyDescent="0.2">
      <c r="A135" t="s">
        <v>83</v>
      </c>
      <c r="B135" t="s">
        <v>12</v>
      </c>
      <c r="C135" t="s">
        <v>5</v>
      </c>
      <c r="D135" t="s">
        <v>14</v>
      </c>
      <c r="E135">
        <v>1</v>
      </c>
      <c r="F135">
        <v>0</v>
      </c>
      <c r="G135" t="str">
        <f>CONCATENATE(Tabla1[[#This Row],[GOLES EQUIPO 1]], "-",Tabla1[[#This Row],[GOLES EQUIPO 2]])</f>
        <v>1-0</v>
      </c>
      <c r="H13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135" t="s">
        <v>44</v>
      </c>
      <c r="J135">
        <v>0</v>
      </c>
      <c r="K135">
        <v>0</v>
      </c>
      <c r="L135" t="s">
        <v>44</v>
      </c>
      <c r="M135" t="str">
        <f>IF(Tabla1[[#This Row],[GOLES AWAY]]="si", IF(ISODD(ROW(Tabla1[[#This Row],[FASE]]))="VERDADERO", IF(Tabla1[[#This Row],[GOLES EQUIPO 2]]&lt;F136,Tabla1[[#This Row],[EQUIPO 2]],Tabla1[[#This Row],[EQUIPO 1]]), IF(Tabla1[[#This Row],[GOLES EQUIPO 2]]&lt;F134,Tabla1[[#This Row],[EQUIPO 1]],Tabla1[[#This Row],[EQUIPO 2]])), "NO APLICA")</f>
        <v>NO APLICA</v>
      </c>
      <c r="N135" t="str">
        <f>IF(   OR( Tabla1[[#This Row],[FASE]] = "FINAL_", Tabla1[[#This Row],[FASE]]= "SEMIS_", Tabla1[[#This Row],[FASE]]= "CUARTOS_"), "-", IF(E135&gt;=F135,IF(E135=F135, "EMPATE",C135),D135))</f>
        <v>REAL MADRID</v>
      </c>
      <c r="O135">
        <f>IF(ISODD(ROW(Tabla1[[#This Row],[TEMPORADA]])), SUM(Tabla1[[#This Row],[GOLES EQUIPO 1]],F136),  SUM(Tabla1[[#This Row],[GOLES EQUIPO 1]],F134) )</f>
        <v>1</v>
      </c>
      <c r="P13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EQUIPO]]&lt;O136, Tabla1[[#This Row],[EQUIPO 2]], Tabla1[[#This Row],[EQUIPO 1]]) )), "-")</f>
        <v>REAL MADRID</v>
      </c>
      <c r="Q135">
        <f>IF(Tabla1[[#This Row],[GANADOR DEL PARTIDO]]=Tabla1[[#This Row],[EQUIPO 1]], 1, IF(Tabla1[[#This Row],[GANADOR DEL PARTIDO]]="EMPATE",0,-1))</f>
        <v>1</v>
      </c>
      <c r="R135">
        <f>IF(Tabla1[[#This Row],[GANADOR DEL PARTIDO]]=Tabla1[[#This Row],[EQUIPO 1]], -1, IF(Tabla1[[#This Row],[GANADOR DEL PARTIDO]]="EMPATE",0,1))</f>
        <v>-1</v>
      </c>
    </row>
    <row r="136" spans="1:18" x14ac:dyDescent="0.2">
      <c r="A136" t="s">
        <v>83</v>
      </c>
      <c r="B136" t="s">
        <v>12</v>
      </c>
      <c r="C136" t="s">
        <v>14</v>
      </c>
      <c r="D136" t="s">
        <v>5</v>
      </c>
      <c r="E136">
        <v>0</v>
      </c>
      <c r="F136">
        <v>0</v>
      </c>
      <c r="G136" t="str">
        <f>CONCATENATE(Tabla1[[#This Row],[GOLES EQUIPO 1]], "-",Tabla1[[#This Row],[GOLES EQUIPO 2]])</f>
        <v>0-0</v>
      </c>
      <c r="H13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136" t="s">
        <v>44</v>
      </c>
      <c r="J136">
        <v>0</v>
      </c>
      <c r="K136">
        <v>0</v>
      </c>
      <c r="L136" t="s">
        <v>44</v>
      </c>
      <c r="M136" t="str">
        <f>IF(Tabla1[[#This Row],[GOLES AWAY]]="si", IF(ISODD(ROW(Tabla1[[#This Row],[FASE]]))="VERDADERO", IF(Tabla1[[#This Row],[GOLES EQUIPO 2]]&lt;F137,Tabla1[[#This Row],[EQUIPO 2]],Tabla1[[#This Row],[EQUIPO 1]]), IF(Tabla1[[#This Row],[GOLES EQUIPO 2]]&lt;F135,Tabla1[[#This Row],[EQUIPO 1]],Tabla1[[#This Row],[EQUIPO 2]])), "NO APLICA")</f>
        <v>NO APLICA</v>
      </c>
      <c r="N136" t="str">
        <f>IF(   OR( Tabla1[[#This Row],[FASE]] = "FINAL_", Tabla1[[#This Row],[FASE]]= "SEMIS_", Tabla1[[#This Row],[FASE]]= "CUARTOS_"), "-", IF(E136&gt;=F136,IF(E136=F136, "EMPATE",C136),D136))</f>
        <v>EMPATE</v>
      </c>
      <c r="O136">
        <f>IF(ISODD(ROW(Tabla1[[#This Row],[TEMPORADA]])), SUM(Tabla1[[#This Row],[GOLES EQUIPO 1]],F137),  SUM(Tabla1[[#This Row],[GOLES EQUIPO 1]],F135) )</f>
        <v>0</v>
      </c>
      <c r="P13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EQUIPO]]&lt;O137, Tabla1[[#This Row],[EQUIPO 2]], Tabla1[[#This Row],[EQUIPO 1]]) )), "-")</f>
        <v>-</v>
      </c>
      <c r="Q136">
        <f>IF(Tabla1[[#This Row],[GANADOR DEL PARTIDO]]=Tabla1[[#This Row],[EQUIPO 1]], 1, IF(Tabla1[[#This Row],[GANADOR DEL PARTIDO]]="EMPATE",0,-1))</f>
        <v>0</v>
      </c>
      <c r="R136">
        <f>IF(Tabla1[[#This Row],[GANADOR DEL PARTIDO]]=Tabla1[[#This Row],[EQUIPO 1]], -1, IF(Tabla1[[#This Row],[GANADOR DEL PARTIDO]]="EMPATE",0,1))</f>
        <v>0</v>
      </c>
    </row>
    <row r="137" spans="1:18" x14ac:dyDescent="0.2">
      <c r="A137" t="s">
        <v>83</v>
      </c>
      <c r="B137" t="s">
        <v>12</v>
      </c>
      <c r="C137" t="s">
        <v>15</v>
      </c>
      <c r="D137" t="s">
        <v>8</v>
      </c>
      <c r="E137">
        <v>2</v>
      </c>
      <c r="F137">
        <v>0</v>
      </c>
      <c r="G137" t="str">
        <f>CONCATENATE(Tabla1[[#This Row],[GOLES EQUIPO 1]], "-",Tabla1[[#This Row],[GOLES EQUIPO 2]])</f>
        <v>2-0</v>
      </c>
      <c r="H13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137" t="s">
        <v>44</v>
      </c>
      <c r="J137">
        <v>0</v>
      </c>
      <c r="K137">
        <v>0</v>
      </c>
      <c r="L137" t="s">
        <v>44</v>
      </c>
      <c r="M137" t="str">
        <f>IF(Tabla1[[#This Row],[GOLES AWAY]]="si", IF(ISODD(ROW(Tabla1[[#This Row],[FASE]]))="VERDADERO", IF(Tabla1[[#This Row],[GOLES EQUIPO 2]]&lt;F138,Tabla1[[#This Row],[EQUIPO 2]],Tabla1[[#This Row],[EQUIPO 1]]), IF(Tabla1[[#This Row],[GOLES EQUIPO 2]]&lt;F136,Tabla1[[#This Row],[EQUIPO 1]],Tabla1[[#This Row],[EQUIPO 2]])), "NO APLICA")</f>
        <v>NO APLICA</v>
      </c>
      <c r="N137" t="str">
        <f>IF(   OR( Tabla1[[#This Row],[FASE]] = "FINAL_", Tabla1[[#This Row],[FASE]]= "SEMIS_", Tabla1[[#This Row],[FASE]]= "CUARTOS_"), "-", IF(E137&gt;=F137,IF(E137=F137, "EMPATE",C137),D137))</f>
        <v>BARCELONA</v>
      </c>
      <c r="O137">
        <f>IF(ISODD(ROW(Tabla1[[#This Row],[TEMPORADA]])), SUM(Tabla1[[#This Row],[GOLES EQUIPO 1]],F138),  SUM(Tabla1[[#This Row],[GOLES EQUIPO 1]],F136) )</f>
        <v>5</v>
      </c>
      <c r="P13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EQUIPO]]&lt;O138, Tabla1[[#This Row],[EQUIPO 2]], Tabla1[[#This Row],[EQUIPO 1]]) )), "-")</f>
        <v>BARCELONA</v>
      </c>
      <c r="Q137">
        <f>IF(Tabla1[[#This Row],[GANADOR DEL PARTIDO]]=Tabla1[[#This Row],[EQUIPO 1]], 1, IF(Tabla1[[#This Row],[GANADOR DEL PARTIDO]]="EMPATE",0,-1))</f>
        <v>1</v>
      </c>
      <c r="R137">
        <f>IF(Tabla1[[#This Row],[GANADOR DEL PARTIDO]]=Tabla1[[#This Row],[EQUIPO 1]], -1, IF(Tabla1[[#This Row],[GANADOR DEL PARTIDO]]="EMPATE",0,1))</f>
        <v>-1</v>
      </c>
    </row>
    <row r="138" spans="1:18" x14ac:dyDescent="0.2">
      <c r="A138" t="s">
        <v>83</v>
      </c>
      <c r="B138" t="s">
        <v>12</v>
      </c>
      <c r="C138" t="s">
        <v>8</v>
      </c>
      <c r="D138" t="s">
        <v>15</v>
      </c>
      <c r="E138">
        <v>1</v>
      </c>
      <c r="F138">
        <v>3</v>
      </c>
      <c r="G138" t="str">
        <f>CONCATENATE(Tabla1[[#This Row],[GOLES EQUIPO 1]], "-",Tabla1[[#This Row],[GOLES EQUIPO 2]])</f>
        <v>1-3</v>
      </c>
      <c r="H13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138" t="s">
        <v>44</v>
      </c>
      <c r="J138">
        <v>0</v>
      </c>
      <c r="K138">
        <v>0</v>
      </c>
      <c r="L138" t="s">
        <v>44</v>
      </c>
      <c r="M138" t="str">
        <f>IF(Tabla1[[#This Row],[GOLES AWAY]]="si", IF(ISODD(ROW(Tabla1[[#This Row],[FASE]]))="VERDADERO", IF(Tabla1[[#This Row],[GOLES EQUIPO 2]]&lt;F139,Tabla1[[#This Row],[EQUIPO 2]],Tabla1[[#This Row],[EQUIPO 1]]), IF(Tabla1[[#This Row],[GOLES EQUIPO 2]]&lt;F137,Tabla1[[#This Row],[EQUIPO 1]],Tabla1[[#This Row],[EQUIPO 2]])), "NO APLICA")</f>
        <v>NO APLICA</v>
      </c>
      <c r="N138" t="str">
        <f>IF(   OR( Tabla1[[#This Row],[FASE]] = "FINAL_", Tabla1[[#This Row],[FASE]]= "SEMIS_", Tabla1[[#This Row],[FASE]]= "CUARTOS_"), "-", IF(E138&gt;=F138,IF(E138=F138, "EMPATE",C138),D138))</f>
        <v>BARCELONA</v>
      </c>
      <c r="O138">
        <f>IF(ISODD(ROW(Tabla1[[#This Row],[TEMPORADA]])), SUM(Tabla1[[#This Row],[GOLES EQUIPO 1]],F139),  SUM(Tabla1[[#This Row],[GOLES EQUIPO 1]],F137) )</f>
        <v>1</v>
      </c>
      <c r="P13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EQUIPO]]&lt;O139, Tabla1[[#This Row],[EQUIPO 2]], Tabla1[[#This Row],[EQUIPO 1]]) )), "-")</f>
        <v>-</v>
      </c>
      <c r="Q138">
        <f>IF(Tabla1[[#This Row],[GANADOR DEL PARTIDO]]=Tabla1[[#This Row],[EQUIPO 1]], 1, IF(Tabla1[[#This Row],[GANADOR DEL PARTIDO]]="EMPATE",0,-1))</f>
        <v>-1</v>
      </c>
      <c r="R138">
        <f>IF(Tabla1[[#This Row],[GANADOR DEL PARTIDO]]=Tabla1[[#This Row],[EQUIPO 1]], -1, IF(Tabla1[[#This Row],[GANADOR DEL PARTIDO]]="EMPATE",0,1))</f>
        <v>1</v>
      </c>
    </row>
    <row r="139" spans="1:18" x14ac:dyDescent="0.2">
      <c r="A139" t="s">
        <v>83</v>
      </c>
      <c r="B139" t="s">
        <v>12</v>
      </c>
      <c r="C139" t="s">
        <v>7</v>
      </c>
      <c r="D139" t="s">
        <v>26</v>
      </c>
      <c r="E139">
        <v>6</v>
      </c>
      <c r="F139">
        <v>1</v>
      </c>
      <c r="G139" t="str">
        <f>CONCATENATE(Tabla1[[#This Row],[GOLES EQUIPO 1]], "-",Tabla1[[#This Row],[GOLES EQUIPO 2]])</f>
        <v>6-1</v>
      </c>
      <c r="H13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1-6</v>
      </c>
      <c r="I139" t="s">
        <v>44</v>
      </c>
      <c r="J139">
        <v>0</v>
      </c>
      <c r="K139">
        <v>0</v>
      </c>
      <c r="L139" t="s">
        <v>44</v>
      </c>
      <c r="M139" t="str">
        <f>IF(Tabla1[[#This Row],[GOLES AWAY]]="si", IF(ISODD(ROW(Tabla1[[#This Row],[FASE]]))="VERDADERO", IF(Tabla1[[#This Row],[GOLES EQUIPO 2]]&lt;F140,Tabla1[[#This Row],[EQUIPO 2]],Tabla1[[#This Row],[EQUIPO 1]]), IF(Tabla1[[#This Row],[GOLES EQUIPO 2]]&lt;F138,Tabla1[[#This Row],[EQUIPO 1]],Tabla1[[#This Row],[EQUIPO 2]])), "NO APLICA")</f>
        <v>NO APLICA</v>
      </c>
      <c r="N139" t="str">
        <f>IF(   OR( Tabla1[[#This Row],[FASE]] = "FINAL_", Tabla1[[#This Row],[FASE]]= "SEMIS_", Tabla1[[#This Row],[FASE]]= "CUARTOS_"), "-", IF(E139&gt;=F139,IF(E139=F139, "EMPATE",C139),D139))</f>
        <v>BAYERN MÚNICH</v>
      </c>
      <c r="O139">
        <f>IF(ISODD(ROW(Tabla1[[#This Row],[TEMPORADA]])), SUM(Tabla1[[#This Row],[GOLES EQUIPO 1]],F140),  SUM(Tabla1[[#This Row],[GOLES EQUIPO 1]],F138) )</f>
        <v>7</v>
      </c>
      <c r="P13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EQUIPO]]&lt;O140, Tabla1[[#This Row],[EQUIPO 2]], Tabla1[[#This Row],[EQUIPO 1]]) )), "-")</f>
        <v>BAYERN MÚNICH</v>
      </c>
      <c r="Q139">
        <f>IF(Tabla1[[#This Row],[GANADOR DEL PARTIDO]]=Tabla1[[#This Row],[EQUIPO 1]], 1, IF(Tabla1[[#This Row],[GANADOR DEL PARTIDO]]="EMPATE",0,-1))</f>
        <v>1</v>
      </c>
      <c r="R139">
        <f>IF(Tabla1[[#This Row],[GANADOR DEL PARTIDO]]=Tabla1[[#This Row],[EQUIPO 1]], -1, IF(Tabla1[[#This Row],[GANADOR DEL PARTIDO]]="EMPATE",0,1))</f>
        <v>-1</v>
      </c>
    </row>
    <row r="140" spans="1:18" x14ac:dyDescent="0.2">
      <c r="A140" t="s">
        <v>83</v>
      </c>
      <c r="B140" t="s">
        <v>12</v>
      </c>
      <c r="C140" t="s">
        <v>26</v>
      </c>
      <c r="D140" t="s">
        <v>7</v>
      </c>
      <c r="E140">
        <v>3</v>
      </c>
      <c r="F140">
        <v>1</v>
      </c>
      <c r="G140" t="str">
        <f>CONCATENATE(Tabla1[[#This Row],[GOLES EQUIPO 1]], "-",Tabla1[[#This Row],[GOLES EQUIPO 2]])</f>
        <v>3-1</v>
      </c>
      <c r="H14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140" t="s">
        <v>44</v>
      </c>
      <c r="J140">
        <v>0</v>
      </c>
      <c r="K140">
        <v>0</v>
      </c>
      <c r="L140" t="s">
        <v>44</v>
      </c>
      <c r="M140" t="str">
        <f>IF(Tabla1[[#This Row],[GOLES AWAY]]="si", IF(ISODD(ROW(Tabla1[[#This Row],[FASE]]))="VERDADERO", IF(Tabla1[[#This Row],[GOLES EQUIPO 2]]&lt;F141,Tabla1[[#This Row],[EQUIPO 2]],Tabla1[[#This Row],[EQUIPO 1]]), IF(Tabla1[[#This Row],[GOLES EQUIPO 2]]&lt;F139,Tabla1[[#This Row],[EQUIPO 1]],Tabla1[[#This Row],[EQUIPO 2]])), "NO APLICA")</f>
        <v>NO APLICA</v>
      </c>
      <c r="N140" t="str">
        <f>IF(   OR( Tabla1[[#This Row],[FASE]] = "FINAL_", Tabla1[[#This Row],[FASE]]= "SEMIS_", Tabla1[[#This Row],[FASE]]= "CUARTOS_"), "-", IF(E140&gt;=F140,IF(E140=F140, "EMPATE",C140),D140))</f>
        <v>PORTO</v>
      </c>
      <c r="O140">
        <f>IF(ISODD(ROW(Tabla1[[#This Row],[TEMPORADA]])), SUM(Tabla1[[#This Row],[GOLES EQUIPO 1]],F141),  SUM(Tabla1[[#This Row],[GOLES EQUIPO 1]],F139) )</f>
        <v>4</v>
      </c>
      <c r="P14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EQUIPO]]&lt;O141, Tabla1[[#This Row],[EQUIPO 2]], Tabla1[[#This Row],[EQUIPO 1]]) )), "-")</f>
        <v>-</v>
      </c>
      <c r="Q140">
        <f>IF(Tabla1[[#This Row],[GANADOR DEL PARTIDO]]=Tabla1[[#This Row],[EQUIPO 1]], 1, IF(Tabla1[[#This Row],[GANADOR DEL PARTIDO]]="EMPATE",0,-1))</f>
        <v>1</v>
      </c>
      <c r="R140">
        <f>IF(Tabla1[[#This Row],[GANADOR DEL PARTIDO]]=Tabla1[[#This Row],[EQUIPO 1]], -1, IF(Tabla1[[#This Row],[GANADOR DEL PARTIDO]]="EMPATE",0,1))</f>
        <v>-1</v>
      </c>
    </row>
    <row r="141" spans="1:18" x14ac:dyDescent="0.2">
      <c r="A141" t="s">
        <v>83</v>
      </c>
      <c r="B141" t="s">
        <v>12</v>
      </c>
      <c r="C141" t="s">
        <v>40</v>
      </c>
      <c r="D141" t="s">
        <v>34</v>
      </c>
      <c r="E141">
        <v>0</v>
      </c>
      <c r="F141">
        <v>0</v>
      </c>
      <c r="G141" t="str">
        <f>CONCATENATE(Tabla1[[#This Row],[GOLES EQUIPO 1]], "-",Tabla1[[#This Row],[GOLES EQUIPO 2]])</f>
        <v>0-0</v>
      </c>
      <c r="H14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141" t="s">
        <v>44</v>
      </c>
      <c r="J141">
        <v>0</v>
      </c>
      <c r="K141">
        <v>0</v>
      </c>
      <c r="L141" t="s">
        <v>44</v>
      </c>
      <c r="M141" t="str">
        <f>IF(Tabla1[[#This Row],[GOLES AWAY]]="si", IF(ISODD(ROW(Tabla1[[#This Row],[FASE]]))="VERDADERO", IF(Tabla1[[#This Row],[GOLES EQUIPO 2]]&lt;F142,Tabla1[[#This Row],[EQUIPO 2]],Tabla1[[#This Row],[EQUIPO 1]]), IF(Tabla1[[#This Row],[GOLES EQUIPO 2]]&lt;F140,Tabla1[[#This Row],[EQUIPO 1]],Tabla1[[#This Row],[EQUIPO 2]])), "NO APLICA")</f>
        <v>NO APLICA</v>
      </c>
      <c r="N141" t="str">
        <f>IF(   OR( Tabla1[[#This Row],[FASE]] = "FINAL_", Tabla1[[#This Row],[FASE]]= "SEMIS_", Tabla1[[#This Row],[FASE]]= "CUARTOS_"), "-", IF(E141&gt;=F141,IF(E141=F141, "EMPATE",C141),D141))</f>
        <v>EMPATE</v>
      </c>
      <c r="O141">
        <f>IF(ISODD(ROW(Tabla1[[#This Row],[TEMPORADA]])), SUM(Tabla1[[#This Row],[GOLES EQUIPO 1]],F142),  SUM(Tabla1[[#This Row],[GOLES EQUIPO 1]],F140) )</f>
        <v>0</v>
      </c>
      <c r="P14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EQUIPO]]&lt;O142, Tabla1[[#This Row],[EQUIPO 2]], Tabla1[[#This Row],[EQUIPO 1]]) )), "-")</f>
        <v>JUVENTUS</v>
      </c>
      <c r="Q141">
        <f>IF(Tabla1[[#This Row],[GANADOR DEL PARTIDO]]=Tabla1[[#This Row],[EQUIPO 1]], 1, IF(Tabla1[[#This Row],[GANADOR DEL PARTIDO]]="EMPATE",0,-1))</f>
        <v>0</v>
      </c>
      <c r="R141">
        <f>IF(Tabla1[[#This Row],[GANADOR DEL PARTIDO]]=Tabla1[[#This Row],[EQUIPO 1]], -1, IF(Tabla1[[#This Row],[GANADOR DEL PARTIDO]]="EMPATE",0,1))</f>
        <v>0</v>
      </c>
    </row>
    <row r="142" spans="1:18" x14ac:dyDescent="0.2">
      <c r="A142" t="s">
        <v>83</v>
      </c>
      <c r="B142" t="s">
        <v>12</v>
      </c>
      <c r="C142" t="s">
        <v>34</v>
      </c>
      <c r="D142" t="s">
        <v>40</v>
      </c>
      <c r="E142">
        <v>1</v>
      </c>
      <c r="F142">
        <v>0</v>
      </c>
      <c r="G142" t="str">
        <f>CONCATENATE(Tabla1[[#This Row],[GOLES EQUIPO 1]], "-",Tabla1[[#This Row],[GOLES EQUIPO 2]])</f>
        <v>1-0</v>
      </c>
      <c r="H14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142" t="s">
        <v>44</v>
      </c>
      <c r="J142">
        <v>0</v>
      </c>
      <c r="K142">
        <v>0</v>
      </c>
      <c r="L142" t="s">
        <v>44</v>
      </c>
      <c r="M142" t="str">
        <f>IF(Tabla1[[#This Row],[GOLES AWAY]]="si", IF(ISODD(ROW(Tabla1[[#This Row],[FASE]]))="VERDADERO", IF(Tabla1[[#This Row],[GOLES EQUIPO 2]]&lt;F143,Tabla1[[#This Row],[EQUIPO 2]],Tabla1[[#This Row],[EQUIPO 1]]), IF(Tabla1[[#This Row],[GOLES EQUIPO 2]]&lt;F141,Tabla1[[#This Row],[EQUIPO 1]],Tabla1[[#This Row],[EQUIPO 2]])), "NO APLICA")</f>
        <v>NO APLICA</v>
      </c>
      <c r="N142" t="str">
        <f>IF(   OR( Tabla1[[#This Row],[FASE]] = "FINAL_", Tabla1[[#This Row],[FASE]]= "SEMIS_", Tabla1[[#This Row],[FASE]]= "CUARTOS_"), "-", IF(E142&gt;=F142,IF(E142=F142, "EMPATE",C142),D142))</f>
        <v>JUVENTUS</v>
      </c>
      <c r="O142">
        <f>IF(ISODD(ROW(Tabla1[[#This Row],[TEMPORADA]])), SUM(Tabla1[[#This Row],[GOLES EQUIPO 1]],F143),  SUM(Tabla1[[#This Row],[GOLES EQUIPO 1]],F141) )</f>
        <v>1</v>
      </c>
      <c r="P14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EQUIPO]]&lt;O143, Tabla1[[#This Row],[EQUIPO 2]], Tabla1[[#This Row],[EQUIPO 1]]) )), "-")</f>
        <v>-</v>
      </c>
      <c r="Q142">
        <f>IF(Tabla1[[#This Row],[GANADOR DEL PARTIDO]]=Tabla1[[#This Row],[EQUIPO 1]], 1, IF(Tabla1[[#This Row],[GANADOR DEL PARTIDO]]="EMPATE",0,-1))</f>
        <v>1</v>
      </c>
      <c r="R142">
        <f>IF(Tabla1[[#This Row],[GANADOR DEL PARTIDO]]=Tabla1[[#This Row],[EQUIPO 1]], -1, IF(Tabla1[[#This Row],[GANADOR DEL PARTIDO]]="EMPATE",0,1))</f>
        <v>-1</v>
      </c>
    </row>
    <row r="143" spans="1:18" x14ac:dyDescent="0.2">
      <c r="A143" t="s">
        <v>46</v>
      </c>
      <c r="B143" t="s">
        <v>6</v>
      </c>
      <c r="C143" t="s">
        <v>14</v>
      </c>
      <c r="D143" t="s">
        <v>5</v>
      </c>
      <c r="E143">
        <v>1</v>
      </c>
      <c r="F143">
        <v>4</v>
      </c>
      <c r="G143" t="str">
        <f>CONCATENATE(Tabla1[[#This Row],[GOLES EQUIPO 1]], "-",Tabla1[[#This Row],[GOLES EQUIPO 2]])</f>
        <v>1-4</v>
      </c>
      <c r="H14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1-4</v>
      </c>
      <c r="I143" t="s">
        <v>44</v>
      </c>
      <c r="J143">
        <v>0</v>
      </c>
      <c r="K143">
        <v>0</v>
      </c>
      <c r="L143" t="s">
        <v>44</v>
      </c>
      <c r="M143" t="str">
        <f>IF(Tabla1[[#This Row],[GOLES AWAY]]="si", IF(ISODD(ROW(Tabla1[[#This Row],[FASE]]))="VERDADERO", IF(Tabla1[[#This Row],[GOLES EQUIPO 2]]&lt;F144,Tabla1[[#This Row],[EQUIPO 2]],Tabla1[[#This Row],[EQUIPO 1]]), IF(Tabla1[[#This Row],[GOLES EQUIPO 2]]&lt;F142,Tabla1[[#This Row],[EQUIPO 1]],Tabla1[[#This Row],[EQUIPO 2]])), "NO APLICA")</f>
        <v>NO APLICA</v>
      </c>
      <c r="N143" t="str">
        <f>IF(   OR( Tabla1[[#This Row],[FASE]] = "FINAL_", Tabla1[[#This Row],[FASE]]= "SEMIS_", Tabla1[[#This Row],[FASE]]= "CUARTOS_"), "-", IF(E143&gt;=F143,IF(E143=F143, "EMPATE",C143),D143))</f>
        <v>REAL MADRID</v>
      </c>
      <c r="O143">
        <f>IF(ISODD(ROW(Tabla1[[#This Row],[TEMPORADA]])), SUM(Tabla1[[#This Row],[GOLES EQUIPO 1]],F144),  SUM(Tabla1[[#This Row],[GOLES EQUIPO 1]],F142) )</f>
        <v>1</v>
      </c>
      <c r="P14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EQUIPO]]&lt;O144, Tabla1[[#This Row],[EQUIPO 2]], Tabla1[[#This Row],[EQUIPO 1]]) )), "-")</f>
        <v>REAL MADRID</v>
      </c>
      <c r="Q143">
        <f>IF(Tabla1[[#This Row],[GANADOR DEL PARTIDO]]=Tabla1[[#This Row],[EQUIPO 1]], 1, IF(Tabla1[[#This Row],[GANADOR DEL PARTIDO]]="EMPATE",0,-1))</f>
        <v>-1</v>
      </c>
      <c r="R143">
        <f>IF(Tabla1[[#This Row],[GANADOR DEL PARTIDO]]=Tabla1[[#This Row],[EQUIPO 1]], -1, IF(Tabla1[[#This Row],[GANADOR DEL PARTIDO]]="EMPATE",0,1))</f>
        <v>1</v>
      </c>
    </row>
    <row r="144" spans="1:18" x14ac:dyDescent="0.2">
      <c r="A144" t="s">
        <v>46</v>
      </c>
      <c r="B144" t="s">
        <v>99</v>
      </c>
      <c r="C144" t="s">
        <v>5</v>
      </c>
      <c r="D144" t="s">
        <v>14</v>
      </c>
      <c r="E144">
        <v>0</v>
      </c>
      <c r="F144">
        <v>0</v>
      </c>
      <c r="G144" t="str">
        <f>CONCATENATE(Tabla1[[#This Row],[GOLES EQUIPO 1]], "-",Tabla1[[#This Row],[GOLES EQUIPO 2]])</f>
        <v>0-0</v>
      </c>
      <c r="H14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144" t="s">
        <v>44</v>
      </c>
      <c r="J144">
        <v>0</v>
      </c>
      <c r="K144">
        <v>0</v>
      </c>
      <c r="L144" t="s">
        <v>44</v>
      </c>
      <c r="M144" t="str">
        <f>IF(Tabla1[[#This Row],[GOLES AWAY]]="si", IF(ISODD(ROW(Tabla1[[#This Row],[FASE]]))="VERDADERO", IF(Tabla1[[#This Row],[GOLES EQUIPO 2]]&lt;F145,Tabla1[[#This Row],[EQUIPO 2]],Tabla1[[#This Row],[EQUIPO 1]]), IF(Tabla1[[#This Row],[GOLES EQUIPO 2]]&lt;F143,Tabla1[[#This Row],[EQUIPO 1]],Tabla1[[#This Row],[EQUIPO 2]])), "NO APLICA")</f>
        <v>NO APLICA</v>
      </c>
      <c r="N144" t="str">
        <f>IF(   OR( Tabla1[[#This Row],[FASE]] = "FINAL_", Tabla1[[#This Row],[FASE]]= "SEMIS_", Tabla1[[#This Row],[FASE]]= "CUARTOS_"), "-", IF(E144&gt;=F144,IF(E144=F144, "EMPATE",C144),D144))</f>
        <v>-</v>
      </c>
      <c r="O144">
        <f>IF(ISODD(ROW(Tabla1[[#This Row],[TEMPORADA]])), SUM(Tabla1[[#This Row],[GOLES EQUIPO 1]],F145),  SUM(Tabla1[[#This Row],[GOLES EQUIPO 1]],F143) )</f>
        <v>4</v>
      </c>
      <c r="P14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EQUIPO]]&lt;O145, Tabla1[[#This Row],[EQUIPO 2]], Tabla1[[#This Row],[EQUIPO 1]]) )), "-")</f>
        <v>-</v>
      </c>
      <c r="Q144">
        <f>IF(Tabla1[[#This Row],[GANADOR DEL PARTIDO]]=Tabla1[[#This Row],[EQUIPO 1]], 1, IF(Tabla1[[#This Row],[GANADOR DEL PARTIDO]]="EMPATE",0,-1))</f>
        <v>-1</v>
      </c>
      <c r="R144">
        <f>IF(Tabla1[[#This Row],[GANADOR DEL PARTIDO]]=Tabla1[[#This Row],[EQUIPO 1]], -1, IF(Tabla1[[#This Row],[GANADOR DEL PARTIDO]]="EMPATE",0,1))</f>
        <v>1</v>
      </c>
    </row>
    <row r="145" spans="1:18" x14ac:dyDescent="0.2">
      <c r="A145" t="s">
        <v>46</v>
      </c>
      <c r="B145" t="s">
        <v>18</v>
      </c>
      <c r="C145" t="s">
        <v>20</v>
      </c>
      <c r="D145" t="s">
        <v>14</v>
      </c>
      <c r="E145">
        <v>1</v>
      </c>
      <c r="F145">
        <v>3</v>
      </c>
      <c r="G145" t="str">
        <f>CONCATENATE(Tabla1[[#This Row],[GOLES EQUIPO 1]], "-",Tabla1[[#This Row],[GOLES EQUIPO 2]])</f>
        <v>1-3</v>
      </c>
      <c r="H14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145" t="s">
        <v>44</v>
      </c>
      <c r="J145">
        <v>0</v>
      </c>
      <c r="K145">
        <v>0</v>
      </c>
      <c r="L145" t="s">
        <v>44</v>
      </c>
      <c r="M145" t="str">
        <f>IF(Tabla1[[#This Row],[GOLES AWAY]]="si", IF(ISODD(ROW(Tabla1[[#This Row],[FASE]]))="VERDADERO", IF(Tabla1[[#This Row],[GOLES EQUIPO 2]]&lt;F146,Tabla1[[#This Row],[EQUIPO 2]],Tabla1[[#This Row],[EQUIPO 1]]), IF(Tabla1[[#This Row],[GOLES EQUIPO 2]]&lt;F144,Tabla1[[#This Row],[EQUIPO 1]],Tabla1[[#This Row],[EQUIPO 2]])), "NO APLICA")</f>
        <v>NO APLICA</v>
      </c>
      <c r="N145" t="str">
        <f>IF(   OR( Tabla1[[#This Row],[FASE]] = "FINAL_", Tabla1[[#This Row],[FASE]]= "SEMIS_", Tabla1[[#This Row],[FASE]]= "CUARTOS_"), "-", IF(E145&gt;=F145,IF(E145=F145, "EMPATE",C145),D145))</f>
        <v>ATLETICO DE MADRID</v>
      </c>
      <c r="O145">
        <f>IF(ISODD(ROW(Tabla1[[#This Row],[TEMPORADA]])), SUM(Tabla1[[#This Row],[GOLES EQUIPO 1]],F146),  SUM(Tabla1[[#This Row],[GOLES EQUIPO 1]],F144) )</f>
        <v>1</v>
      </c>
      <c r="P14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EQUIPO]]&lt;O146, Tabla1[[#This Row],[EQUIPO 2]], Tabla1[[#This Row],[EQUIPO 1]]) )), "-")</f>
        <v>ATLETICO DE MADRID</v>
      </c>
      <c r="Q145">
        <f>IF(Tabla1[[#This Row],[GANADOR DEL PARTIDO]]=Tabla1[[#This Row],[EQUIPO 1]], 1, IF(Tabla1[[#This Row],[GANADOR DEL PARTIDO]]="EMPATE",0,-1))</f>
        <v>-1</v>
      </c>
      <c r="R145">
        <f>IF(Tabla1[[#This Row],[GANADOR DEL PARTIDO]]=Tabla1[[#This Row],[EQUIPO 1]], -1, IF(Tabla1[[#This Row],[GANADOR DEL PARTIDO]]="EMPATE",0,1))</f>
        <v>1</v>
      </c>
    </row>
    <row r="146" spans="1:18" x14ac:dyDescent="0.2">
      <c r="A146" t="s">
        <v>46</v>
      </c>
      <c r="B146" t="s">
        <v>18</v>
      </c>
      <c r="C146" t="s">
        <v>14</v>
      </c>
      <c r="D146" t="s">
        <v>20</v>
      </c>
      <c r="E146">
        <v>0</v>
      </c>
      <c r="F146">
        <v>0</v>
      </c>
      <c r="G146" t="str">
        <f>CONCATENATE(Tabla1[[#This Row],[GOLES EQUIPO 1]], "-",Tabla1[[#This Row],[GOLES EQUIPO 2]])</f>
        <v>0-0</v>
      </c>
      <c r="H14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146" t="s">
        <v>44</v>
      </c>
      <c r="J146">
        <v>0</v>
      </c>
      <c r="K146">
        <v>0</v>
      </c>
      <c r="L146" t="s">
        <v>44</v>
      </c>
      <c r="M146" t="str">
        <f>IF(Tabla1[[#This Row],[GOLES AWAY]]="si", IF(ISODD(ROW(Tabla1[[#This Row],[FASE]]))="VERDADERO", IF(Tabla1[[#This Row],[GOLES EQUIPO 2]]&lt;F147,Tabla1[[#This Row],[EQUIPO 2]],Tabla1[[#This Row],[EQUIPO 1]]), IF(Tabla1[[#This Row],[GOLES EQUIPO 2]]&lt;F145,Tabla1[[#This Row],[EQUIPO 1]],Tabla1[[#This Row],[EQUIPO 2]])), "NO APLICA")</f>
        <v>NO APLICA</v>
      </c>
      <c r="N146" t="str">
        <f>IF(   OR( Tabla1[[#This Row],[FASE]] = "FINAL_", Tabla1[[#This Row],[FASE]]= "SEMIS_", Tabla1[[#This Row],[FASE]]= "CUARTOS_"), "-", IF(E146&gt;=F146,IF(E146=F146, "EMPATE",C146),D146))</f>
        <v>EMPATE</v>
      </c>
      <c r="O146">
        <f>IF(ISODD(ROW(Tabla1[[#This Row],[TEMPORADA]])), SUM(Tabla1[[#This Row],[GOLES EQUIPO 1]],F147),  SUM(Tabla1[[#This Row],[GOLES EQUIPO 1]],F145) )</f>
        <v>3</v>
      </c>
      <c r="P14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EQUIPO]]&lt;O147, Tabla1[[#This Row],[EQUIPO 2]], Tabla1[[#This Row],[EQUIPO 1]]) )), "-")</f>
        <v>-</v>
      </c>
      <c r="Q146">
        <f>IF(Tabla1[[#This Row],[GANADOR DEL PARTIDO]]=Tabla1[[#This Row],[EQUIPO 1]], 1, IF(Tabla1[[#This Row],[GANADOR DEL PARTIDO]]="EMPATE",0,-1))</f>
        <v>0</v>
      </c>
      <c r="R146">
        <f>IF(Tabla1[[#This Row],[GANADOR DEL PARTIDO]]=Tabla1[[#This Row],[EQUIPO 1]], -1, IF(Tabla1[[#This Row],[GANADOR DEL PARTIDO]]="EMPATE",0,1))</f>
        <v>0</v>
      </c>
    </row>
    <row r="147" spans="1:18" x14ac:dyDescent="0.2">
      <c r="A147" t="s">
        <v>46</v>
      </c>
      <c r="B147" t="s">
        <v>18</v>
      </c>
      <c r="C147" t="s">
        <v>7</v>
      </c>
      <c r="D147" t="s">
        <v>5</v>
      </c>
      <c r="E147">
        <v>0</v>
      </c>
      <c r="F147">
        <v>4</v>
      </c>
      <c r="G147" t="str">
        <f>CONCATENATE(Tabla1[[#This Row],[GOLES EQUIPO 1]], "-",Tabla1[[#This Row],[GOLES EQUIPO 2]])</f>
        <v>0-4</v>
      </c>
      <c r="H14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0-4</v>
      </c>
      <c r="I147" t="s">
        <v>44</v>
      </c>
      <c r="J147">
        <v>0</v>
      </c>
      <c r="K147">
        <v>0</v>
      </c>
      <c r="L147" t="s">
        <v>44</v>
      </c>
      <c r="M147" t="str">
        <f>IF(Tabla1[[#This Row],[GOLES AWAY]]="si", IF(ISODD(ROW(Tabla1[[#This Row],[FASE]]))="VERDADERO", IF(Tabla1[[#This Row],[GOLES EQUIPO 2]]&lt;F148,Tabla1[[#This Row],[EQUIPO 2]],Tabla1[[#This Row],[EQUIPO 1]]), IF(Tabla1[[#This Row],[GOLES EQUIPO 2]]&lt;F146,Tabla1[[#This Row],[EQUIPO 1]],Tabla1[[#This Row],[EQUIPO 2]])), "NO APLICA")</f>
        <v>NO APLICA</v>
      </c>
      <c r="N147" t="str">
        <f>IF(   OR( Tabla1[[#This Row],[FASE]] = "FINAL_", Tabla1[[#This Row],[FASE]]= "SEMIS_", Tabla1[[#This Row],[FASE]]= "CUARTOS_"), "-", IF(E147&gt;=F147,IF(E147=F147, "EMPATE",C147),D147))</f>
        <v>REAL MADRID</v>
      </c>
      <c r="O147">
        <f>IF(ISODD(ROW(Tabla1[[#This Row],[TEMPORADA]])), SUM(Tabla1[[#This Row],[GOLES EQUIPO 1]],F148),  SUM(Tabla1[[#This Row],[GOLES EQUIPO 1]],F146) )</f>
        <v>0</v>
      </c>
      <c r="P14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EQUIPO]]&lt;O148, Tabla1[[#This Row],[EQUIPO 2]], Tabla1[[#This Row],[EQUIPO 1]]) )), "-")</f>
        <v>REAL MADRID</v>
      </c>
      <c r="Q147">
        <f>IF(Tabla1[[#This Row],[GANADOR DEL PARTIDO]]=Tabla1[[#This Row],[EQUIPO 1]], 1, IF(Tabla1[[#This Row],[GANADOR DEL PARTIDO]]="EMPATE",0,-1))</f>
        <v>-1</v>
      </c>
      <c r="R147">
        <f>IF(Tabla1[[#This Row],[GANADOR DEL PARTIDO]]=Tabla1[[#This Row],[EQUIPO 1]], -1, IF(Tabla1[[#This Row],[GANADOR DEL PARTIDO]]="EMPATE",0,1))</f>
        <v>1</v>
      </c>
    </row>
    <row r="148" spans="1:18" x14ac:dyDescent="0.2">
      <c r="A148" t="s">
        <v>46</v>
      </c>
      <c r="B148" t="s">
        <v>18</v>
      </c>
      <c r="C148" t="s">
        <v>5</v>
      </c>
      <c r="D148" t="s">
        <v>7</v>
      </c>
      <c r="E148">
        <v>1</v>
      </c>
      <c r="F148">
        <v>0</v>
      </c>
      <c r="G148" t="str">
        <f>CONCATENATE(Tabla1[[#This Row],[GOLES EQUIPO 1]], "-",Tabla1[[#This Row],[GOLES EQUIPO 2]])</f>
        <v>1-0</v>
      </c>
      <c r="H14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148" t="s">
        <v>44</v>
      </c>
      <c r="J148">
        <v>0</v>
      </c>
      <c r="K148">
        <v>0</v>
      </c>
      <c r="L148" t="s">
        <v>44</v>
      </c>
      <c r="M148" t="str">
        <f>IF(Tabla1[[#This Row],[GOLES AWAY]]="si", IF(ISODD(ROW(Tabla1[[#This Row],[FASE]]))="VERDADERO", IF(Tabla1[[#This Row],[GOLES EQUIPO 2]]&lt;F149,Tabla1[[#This Row],[EQUIPO 2]],Tabla1[[#This Row],[EQUIPO 1]]), IF(Tabla1[[#This Row],[GOLES EQUIPO 2]]&lt;F147,Tabla1[[#This Row],[EQUIPO 1]],Tabla1[[#This Row],[EQUIPO 2]])), "NO APLICA")</f>
        <v>NO APLICA</v>
      </c>
      <c r="N148" t="str">
        <f>IF(   OR( Tabla1[[#This Row],[FASE]] = "FINAL_", Tabla1[[#This Row],[FASE]]= "SEMIS_", Tabla1[[#This Row],[FASE]]= "CUARTOS_"), "-", IF(E148&gt;=F148,IF(E148=F148, "EMPATE",C148),D148))</f>
        <v>REAL MADRID</v>
      </c>
      <c r="O148">
        <f>IF(ISODD(ROW(Tabla1[[#This Row],[TEMPORADA]])), SUM(Tabla1[[#This Row],[GOLES EQUIPO 1]],F149),  SUM(Tabla1[[#This Row],[GOLES EQUIPO 1]],F147) )</f>
        <v>5</v>
      </c>
      <c r="P14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EQUIPO]]&lt;O149, Tabla1[[#This Row],[EQUIPO 2]], Tabla1[[#This Row],[EQUIPO 1]]) )), "-")</f>
        <v>-</v>
      </c>
      <c r="Q148">
        <f>IF(Tabla1[[#This Row],[GANADOR DEL PARTIDO]]=Tabla1[[#This Row],[EQUIPO 1]], 1, IF(Tabla1[[#This Row],[GANADOR DEL PARTIDO]]="EMPATE",0,-1))</f>
        <v>1</v>
      </c>
      <c r="R148">
        <f>IF(Tabla1[[#This Row],[GANADOR DEL PARTIDO]]=Tabla1[[#This Row],[EQUIPO 1]], -1, IF(Tabla1[[#This Row],[GANADOR DEL PARTIDO]]="EMPATE",0,1))</f>
        <v>-1</v>
      </c>
    </row>
    <row r="149" spans="1:18" x14ac:dyDescent="0.2">
      <c r="A149" t="s">
        <v>46</v>
      </c>
      <c r="B149" t="s">
        <v>12</v>
      </c>
      <c r="C149" t="s">
        <v>14</v>
      </c>
      <c r="D149" t="s">
        <v>15</v>
      </c>
      <c r="E149">
        <v>1</v>
      </c>
      <c r="F149">
        <v>0</v>
      </c>
      <c r="G149" t="str">
        <f>CONCATENATE(Tabla1[[#This Row],[GOLES EQUIPO 1]], "-",Tabla1[[#This Row],[GOLES EQUIPO 2]])</f>
        <v>1-0</v>
      </c>
      <c r="H14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149" t="s">
        <v>44</v>
      </c>
      <c r="J149">
        <v>0</v>
      </c>
      <c r="K149">
        <v>0</v>
      </c>
      <c r="L149" t="s">
        <v>44</v>
      </c>
      <c r="M149" t="str">
        <f>IF(Tabla1[[#This Row],[GOLES AWAY]]="si", IF(ISODD(ROW(Tabla1[[#This Row],[FASE]]))="VERDADERO", IF(Tabla1[[#This Row],[GOLES EQUIPO 2]]&lt;F150,Tabla1[[#This Row],[EQUIPO 2]],Tabla1[[#This Row],[EQUIPO 1]]), IF(Tabla1[[#This Row],[GOLES EQUIPO 2]]&lt;F148,Tabla1[[#This Row],[EQUIPO 1]],Tabla1[[#This Row],[EQUIPO 2]])), "NO APLICA")</f>
        <v>NO APLICA</v>
      </c>
      <c r="N149" t="str">
        <f>IF(   OR( Tabla1[[#This Row],[FASE]] = "FINAL_", Tabla1[[#This Row],[FASE]]= "SEMIS_", Tabla1[[#This Row],[FASE]]= "CUARTOS_"), "-", IF(E149&gt;=F149,IF(E149=F149, "EMPATE",C149),D149))</f>
        <v>ATLETICO DE MADRID</v>
      </c>
      <c r="O149">
        <f>IF(ISODD(ROW(Tabla1[[#This Row],[TEMPORADA]])), SUM(Tabla1[[#This Row],[GOLES EQUIPO 1]],F150),  SUM(Tabla1[[#This Row],[GOLES EQUIPO 1]],F148) )</f>
        <v>2</v>
      </c>
      <c r="P14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EQUIPO]]&lt;O150, Tabla1[[#This Row],[EQUIPO 2]], Tabla1[[#This Row],[EQUIPO 1]]) )), "-")</f>
        <v>ATLETICO DE MADRID</v>
      </c>
      <c r="Q149">
        <f>IF(Tabla1[[#This Row],[GANADOR DEL PARTIDO]]=Tabla1[[#This Row],[EQUIPO 1]], 1, IF(Tabla1[[#This Row],[GANADOR DEL PARTIDO]]="EMPATE",0,-1))</f>
        <v>1</v>
      </c>
      <c r="R149">
        <f>IF(Tabla1[[#This Row],[GANADOR DEL PARTIDO]]=Tabla1[[#This Row],[EQUIPO 1]], -1, IF(Tabla1[[#This Row],[GANADOR DEL PARTIDO]]="EMPATE",0,1))</f>
        <v>-1</v>
      </c>
    </row>
    <row r="150" spans="1:18" x14ac:dyDescent="0.2">
      <c r="A150" t="s">
        <v>46</v>
      </c>
      <c r="B150" t="s">
        <v>12</v>
      </c>
      <c r="C150" t="s">
        <v>15</v>
      </c>
      <c r="D150" t="s">
        <v>14</v>
      </c>
      <c r="E150">
        <v>1</v>
      </c>
      <c r="F150">
        <v>1</v>
      </c>
      <c r="G150" t="str">
        <f>CONCATENATE(Tabla1[[#This Row],[GOLES EQUIPO 1]], "-",Tabla1[[#This Row],[GOLES EQUIPO 2]])</f>
        <v>1-1</v>
      </c>
      <c r="H15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150" t="s">
        <v>44</v>
      </c>
      <c r="J150">
        <v>0</v>
      </c>
      <c r="K150">
        <v>0</v>
      </c>
      <c r="L150" t="s">
        <v>44</v>
      </c>
      <c r="M150" t="str">
        <f>IF(Tabla1[[#This Row],[GOLES AWAY]]="si", IF(ISODD(ROW(Tabla1[[#This Row],[FASE]]))="VERDADERO", IF(Tabla1[[#This Row],[GOLES EQUIPO 2]]&lt;F151,Tabla1[[#This Row],[EQUIPO 2]],Tabla1[[#This Row],[EQUIPO 1]]), IF(Tabla1[[#This Row],[GOLES EQUIPO 2]]&lt;F149,Tabla1[[#This Row],[EQUIPO 1]],Tabla1[[#This Row],[EQUIPO 2]])), "NO APLICA")</f>
        <v>NO APLICA</v>
      </c>
      <c r="N150" t="str">
        <f>IF(   OR( Tabla1[[#This Row],[FASE]] = "FINAL_", Tabla1[[#This Row],[FASE]]= "SEMIS_", Tabla1[[#This Row],[FASE]]= "CUARTOS_"), "-", IF(E150&gt;=F150,IF(E150=F150, "EMPATE",C150),D150))</f>
        <v>EMPATE</v>
      </c>
      <c r="O150">
        <f>IF(ISODD(ROW(Tabla1[[#This Row],[TEMPORADA]])), SUM(Tabla1[[#This Row],[GOLES EQUIPO 1]],F151),  SUM(Tabla1[[#This Row],[GOLES EQUIPO 1]],F149) )</f>
        <v>1</v>
      </c>
      <c r="P15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EQUIPO]]&lt;O151, Tabla1[[#This Row],[EQUIPO 2]], Tabla1[[#This Row],[EQUIPO 1]]) )), "-")</f>
        <v>-</v>
      </c>
      <c r="Q150">
        <f>IF(Tabla1[[#This Row],[GANADOR DEL PARTIDO]]=Tabla1[[#This Row],[EQUIPO 1]], 1, IF(Tabla1[[#This Row],[GANADOR DEL PARTIDO]]="EMPATE",0,-1))</f>
        <v>0</v>
      </c>
      <c r="R150">
        <f>IF(Tabla1[[#This Row],[GANADOR DEL PARTIDO]]=Tabla1[[#This Row],[EQUIPO 1]], -1, IF(Tabla1[[#This Row],[GANADOR DEL PARTIDO]]="EMPATE",0,1))</f>
        <v>0</v>
      </c>
    </row>
    <row r="151" spans="1:18" x14ac:dyDescent="0.2">
      <c r="A151" t="s">
        <v>46</v>
      </c>
      <c r="B151" t="s">
        <v>12</v>
      </c>
      <c r="C151" t="s">
        <v>9</v>
      </c>
      <c r="D151" t="s">
        <v>5</v>
      </c>
      <c r="E151">
        <v>2</v>
      </c>
      <c r="F151">
        <v>0</v>
      </c>
      <c r="G151" t="str">
        <f>CONCATENATE(Tabla1[[#This Row],[GOLES EQUIPO 1]], "-",Tabla1[[#This Row],[GOLES EQUIPO 2]])</f>
        <v>2-0</v>
      </c>
      <c r="H15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151" t="s">
        <v>44</v>
      </c>
      <c r="J151">
        <v>0</v>
      </c>
      <c r="K151">
        <v>0</v>
      </c>
      <c r="L151" t="s">
        <v>44</v>
      </c>
      <c r="M151" t="str">
        <f>IF(Tabla1[[#This Row],[GOLES AWAY]]="si", IF(ISODD(ROW(Tabla1[[#This Row],[FASE]]))="VERDADERO", IF(Tabla1[[#This Row],[GOLES EQUIPO 2]]&lt;F152,Tabla1[[#This Row],[EQUIPO 2]],Tabla1[[#This Row],[EQUIPO 1]]), IF(Tabla1[[#This Row],[GOLES EQUIPO 2]]&lt;F150,Tabla1[[#This Row],[EQUIPO 1]],Tabla1[[#This Row],[EQUIPO 2]])), "NO APLICA")</f>
        <v>NO APLICA</v>
      </c>
      <c r="N151" t="str">
        <f>IF(   OR( Tabla1[[#This Row],[FASE]] = "FINAL_", Tabla1[[#This Row],[FASE]]= "SEMIS_", Tabla1[[#This Row],[FASE]]= "CUARTOS_"), "-", IF(E151&gt;=F151,IF(E151=F151, "EMPATE",C151),D151))</f>
        <v xml:space="preserve">BORUSSIA DE DORTMUND
</v>
      </c>
      <c r="O151">
        <f>IF(ISODD(ROW(Tabla1[[#This Row],[TEMPORADA]])), SUM(Tabla1[[#This Row],[GOLES EQUIPO 1]],F152),  SUM(Tabla1[[#This Row],[GOLES EQUIPO 1]],F150) )</f>
        <v>2</v>
      </c>
      <c r="P15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EQUIPO]]&lt;O152, Tabla1[[#This Row],[EQUIPO 2]], Tabla1[[#This Row],[EQUIPO 1]]) )), "-")</f>
        <v>REAL MADRID</v>
      </c>
      <c r="Q151">
        <f>IF(Tabla1[[#This Row],[GANADOR DEL PARTIDO]]=Tabla1[[#This Row],[EQUIPO 1]], 1, IF(Tabla1[[#This Row],[GANADOR DEL PARTIDO]]="EMPATE",0,-1))</f>
        <v>1</v>
      </c>
      <c r="R151">
        <f>IF(Tabla1[[#This Row],[GANADOR DEL PARTIDO]]=Tabla1[[#This Row],[EQUIPO 1]], -1, IF(Tabla1[[#This Row],[GANADOR DEL PARTIDO]]="EMPATE",0,1))</f>
        <v>-1</v>
      </c>
    </row>
    <row r="152" spans="1:18" x14ac:dyDescent="0.2">
      <c r="A152" t="s">
        <v>46</v>
      </c>
      <c r="B152" t="s">
        <v>12</v>
      </c>
      <c r="C152" t="s">
        <v>5</v>
      </c>
      <c r="D152" t="s">
        <v>10</v>
      </c>
      <c r="E152">
        <v>3</v>
      </c>
      <c r="F152">
        <v>0</v>
      </c>
      <c r="G152" t="str">
        <f>CONCATENATE(Tabla1[[#This Row],[GOLES EQUIPO 1]], "-",Tabla1[[#This Row],[GOLES EQUIPO 2]])</f>
        <v>3-0</v>
      </c>
      <c r="H15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152" t="s">
        <v>44</v>
      </c>
      <c r="J152">
        <v>0</v>
      </c>
      <c r="K152">
        <v>0</v>
      </c>
      <c r="L152" t="s">
        <v>44</v>
      </c>
      <c r="M152" t="str">
        <f>IF(Tabla1[[#This Row],[GOLES AWAY]]="si", IF(ISODD(ROW(Tabla1[[#This Row],[FASE]]))="VERDADERO", IF(Tabla1[[#This Row],[GOLES EQUIPO 2]]&lt;F153,Tabla1[[#This Row],[EQUIPO 2]],Tabla1[[#This Row],[EQUIPO 1]]), IF(Tabla1[[#This Row],[GOLES EQUIPO 2]]&lt;F151,Tabla1[[#This Row],[EQUIPO 1]],Tabla1[[#This Row],[EQUIPO 2]])), "NO APLICA")</f>
        <v>NO APLICA</v>
      </c>
      <c r="N152" t="str">
        <f>IF(   OR( Tabla1[[#This Row],[FASE]] = "FINAL_", Tabla1[[#This Row],[FASE]]= "SEMIS_", Tabla1[[#This Row],[FASE]]= "CUARTOS_"), "-", IF(E152&gt;=F152,IF(E152=F152, "EMPATE",C152),D152))</f>
        <v>REAL MADRID</v>
      </c>
      <c r="O152">
        <f>IF(ISODD(ROW(Tabla1[[#This Row],[TEMPORADA]])), SUM(Tabla1[[#This Row],[GOLES EQUIPO 1]],F153),  SUM(Tabla1[[#This Row],[GOLES EQUIPO 1]],F151) )</f>
        <v>3</v>
      </c>
      <c r="P15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EQUIPO]]&lt;O153, Tabla1[[#This Row],[EQUIPO 2]], Tabla1[[#This Row],[EQUIPO 1]]) )), "-")</f>
        <v>-</v>
      </c>
      <c r="Q152">
        <f>IF(Tabla1[[#This Row],[GANADOR DEL PARTIDO]]=Tabla1[[#This Row],[EQUIPO 1]], 1, IF(Tabla1[[#This Row],[GANADOR DEL PARTIDO]]="EMPATE",0,-1))</f>
        <v>1</v>
      </c>
      <c r="R152">
        <f>IF(Tabla1[[#This Row],[GANADOR DEL PARTIDO]]=Tabla1[[#This Row],[EQUIPO 1]], -1, IF(Tabla1[[#This Row],[GANADOR DEL PARTIDO]]="EMPATE",0,1))</f>
        <v>-1</v>
      </c>
    </row>
    <row r="153" spans="1:18" x14ac:dyDescent="0.2">
      <c r="A153" t="s">
        <v>46</v>
      </c>
      <c r="B153" t="s">
        <v>12</v>
      </c>
      <c r="C153" t="s">
        <v>20</v>
      </c>
      <c r="D153" t="s">
        <v>8</v>
      </c>
      <c r="E153">
        <v>2</v>
      </c>
      <c r="F153">
        <v>0</v>
      </c>
      <c r="G153" t="str">
        <f>CONCATENATE(Tabla1[[#This Row],[GOLES EQUIPO 1]], "-",Tabla1[[#This Row],[GOLES EQUIPO 2]])</f>
        <v>2-0</v>
      </c>
      <c r="H15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153" t="s">
        <v>44</v>
      </c>
      <c r="J153">
        <v>0</v>
      </c>
      <c r="K153">
        <v>0</v>
      </c>
      <c r="L153" t="s">
        <v>44</v>
      </c>
      <c r="M153" t="str">
        <f>IF(Tabla1[[#This Row],[GOLES AWAY]]="si", IF(ISODD(ROW(Tabla1[[#This Row],[FASE]]))="VERDADERO", IF(Tabla1[[#This Row],[GOLES EQUIPO 2]]&lt;F154,Tabla1[[#This Row],[EQUIPO 2]],Tabla1[[#This Row],[EQUIPO 1]]), IF(Tabla1[[#This Row],[GOLES EQUIPO 2]]&lt;F152,Tabla1[[#This Row],[EQUIPO 1]],Tabla1[[#This Row],[EQUIPO 2]])), "NO APLICA")</f>
        <v>NO APLICA</v>
      </c>
      <c r="N153" t="str">
        <f>IF(   OR( Tabla1[[#This Row],[FASE]] = "FINAL_", Tabla1[[#This Row],[FASE]]= "SEMIS_", Tabla1[[#This Row],[FASE]]= "CUARTOS_"), "-", IF(E153&gt;=F153,IF(E153=F153, "EMPATE",C153),D153))</f>
        <v>CHELSEA</v>
      </c>
      <c r="O153">
        <f>IF(ISODD(ROW(Tabla1[[#This Row],[TEMPORADA]])), SUM(Tabla1[[#This Row],[GOLES EQUIPO 1]],F154),  SUM(Tabla1[[#This Row],[GOLES EQUIPO 1]],F152) )</f>
        <v>3</v>
      </c>
      <c r="P15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EQUIPO]]&lt;O154, Tabla1[[#This Row],[EQUIPO 2]], Tabla1[[#This Row],[EQUIPO 1]]) )), "-")</f>
        <v>CHELSEA</v>
      </c>
      <c r="Q153">
        <f>IF(Tabla1[[#This Row],[GANADOR DEL PARTIDO]]=Tabla1[[#This Row],[EQUIPO 1]], 1, IF(Tabla1[[#This Row],[GANADOR DEL PARTIDO]]="EMPATE",0,-1))</f>
        <v>1</v>
      </c>
      <c r="R153">
        <f>IF(Tabla1[[#This Row],[GANADOR DEL PARTIDO]]=Tabla1[[#This Row],[EQUIPO 1]], -1, IF(Tabla1[[#This Row],[GANADOR DEL PARTIDO]]="EMPATE",0,1))</f>
        <v>-1</v>
      </c>
    </row>
    <row r="154" spans="1:18" x14ac:dyDescent="0.2">
      <c r="A154" t="s">
        <v>46</v>
      </c>
      <c r="B154" t="s">
        <v>12</v>
      </c>
      <c r="C154" t="s">
        <v>8</v>
      </c>
      <c r="D154" t="s">
        <v>20</v>
      </c>
      <c r="E154">
        <v>3</v>
      </c>
      <c r="F154">
        <v>1</v>
      </c>
      <c r="G154" t="str">
        <f>CONCATENATE(Tabla1[[#This Row],[GOLES EQUIPO 1]], "-",Tabla1[[#This Row],[GOLES EQUIPO 2]])</f>
        <v>3-1</v>
      </c>
      <c r="H15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154" t="s">
        <v>44</v>
      </c>
      <c r="J154">
        <v>0</v>
      </c>
      <c r="K154">
        <v>0</v>
      </c>
      <c r="L154" t="s">
        <v>44</v>
      </c>
      <c r="M154" t="str">
        <f>IF(Tabla1[[#This Row],[GOLES AWAY]]="si", IF(ISODD(ROW(Tabla1[[#This Row],[FASE]]))="VERDADERO", IF(Tabla1[[#This Row],[GOLES EQUIPO 2]]&lt;F155,Tabla1[[#This Row],[EQUIPO 2]],Tabla1[[#This Row],[EQUIPO 1]]), IF(Tabla1[[#This Row],[GOLES EQUIPO 2]]&lt;F153,Tabla1[[#This Row],[EQUIPO 1]],Tabla1[[#This Row],[EQUIPO 2]])), "NO APLICA")</f>
        <v>NO APLICA</v>
      </c>
      <c r="N154" t="str">
        <f>IF(   OR( Tabla1[[#This Row],[FASE]] = "FINAL_", Tabla1[[#This Row],[FASE]]= "SEMIS_", Tabla1[[#This Row],[FASE]]= "CUARTOS_"), "-", IF(E154&gt;=F154,IF(E154=F154, "EMPATE",C154),D154))</f>
        <v>PARIS</v>
      </c>
      <c r="O154">
        <f>IF(ISODD(ROW(Tabla1[[#This Row],[TEMPORADA]])), SUM(Tabla1[[#This Row],[GOLES EQUIPO 1]],F155),  SUM(Tabla1[[#This Row],[GOLES EQUIPO 1]],F153) )</f>
        <v>3</v>
      </c>
      <c r="P15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EQUIPO]]&lt;O155, Tabla1[[#This Row],[EQUIPO 2]], Tabla1[[#This Row],[EQUIPO 1]]) )), "-")</f>
        <v>-</v>
      </c>
      <c r="Q154">
        <f>IF(Tabla1[[#This Row],[GANADOR DEL PARTIDO]]=Tabla1[[#This Row],[EQUIPO 1]], 1, IF(Tabla1[[#This Row],[GANADOR DEL PARTIDO]]="EMPATE",0,-1))</f>
        <v>1</v>
      </c>
      <c r="R154">
        <f>IF(Tabla1[[#This Row],[GANADOR DEL PARTIDO]]=Tabla1[[#This Row],[EQUIPO 1]], -1, IF(Tabla1[[#This Row],[GANADOR DEL PARTIDO]]="EMPATE",0,1))</f>
        <v>-1</v>
      </c>
    </row>
    <row r="155" spans="1:18" x14ac:dyDescent="0.2">
      <c r="A155" t="s">
        <v>46</v>
      </c>
      <c r="B155" t="s">
        <v>12</v>
      </c>
      <c r="C155" t="s">
        <v>7</v>
      </c>
      <c r="D155" t="s">
        <v>35</v>
      </c>
      <c r="E155">
        <v>3</v>
      </c>
      <c r="F155">
        <v>1</v>
      </c>
      <c r="G155" t="str">
        <f>CONCATENATE(Tabla1[[#This Row],[GOLES EQUIPO 1]], "-",Tabla1[[#This Row],[GOLES EQUIPO 2]])</f>
        <v>3-1</v>
      </c>
      <c r="H15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155" t="s">
        <v>44</v>
      </c>
      <c r="J155">
        <v>0</v>
      </c>
      <c r="K155">
        <v>0</v>
      </c>
      <c r="L155" t="s">
        <v>44</v>
      </c>
      <c r="M155" t="str">
        <f>IF(Tabla1[[#This Row],[GOLES AWAY]]="si", IF(ISODD(ROW(Tabla1[[#This Row],[FASE]]))="VERDADERO", IF(Tabla1[[#This Row],[GOLES EQUIPO 2]]&lt;F156,Tabla1[[#This Row],[EQUIPO 2]],Tabla1[[#This Row],[EQUIPO 1]]), IF(Tabla1[[#This Row],[GOLES EQUIPO 2]]&lt;F154,Tabla1[[#This Row],[EQUIPO 1]],Tabla1[[#This Row],[EQUIPO 2]])), "NO APLICA")</f>
        <v>NO APLICA</v>
      </c>
      <c r="N155" t="str">
        <f>IF(   OR( Tabla1[[#This Row],[FASE]] = "FINAL_", Tabla1[[#This Row],[FASE]]= "SEMIS_", Tabla1[[#This Row],[FASE]]= "CUARTOS_"), "-", IF(E155&gt;=F155,IF(E155=F155, "EMPATE",C155),D155))</f>
        <v>BAYERN MÚNICH</v>
      </c>
      <c r="O155">
        <f>IF(ISODD(ROW(Tabla1[[#This Row],[TEMPORADA]])), SUM(Tabla1[[#This Row],[GOLES EQUIPO 1]],F156),  SUM(Tabla1[[#This Row],[GOLES EQUIPO 1]],F154) )</f>
        <v>4</v>
      </c>
      <c r="P15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EQUIPO]]&lt;O156, Tabla1[[#This Row],[EQUIPO 2]], Tabla1[[#This Row],[EQUIPO 1]]) )), "-")</f>
        <v>BAYERN MÚNICH</v>
      </c>
      <c r="Q155">
        <f>IF(Tabla1[[#This Row],[GANADOR DEL PARTIDO]]=Tabla1[[#This Row],[EQUIPO 1]], 1, IF(Tabla1[[#This Row],[GANADOR DEL PARTIDO]]="EMPATE",0,-1))</f>
        <v>1</v>
      </c>
      <c r="R155">
        <f>IF(Tabla1[[#This Row],[GANADOR DEL PARTIDO]]=Tabla1[[#This Row],[EQUIPO 1]], -1, IF(Tabla1[[#This Row],[GANADOR DEL PARTIDO]]="EMPATE",0,1))</f>
        <v>-1</v>
      </c>
    </row>
    <row r="156" spans="1:18" x14ac:dyDescent="0.2">
      <c r="A156" t="s">
        <v>84</v>
      </c>
      <c r="B156" t="s">
        <v>12</v>
      </c>
      <c r="C156" t="s">
        <v>35</v>
      </c>
      <c r="D156" t="s">
        <v>7</v>
      </c>
      <c r="E156">
        <v>1</v>
      </c>
      <c r="F156">
        <v>1</v>
      </c>
      <c r="G156" t="str">
        <f>CONCATENATE(Tabla1[[#This Row],[GOLES EQUIPO 1]], "-",Tabla1[[#This Row],[GOLES EQUIPO 2]])</f>
        <v>1-1</v>
      </c>
      <c r="H15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156" t="s">
        <v>44</v>
      </c>
      <c r="J156">
        <v>0</v>
      </c>
      <c r="K156">
        <v>0</v>
      </c>
      <c r="L156" t="s">
        <v>44</v>
      </c>
      <c r="M156" t="str">
        <f>IF(Tabla1[[#This Row],[GOLES AWAY]]="si", IF(ISODD(ROW(Tabla1[[#This Row],[FASE]]))="VERDADERO", IF(Tabla1[[#This Row],[GOLES EQUIPO 2]]&lt;F157,Tabla1[[#This Row],[EQUIPO 2]],Tabla1[[#This Row],[EQUIPO 1]]), IF(Tabla1[[#This Row],[GOLES EQUIPO 2]]&lt;F155,Tabla1[[#This Row],[EQUIPO 1]],Tabla1[[#This Row],[EQUIPO 2]])), "NO APLICA")</f>
        <v>NO APLICA</v>
      </c>
      <c r="N156" t="str">
        <f>IF(   OR( Tabla1[[#This Row],[FASE]] = "FINAL_", Tabla1[[#This Row],[FASE]]= "SEMIS_", Tabla1[[#This Row],[FASE]]= "CUARTOS_"), "-", IF(E156&gt;=F156,IF(E156=F156, "EMPATE",C156),D156))</f>
        <v>EMPATE</v>
      </c>
      <c r="O156">
        <f>IF(ISODD(ROW(Tabla1[[#This Row],[TEMPORADA]])), SUM(Tabla1[[#This Row],[GOLES EQUIPO 1]],F157),  SUM(Tabla1[[#This Row],[GOLES EQUIPO 1]],F155) )</f>
        <v>2</v>
      </c>
      <c r="P15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EQUIPO]]&lt;O157, Tabla1[[#This Row],[EQUIPO 2]], Tabla1[[#This Row],[EQUIPO 1]]) )), "-")</f>
        <v>-</v>
      </c>
      <c r="Q156">
        <f>IF(Tabla1[[#This Row],[GANADOR DEL PARTIDO]]=Tabla1[[#This Row],[EQUIPO 1]], 1, IF(Tabla1[[#This Row],[GANADOR DEL PARTIDO]]="EMPATE",0,-1))</f>
        <v>0</v>
      </c>
      <c r="R156">
        <f>IF(Tabla1[[#This Row],[GANADOR DEL PARTIDO]]=Tabla1[[#This Row],[EQUIPO 1]], -1, IF(Tabla1[[#This Row],[GANADOR DEL PARTIDO]]="EMPATE",0,1))</f>
        <v>0</v>
      </c>
    </row>
    <row r="157" spans="1:18" x14ac:dyDescent="0.2">
      <c r="A157" t="s">
        <v>47</v>
      </c>
      <c r="B157" t="s">
        <v>6</v>
      </c>
      <c r="C157" t="s">
        <v>7</v>
      </c>
      <c r="D157" t="s">
        <v>10</v>
      </c>
      <c r="E157">
        <v>2</v>
      </c>
      <c r="F157">
        <v>1</v>
      </c>
      <c r="G157" t="str">
        <f>CONCATENATE(Tabla1[[#This Row],[GOLES EQUIPO 1]], "-",Tabla1[[#This Row],[GOLES EQUIPO 2]])</f>
        <v>2-1</v>
      </c>
      <c r="H15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157" t="s">
        <v>44</v>
      </c>
      <c r="J157">
        <v>0</v>
      </c>
      <c r="K157">
        <v>0</v>
      </c>
      <c r="L157" t="s">
        <v>44</v>
      </c>
      <c r="M157" t="str">
        <f>IF(Tabla1[[#This Row],[GOLES AWAY]]="si", IF(ISODD(ROW(Tabla1[[#This Row],[FASE]]))="VERDADERO", IF(Tabla1[[#This Row],[GOLES EQUIPO 2]]&lt;F158,Tabla1[[#This Row],[EQUIPO 2]],Tabla1[[#This Row],[EQUIPO 1]]), IF(Tabla1[[#This Row],[GOLES EQUIPO 2]]&lt;F156,Tabla1[[#This Row],[EQUIPO 1]],Tabla1[[#This Row],[EQUIPO 2]])), "NO APLICA")</f>
        <v>NO APLICA</v>
      </c>
      <c r="N157" t="str">
        <f>IF(   OR( Tabla1[[#This Row],[FASE]] = "FINAL_", Tabla1[[#This Row],[FASE]]= "SEMIS_", Tabla1[[#This Row],[FASE]]= "CUARTOS_"), "-", IF(E157&gt;=F157,IF(E157=F157, "EMPATE",C157),D157))</f>
        <v>BAYERN MÚNICH</v>
      </c>
      <c r="O157">
        <f>IF(ISODD(ROW(Tabla1[[#This Row],[TEMPORADA]])), SUM(Tabla1[[#This Row],[GOLES EQUIPO 1]],F158),  SUM(Tabla1[[#This Row],[GOLES EQUIPO 1]],F156) )</f>
        <v>2</v>
      </c>
      <c r="P15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EQUIPO]]&lt;O158, Tabla1[[#This Row],[EQUIPO 2]], Tabla1[[#This Row],[EQUIPO 1]]) )), "-")</f>
        <v>BAYERN MÚNICH</v>
      </c>
      <c r="Q157">
        <f>IF(Tabla1[[#This Row],[GANADOR DEL PARTIDO]]=Tabla1[[#This Row],[EQUIPO 1]], 1, IF(Tabla1[[#This Row],[GANADOR DEL PARTIDO]]="EMPATE",0,-1))</f>
        <v>1</v>
      </c>
      <c r="R157">
        <f>IF(Tabla1[[#This Row],[GANADOR DEL PARTIDO]]=Tabla1[[#This Row],[EQUIPO 1]], -1, IF(Tabla1[[#This Row],[GANADOR DEL PARTIDO]]="EMPATE",0,1))</f>
        <v>-1</v>
      </c>
    </row>
    <row r="158" spans="1:18" x14ac:dyDescent="0.2">
      <c r="A158" t="s">
        <v>47</v>
      </c>
      <c r="B158" t="s">
        <v>99</v>
      </c>
      <c r="C158" t="s">
        <v>9</v>
      </c>
      <c r="D158" t="s">
        <v>7</v>
      </c>
      <c r="E158">
        <v>0</v>
      </c>
      <c r="F158">
        <v>0</v>
      </c>
      <c r="G158" t="str">
        <f>CONCATENATE(Tabla1[[#This Row],[GOLES EQUIPO 1]], "-",Tabla1[[#This Row],[GOLES EQUIPO 2]])</f>
        <v>0-0</v>
      </c>
      <c r="H15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158" t="s">
        <v>44</v>
      </c>
      <c r="J158">
        <v>0</v>
      </c>
      <c r="K158">
        <v>0</v>
      </c>
      <c r="L158" t="s">
        <v>44</v>
      </c>
      <c r="M158" t="str">
        <f>IF(Tabla1[[#This Row],[GOLES AWAY]]="si", IF(ISODD(ROW(Tabla1[[#This Row],[FASE]]))="VERDADERO", IF(Tabla1[[#This Row],[GOLES EQUIPO 2]]&lt;F159,Tabla1[[#This Row],[EQUIPO 2]],Tabla1[[#This Row],[EQUIPO 1]]), IF(Tabla1[[#This Row],[GOLES EQUIPO 2]]&lt;F157,Tabla1[[#This Row],[EQUIPO 1]],Tabla1[[#This Row],[EQUIPO 2]])), "NO APLICA")</f>
        <v>NO APLICA</v>
      </c>
      <c r="N158" t="str">
        <f>IF(   OR( Tabla1[[#This Row],[FASE]] = "FINAL_", Tabla1[[#This Row],[FASE]]= "SEMIS_", Tabla1[[#This Row],[FASE]]= "CUARTOS_"), "-", IF(E158&gt;=F158,IF(E158=F158, "EMPATE",C158),D158))</f>
        <v>-</v>
      </c>
      <c r="O158">
        <f>IF(ISODD(ROW(Tabla1[[#This Row],[TEMPORADA]])), SUM(Tabla1[[#This Row],[GOLES EQUIPO 1]],F159),  SUM(Tabla1[[#This Row],[GOLES EQUIPO 1]],F157) )</f>
        <v>1</v>
      </c>
      <c r="P15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EQUIPO]]&lt;O159, Tabla1[[#This Row],[EQUIPO 2]], Tabla1[[#This Row],[EQUIPO 1]]) )), "-")</f>
        <v>-</v>
      </c>
      <c r="Q158">
        <f>IF(Tabla1[[#This Row],[GANADOR DEL PARTIDO]]=Tabla1[[#This Row],[EQUIPO 1]], 1, IF(Tabla1[[#This Row],[GANADOR DEL PARTIDO]]="EMPATE",0,-1))</f>
        <v>-1</v>
      </c>
      <c r="R158">
        <f>IF(Tabla1[[#This Row],[GANADOR DEL PARTIDO]]=Tabla1[[#This Row],[EQUIPO 1]], -1, IF(Tabla1[[#This Row],[GANADOR DEL PARTIDO]]="EMPATE",0,1))</f>
        <v>1</v>
      </c>
    </row>
    <row r="159" spans="1:18" x14ac:dyDescent="0.2">
      <c r="A159" t="s">
        <v>47</v>
      </c>
      <c r="B159" t="s">
        <v>18</v>
      </c>
      <c r="C159" t="s">
        <v>15</v>
      </c>
      <c r="D159" t="s">
        <v>7</v>
      </c>
      <c r="E159">
        <v>0</v>
      </c>
      <c r="F159">
        <v>3</v>
      </c>
      <c r="G159" t="str">
        <f>CONCATENATE(Tabla1[[#This Row],[GOLES EQUIPO 1]], "-",Tabla1[[#This Row],[GOLES EQUIPO 2]])</f>
        <v>0-3</v>
      </c>
      <c r="H15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159" t="s">
        <v>44</v>
      </c>
      <c r="J159">
        <v>0</v>
      </c>
      <c r="K159">
        <v>0</v>
      </c>
      <c r="L159" t="s">
        <v>44</v>
      </c>
      <c r="M159" t="str">
        <f>IF(Tabla1[[#This Row],[GOLES AWAY]]="si", IF(ISODD(ROW(Tabla1[[#This Row],[FASE]]))="VERDADERO", IF(Tabla1[[#This Row],[GOLES EQUIPO 2]]&lt;F160,Tabla1[[#This Row],[EQUIPO 2]],Tabla1[[#This Row],[EQUIPO 1]]), IF(Tabla1[[#This Row],[GOLES EQUIPO 2]]&lt;F158,Tabla1[[#This Row],[EQUIPO 1]],Tabla1[[#This Row],[EQUIPO 2]])), "NO APLICA")</f>
        <v>NO APLICA</v>
      </c>
      <c r="N159" t="str">
        <f>IF(   OR( Tabla1[[#This Row],[FASE]] = "FINAL_", Tabla1[[#This Row],[FASE]]= "SEMIS_", Tabla1[[#This Row],[FASE]]= "CUARTOS_"), "-", IF(E159&gt;=F159,IF(E159=F159, "EMPATE",C159),D159))</f>
        <v>BAYERN MÚNICH</v>
      </c>
      <c r="O159">
        <f>IF(ISODD(ROW(Tabla1[[#This Row],[TEMPORADA]])), SUM(Tabla1[[#This Row],[GOLES EQUIPO 1]],F160),  SUM(Tabla1[[#This Row],[GOLES EQUIPO 1]],F158) )</f>
        <v>0</v>
      </c>
      <c r="P15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EQUIPO]]&lt;O160, Tabla1[[#This Row],[EQUIPO 2]], Tabla1[[#This Row],[EQUIPO 1]]) )), "-")</f>
        <v>BAYERN MÚNICH</v>
      </c>
      <c r="Q159">
        <f>IF(Tabla1[[#This Row],[GANADOR DEL PARTIDO]]=Tabla1[[#This Row],[EQUIPO 1]], 1, IF(Tabla1[[#This Row],[GANADOR DEL PARTIDO]]="EMPATE",0,-1))</f>
        <v>-1</v>
      </c>
      <c r="R159">
        <f>IF(Tabla1[[#This Row],[GANADOR DEL PARTIDO]]=Tabla1[[#This Row],[EQUIPO 1]], -1, IF(Tabla1[[#This Row],[GANADOR DEL PARTIDO]]="EMPATE",0,1))</f>
        <v>1</v>
      </c>
    </row>
    <row r="160" spans="1:18" x14ac:dyDescent="0.2">
      <c r="A160" t="s">
        <v>47</v>
      </c>
      <c r="B160" t="s">
        <v>18</v>
      </c>
      <c r="C160" t="s">
        <v>7</v>
      </c>
      <c r="D160" t="s">
        <v>15</v>
      </c>
      <c r="E160">
        <v>4</v>
      </c>
      <c r="F160">
        <v>0</v>
      </c>
      <c r="G160" t="str">
        <f>CONCATENATE(Tabla1[[#This Row],[GOLES EQUIPO 1]], "-",Tabla1[[#This Row],[GOLES EQUIPO 2]])</f>
        <v>4-0</v>
      </c>
      <c r="H16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0-4</v>
      </c>
      <c r="I160" t="s">
        <v>44</v>
      </c>
      <c r="J160">
        <v>0</v>
      </c>
      <c r="K160">
        <v>0</v>
      </c>
      <c r="L160" t="s">
        <v>44</v>
      </c>
      <c r="M160" t="str">
        <f>IF(Tabla1[[#This Row],[GOLES AWAY]]="si", IF(ISODD(ROW(Tabla1[[#This Row],[FASE]]))="VERDADERO", IF(Tabla1[[#This Row],[GOLES EQUIPO 2]]&lt;F161,Tabla1[[#This Row],[EQUIPO 2]],Tabla1[[#This Row],[EQUIPO 1]]), IF(Tabla1[[#This Row],[GOLES EQUIPO 2]]&lt;F159,Tabla1[[#This Row],[EQUIPO 1]],Tabla1[[#This Row],[EQUIPO 2]])), "NO APLICA")</f>
        <v>NO APLICA</v>
      </c>
      <c r="N160" t="str">
        <f>IF(   OR( Tabla1[[#This Row],[FASE]] = "FINAL_", Tabla1[[#This Row],[FASE]]= "SEMIS_", Tabla1[[#This Row],[FASE]]= "CUARTOS_"), "-", IF(E160&gt;=F160,IF(E160=F160, "EMPATE",C160),D160))</f>
        <v>BAYERN MÚNICH</v>
      </c>
      <c r="O160">
        <f>IF(ISODD(ROW(Tabla1[[#This Row],[TEMPORADA]])), SUM(Tabla1[[#This Row],[GOLES EQUIPO 1]],F161),  SUM(Tabla1[[#This Row],[GOLES EQUIPO 1]],F159) )</f>
        <v>7</v>
      </c>
      <c r="P16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EQUIPO]]&lt;O161, Tabla1[[#This Row],[EQUIPO 2]], Tabla1[[#This Row],[EQUIPO 1]]) )), "-")</f>
        <v>-</v>
      </c>
      <c r="Q160">
        <f>IF(Tabla1[[#This Row],[GANADOR DEL PARTIDO]]=Tabla1[[#This Row],[EQUIPO 1]], 1, IF(Tabla1[[#This Row],[GANADOR DEL PARTIDO]]="EMPATE",0,-1))</f>
        <v>1</v>
      </c>
      <c r="R160">
        <f>IF(Tabla1[[#This Row],[GANADOR DEL PARTIDO]]=Tabla1[[#This Row],[EQUIPO 1]], -1, IF(Tabla1[[#This Row],[GANADOR DEL PARTIDO]]="EMPATE",0,1))</f>
        <v>-1</v>
      </c>
    </row>
    <row r="161" spans="1:18" x14ac:dyDescent="0.2">
      <c r="A161" t="s">
        <v>47</v>
      </c>
      <c r="B161" t="s">
        <v>18</v>
      </c>
      <c r="C161" t="s">
        <v>5</v>
      </c>
      <c r="D161" t="s">
        <v>10</v>
      </c>
      <c r="E161">
        <v>2</v>
      </c>
      <c r="F161">
        <v>0</v>
      </c>
      <c r="G161" t="str">
        <f>CONCATENATE(Tabla1[[#This Row],[GOLES EQUIPO 1]], "-",Tabla1[[#This Row],[GOLES EQUIPO 2]])</f>
        <v>2-0</v>
      </c>
      <c r="H16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161" t="s">
        <v>44</v>
      </c>
      <c r="J161">
        <v>0</v>
      </c>
      <c r="K161">
        <v>0</v>
      </c>
      <c r="L161" t="s">
        <v>44</v>
      </c>
      <c r="M161" t="str">
        <f>IF(Tabla1[[#This Row],[GOLES AWAY]]="si", IF(ISODD(ROW(Tabla1[[#This Row],[FASE]]))="VERDADERO", IF(Tabla1[[#This Row],[GOLES EQUIPO 2]]&lt;F162,Tabla1[[#This Row],[EQUIPO 2]],Tabla1[[#This Row],[EQUIPO 1]]), IF(Tabla1[[#This Row],[GOLES EQUIPO 2]]&lt;F160,Tabla1[[#This Row],[EQUIPO 1]],Tabla1[[#This Row],[EQUIPO 2]])), "NO APLICA")</f>
        <v>NO APLICA</v>
      </c>
      <c r="N161" t="str">
        <f>IF(   OR( Tabla1[[#This Row],[FASE]] = "FINAL_", Tabla1[[#This Row],[FASE]]= "SEMIS_", Tabla1[[#This Row],[FASE]]= "CUARTOS_"), "-", IF(E161&gt;=F161,IF(E161=F161, "EMPATE",C161),D161))</f>
        <v>REAL MADRID</v>
      </c>
      <c r="O161">
        <f>IF(ISODD(ROW(Tabla1[[#This Row],[TEMPORADA]])), SUM(Tabla1[[#This Row],[GOLES EQUIPO 1]],F162),  SUM(Tabla1[[#This Row],[GOLES EQUIPO 1]],F160) )</f>
        <v>3</v>
      </c>
      <c r="P16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EQUIPO]]&lt;O162, Tabla1[[#This Row],[EQUIPO 2]], Tabla1[[#This Row],[EQUIPO 1]]) )), "-")</f>
        <v>BORUSSIA DE DORTMUND</v>
      </c>
      <c r="Q161">
        <f>IF(Tabla1[[#This Row],[GANADOR DEL PARTIDO]]=Tabla1[[#This Row],[EQUIPO 1]], 1, IF(Tabla1[[#This Row],[GANADOR DEL PARTIDO]]="EMPATE",0,-1))</f>
        <v>1</v>
      </c>
      <c r="R161">
        <f>IF(Tabla1[[#This Row],[GANADOR DEL PARTIDO]]=Tabla1[[#This Row],[EQUIPO 1]], -1, IF(Tabla1[[#This Row],[GANADOR DEL PARTIDO]]="EMPATE",0,1))</f>
        <v>-1</v>
      </c>
    </row>
    <row r="162" spans="1:18" x14ac:dyDescent="0.2">
      <c r="A162" t="s">
        <v>47</v>
      </c>
      <c r="B162" t="s">
        <v>18</v>
      </c>
      <c r="C162" t="s">
        <v>9</v>
      </c>
      <c r="D162" t="s">
        <v>5</v>
      </c>
      <c r="E162">
        <v>4</v>
      </c>
      <c r="F162">
        <v>1</v>
      </c>
      <c r="G162" t="str">
        <f>CONCATENATE(Tabla1[[#This Row],[GOLES EQUIPO 1]], "-",Tabla1[[#This Row],[GOLES EQUIPO 2]])</f>
        <v>4-1</v>
      </c>
      <c r="H16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1-4</v>
      </c>
      <c r="I162" t="s">
        <v>44</v>
      </c>
      <c r="J162">
        <v>0</v>
      </c>
      <c r="K162">
        <v>0</v>
      </c>
      <c r="L162" t="s">
        <v>44</v>
      </c>
      <c r="M162" t="str">
        <f>IF(Tabla1[[#This Row],[GOLES AWAY]]="si", IF(ISODD(ROW(Tabla1[[#This Row],[FASE]]))="VERDADERO", IF(Tabla1[[#This Row],[GOLES EQUIPO 2]]&lt;F163,Tabla1[[#This Row],[EQUIPO 2]],Tabla1[[#This Row],[EQUIPO 1]]), IF(Tabla1[[#This Row],[GOLES EQUIPO 2]]&lt;F161,Tabla1[[#This Row],[EQUIPO 1]],Tabla1[[#This Row],[EQUIPO 2]])), "NO APLICA")</f>
        <v>NO APLICA</v>
      </c>
      <c r="N162" t="str">
        <f>IF(   OR( Tabla1[[#This Row],[FASE]] = "FINAL_", Tabla1[[#This Row],[FASE]]= "SEMIS_", Tabla1[[#This Row],[FASE]]= "CUARTOS_"), "-", IF(E162&gt;=F162,IF(E162=F162, "EMPATE",C162),D162))</f>
        <v xml:space="preserve">BORUSSIA DE DORTMUND
</v>
      </c>
      <c r="O162">
        <f>IF(ISODD(ROW(Tabla1[[#This Row],[TEMPORADA]])), SUM(Tabla1[[#This Row],[GOLES EQUIPO 1]],F163),  SUM(Tabla1[[#This Row],[GOLES EQUIPO 1]],F161) )</f>
        <v>4</v>
      </c>
      <c r="P16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EQUIPO]]&lt;O163, Tabla1[[#This Row],[EQUIPO 2]], Tabla1[[#This Row],[EQUIPO 1]]) )), "-")</f>
        <v>-</v>
      </c>
      <c r="Q162">
        <f>IF(Tabla1[[#This Row],[GANADOR DEL PARTIDO]]=Tabla1[[#This Row],[EQUIPO 1]], 1, IF(Tabla1[[#This Row],[GANADOR DEL PARTIDO]]="EMPATE",0,-1))</f>
        <v>1</v>
      </c>
      <c r="R162">
        <f>IF(Tabla1[[#This Row],[GANADOR DEL PARTIDO]]=Tabla1[[#This Row],[EQUIPO 1]], -1, IF(Tabla1[[#This Row],[GANADOR DEL PARTIDO]]="EMPATE",0,1))</f>
        <v>-1</v>
      </c>
    </row>
    <row r="163" spans="1:18" x14ac:dyDescent="0.2">
      <c r="A163" t="s">
        <v>47</v>
      </c>
      <c r="B163" t="s">
        <v>12</v>
      </c>
      <c r="C163" t="s">
        <v>34</v>
      </c>
      <c r="D163" t="s">
        <v>7</v>
      </c>
      <c r="E163">
        <v>0</v>
      </c>
      <c r="F163">
        <v>2</v>
      </c>
      <c r="G163" t="str">
        <f>CONCATENATE(Tabla1[[#This Row],[GOLES EQUIPO 1]], "-",Tabla1[[#This Row],[GOLES EQUIPO 2]])</f>
        <v>0-2</v>
      </c>
      <c r="H16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163" t="s">
        <v>44</v>
      </c>
      <c r="J163">
        <v>0</v>
      </c>
      <c r="K163">
        <v>0</v>
      </c>
      <c r="L163" t="s">
        <v>44</v>
      </c>
      <c r="M163" t="str">
        <f>IF(Tabla1[[#This Row],[GOLES AWAY]]="si", IF(ISODD(ROW(Tabla1[[#This Row],[FASE]]))="VERDADERO", IF(Tabla1[[#This Row],[GOLES EQUIPO 2]]&lt;F164,Tabla1[[#This Row],[EQUIPO 2]],Tabla1[[#This Row],[EQUIPO 1]]), IF(Tabla1[[#This Row],[GOLES EQUIPO 2]]&lt;F162,Tabla1[[#This Row],[EQUIPO 1]],Tabla1[[#This Row],[EQUIPO 2]])), "NO APLICA")</f>
        <v>NO APLICA</v>
      </c>
      <c r="N163" t="str">
        <f>IF(   OR( Tabla1[[#This Row],[FASE]] = "FINAL_", Tabla1[[#This Row],[FASE]]= "SEMIS_", Tabla1[[#This Row],[FASE]]= "CUARTOS_"), "-", IF(E163&gt;=F163,IF(E163=F163, "EMPATE",C163),D163))</f>
        <v>BAYERN MÚNICH</v>
      </c>
      <c r="O163">
        <f>IF(ISODD(ROW(Tabla1[[#This Row],[TEMPORADA]])), SUM(Tabla1[[#This Row],[GOLES EQUIPO 1]],F164),  SUM(Tabla1[[#This Row],[GOLES EQUIPO 1]],F162) )</f>
        <v>0</v>
      </c>
      <c r="P16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EQUIPO]]&lt;O164, Tabla1[[#This Row],[EQUIPO 2]], Tabla1[[#This Row],[EQUIPO 1]]) )), "-")</f>
        <v>BAYERN MÚNICH</v>
      </c>
      <c r="Q163">
        <f>IF(Tabla1[[#This Row],[GANADOR DEL PARTIDO]]=Tabla1[[#This Row],[EQUIPO 1]], 1, IF(Tabla1[[#This Row],[GANADOR DEL PARTIDO]]="EMPATE",0,-1))</f>
        <v>-1</v>
      </c>
      <c r="R163">
        <f>IF(Tabla1[[#This Row],[GANADOR DEL PARTIDO]]=Tabla1[[#This Row],[EQUIPO 1]], -1, IF(Tabla1[[#This Row],[GANADOR DEL PARTIDO]]="EMPATE",0,1))</f>
        <v>1</v>
      </c>
    </row>
    <row r="164" spans="1:18" x14ac:dyDescent="0.2">
      <c r="A164" t="s">
        <v>47</v>
      </c>
      <c r="B164" t="s">
        <v>12</v>
      </c>
      <c r="C164" t="s">
        <v>7</v>
      </c>
      <c r="D164" t="s">
        <v>34</v>
      </c>
      <c r="E164">
        <v>2</v>
      </c>
      <c r="F164">
        <v>0</v>
      </c>
      <c r="G164" t="str">
        <f>CONCATENATE(Tabla1[[#This Row],[GOLES EQUIPO 1]], "-",Tabla1[[#This Row],[GOLES EQUIPO 2]])</f>
        <v>2-0</v>
      </c>
      <c r="H16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164" t="s">
        <v>44</v>
      </c>
      <c r="J164">
        <v>0</v>
      </c>
      <c r="K164">
        <v>0</v>
      </c>
      <c r="L164" t="s">
        <v>44</v>
      </c>
      <c r="M164" t="str">
        <f>IF(Tabla1[[#This Row],[GOLES AWAY]]="si", IF(ISODD(ROW(Tabla1[[#This Row],[FASE]]))="VERDADERO", IF(Tabla1[[#This Row],[GOLES EQUIPO 2]]&lt;F165,Tabla1[[#This Row],[EQUIPO 2]],Tabla1[[#This Row],[EQUIPO 1]]), IF(Tabla1[[#This Row],[GOLES EQUIPO 2]]&lt;F163,Tabla1[[#This Row],[EQUIPO 1]],Tabla1[[#This Row],[EQUIPO 2]])), "NO APLICA")</f>
        <v>NO APLICA</v>
      </c>
      <c r="N164" t="str">
        <f>IF(   OR( Tabla1[[#This Row],[FASE]] = "FINAL_", Tabla1[[#This Row],[FASE]]= "SEMIS_", Tabla1[[#This Row],[FASE]]= "CUARTOS_"), "-", IF(E164&gt;=F164,IF(E164=F164, "EMPATE",C164),D164))</f>
        <v>BAYERN MÚNICH</v>
      </c>
      <c r="O164">
        <f>IF(ISODD(ROW(Tabla1[[#This Row],[TEMPORADA]])), SUM(Tabla1[[#This Row],[GOLES EQUIPO 1]],F165),  SUM(Tabla1[[#This Row],[GOLES EQUIPO 1]],F163) )</f>
        <v>4</v>
      </c>
      <c r="P16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EQUIPO]]&lt;O165, Tabla1[[#This Row],[EQUIPO 2]], Tabla1[[#This Row],[EQUIPO 1]]) )), "-")</f>
        <v>-</v>
      </c>
      <c r="Q164">
        <f>IF(Tabla1[[#This Row],[GANADOR DEL PARTIDO]]=Tabla1[[#This Row],[EQUIPO 1]], 1, IF(Tabla1[[#This Row],[GANADOR DEL PARTIDO]]="EMPATE",0,-1))</f>
        <v>1</v>
      </c>
      <c r="R164">
        <f>IF(Tabla1[[#This Row],[GANADOR DEL PARTIDO]]=Tabla1[[#This Row],[EQUIPO 1]], -1, IF(Tabla1[[#This Row],[GANADOR DEL PARTIDO]]="EMPATE",0,1))</f>
        <v>-1</v>
      </c>
    </row>
    <row r="165" spans="1:18" x14ac:dyDescent="0.2">
      <c r="A165" t="s">
        <v>47</v>
      </c>
      <c r="B165" t="s">
        <v>12</v>
      </c>
      <c r="C165" t="s">
        <v>48</v>
      </c>
      <c r="D165" t="s">
        <v>5</v>
      </c>
      <c r="E165">
        <v>3</v>
      </c>
      <c r="F165">
        <v>2</v>
      </c>
      <c r="G165" t="str">
        <f>CONCATENATE(Tabla1[[#This Row],[GOLES EQUIPO 1]], "-",Tabla1[[#This Row],[GOLES EQUIPO 2]])</f>
        <v>3-2</v>
      </c>
      <c r="H16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165" t="s">
        <v>44</v>
      </c>
      <c r="J165">
        <v>0</v>
      </c>
      <c r="K165">
        <v>0</v>
      </c>
      <c r="L165" t="s">
        <v>44</v>
      </c>
      <c r="M165" t="str">
        <f>IF(Tabla1[[#This Row],[GOLES AWAY]]="si", IF(ISODD(ROW(Tabla1[[#This Row],[FASE]]))="VERDADERO", IF(Tabla1[[#This Row],[GOLES EQUIPO 2]]&lt;F166,Tabla1[[#This Row],[EQUIPO 2]],Tabla1[[#This Row],[EQUIPO 1]]), IF(Tabla1[[#This Row],[GOLES EQUIPO 2]]&lt;F164,Tabla1[[#This Row],[EQUIPO 1]],Tabla1[[#This Row],[EQUIPO 2]])), "NO APLICA")</f>
        <v>NO APLICA</v>
      </c>
      <c r="N165" t="str">
        <f>IF(   OR( Tabla1[[#This Row],[FASE]] = "FINAL_", Tabla1[[#This Row],[FASE]]= "SEMIS_", Tabla1[[#This Row],[FASE]]= "CUARTOS_"), "-", IF(E165&gt;=F165,IF(E165=F165, "EMPATE",C165),D165))</f>
        <v>GALATASARAY</v>
      </c>
      <c r="O165">
        <f>IF(ISODD(ROW(Tabla1[[#This Row],[TEMPORADA]])), SUM(Tabla1[[#This Row],[GOLES EQUIPO 1]],F166),  SUM(Tabla1[[#This Row],[GOLES EQUIPO 1]],F164) )</f>
        <v>3</v>
      </c>
      <c r="P16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EQUIPO]]&lt;O166, Tabla1[[#This Row],[EQUIPO 2]], Tabla1[[#This Row],[EQUIPO 1]]) )), "-")</f>
        <v>REAL MADRID</v>
      </c>
      <c r="Q165">
        <f>IF(Tabla1[[#This Row],[GANADOR DEL PARTIDO]]=Tabla1[[#This Row],[EQUIPO 1]], 1, IF(Tabla1[[#This Row],[GANADOR DEL PARTIDO]]="EMPATE",0,-1))</f>
        <v>1</v>
      </c>
      <c r="R165">
        <f>IF(Tabla1[[#This Row],[GANADOR DEL PARTIDO]]=Tabla1[[#This Row],[EQUIPO 1]], -1, IF(Tabla1[[#This Row],[GANADOR DEL PARTIDO]]="EMPATE",0,1))</f>
        <v>-1</v>
      </c>
    </row>
    <row r="166" spans="1:18" x14ac:dyDescent="0.2">
      <c r="A166" t="s">
        <v>47</v>
      </c>
      <c r="B166" t="s">
        <v>12</v>
      </c>
      <c r="C166" t="s">
        <v>5</v>
      </c>
      <c r="D166" t="s">
        <v>48</v>
      </c>
      <c r="E166">
        <v>3</v>
      </c>
      <c r="F166">
        <v>0</v>
      </c>
      <c r="G166" t="str">
        <f>CONCATENATE(Tabla1[[#This Row],[GOLES EQUIPO 1]], "-",Tabla1[[#This Row],[GOLES EQUIPO 2]])</f>
        <v>3-0</v>
      </c>
      <c r="H16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166" t="s">
        <v>44</v>
      </c>
      <c r="J166">
        <v>0</v>
      </c>
      <c r="K166">
        <v>0</v>
      </c>
      <c r="L166" t="s">
        <v>44</v>
      </c>
      <c r="M166" t="str">
        <f>IF(Tabla1[[#This Row],[GOLES AWAY]]="si", IF(ISODD(ROW(Tabla1[[#This Row],[FASE]]))="VERDADERO", IF(Tabla1[[#This Row],[GOLES EQUIPO 2]]&lt;F167,Tabla1[[#This Row],[EQUIPO 2]],Tabla1[[#This Row],[EQUIPO 1]]), IF(Tabla1[[#This Row],[GOLES EQUIPO 2]]&lt;F165,Tabla1[[#This Row],[EQUIPO 1]],Tabla1[[#This Row],[EQUIPO 2]])), "NO APLICA")</f>
        <v>NO APLICA</v>
      </c>
      <c r="N166" t="str">
        <f>IF(   OR( Tabla1[[#This Row],[FASE]] = "FINAL_", Tabla1[[#This Row],[FASE]]= "SEMIS_", Tabla1[[#This Row],[FASE]]= "CUARTOS_"), "-", IF(E166&gt;=F166,IF(E166=F166, "EMPATE",C166),D166))</f>
        <v>REAL MADRID</v>
      </c>
      <c r="O166">
        <f>IF(ISODD(ROW(Tabla1[[#This Row],[TEMPORADA]])), SUM(Tabla1[[#This Row],[GOLES EQUIPO 1]],F167),  SUM(Tabla1[[#This Row],[GOLES EQUIPO 1]],F165) )</f>
        <v>5</v>
      </c>
      <c r="P16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EQUIPO]]&lt;O167, Tabla1[[#This Row],[EQUIPO 2]], Tabla1[[#This Row],[EQUIPO 1]]) )), "-")</f>
        <v>-</v>
      </c>
      <c r="Q166">
        <f>IF(Tabla1[[#This Row],[GANADOR DEL PARTIDO]]=Tabla1[[#This Row],[EQUIPO 1]], 1, IF(Tabla1[[#This Row],[GANADOR DEL PARTIDO]]="EMPATE",0,-1))</f>
        <v>1</v>
      </c>
      <c r="R166">
        <f>IF(Tabla1[[#This Row],[GANADOR DEL PARTIDO]]=Tabla1[[#This Row],[EQUIPO 1]], -1, IF(Tabla1[[#This Row],[GANADOR DEL PARTIDO]]="EMPATE",0,1))</f>
        <v>-1</v>
      </c>
    </row>
    <row r="167" spans="1:18" x14ac:dyDescent="0.2">
      <c r="A167" t="s">
        <v>47</v>
      </c>
      <c r="B167" t="s">
        <v>12</v>
      </c>
      <c r="C167" t="s">
        <v>9</v>
      </c>
      <c r="D167" t="s">
        <v>49</v>
      </c>
      <c r="E167">
        <v>3</v>
      </c>
      <c r="F167">
        <v>2</v>
      </c>
      <c r="G167" t="str">
        <f>CONCATENATE(Tabla1[[#This Row],[GOLES EQUIPO 1]], "-",Tabla1[[#This Row],[GOLES EQUIPO 2]])</f>
        <v>3-2</v>
      </c>
      <c r="H16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167" t="s">
        <v>44</v>
      </c>
      <c r="J167">
        <v>0</v>
      </c>
      <c r="K167">
        <v>0</v>
      </c>
      <c r="L167" t="s">
        <v>44</v>
      </c>
      <c r="M167" t="str">
        <f>IF(Tabla1[[#This Row],[GOLES AWAY]]="si", IF(ISODD(ROW(Tabla1[[#This Row],[FASE]]))="VERDADERO", IF(Tabla1[[#This Row],[GOLES EQUIPO 2]]&lt;F168,Tabla1[[#This Row],[EQUIPO 2]],Tabla1[[#This Row],[EQUIPO 1]]), IF(Tabla1[[#This Row],[GOLES EQUIPO 2]]&lt;F166,Tabla1[[#This Row],[EQUIPO 1]],Tabla1[[#This Row],[EQUIPO 2]])), "NO APLICA")</f>
        <v>NO APLICA</v>
      </c>
      <c r="N167" t="str">
        <f>IF(   OR( Tabla1[[#This Row],[FASE]] = "FINAL_", Tabla1[[#This Row],[FASE]]= "SEMIS_", Tabla1[[#This Row],[FASE]]= "CUARTOS_"), "-", IF(E167&gt;=F167,IF(E167=F167, "EMPATE",C167),D167))</f>
        <v xml:space="preserve">BORUSSIA DE DORTMUND
</v>
      </c>
      <c r="O167">
        <f>IF(ISODD(ROW(Tabla1[[#This Row],[TEMPORADA]])), SUM(Tabla1[[#This Row],[GOLES EQUIPO 1]],F168),  SUM(Tabla1[[#This Row],[GOLES EQUIPO 1]],F166) )</f>
        <v>3</v>
      </c>
      <c r="P16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EQUIPO]]&lt;O168, Tabla1[[#This Row],[EQUIPO 2]], Tabla1[[#This Row],[EQUIPO 1]]) )), "-")</f>
        <v xml:space="preserve">BORUSSIA DE DORTMUND
</v>
      </c>
      <c r="Q167">
        <f>IF(Tabla1[[#This Row],[GANADOR DEL PARTIDO]]=Tabla1[[#This Row],[EQUIPO 1]], 1, IF(Tabla1[[#This Row],[GANADOR DEL PARTIDO]]="EMPATE",0,-1))</f>
        <v>1</v>
      </c>
      <c r="R167">
        <f>IF(Tabla1[[#This Row],[GANADOR DEL PARTIDO]]=Tabla1[[#This Row],[EQUIPO 1]], -1, IF(Tabla1[[#This Row],[GANADOR DEL PARTIDO]]="EMPATE",0,1))</f>
        <v>-1</v>
      </c>
    </row>
    <row r="168" spans="1:18" x14ac:dyDescent="0.2">
      <c r="A168" t="s">
        <v>47</v>
      </c>
      <c r="B168" t="s">
        <v>12</v>
      </c>
      <c r="C168" t="s">
        <v>49</v>
      </c>
      <c r="D168" t="s">
        <v>10</v>
      </c>
      <c r="E168">
        <v>0</v>
      </c>
      <c r="F168">
        <v>0</v>
      </c>
      <c r="G168" t="str">
        <f>CONCATENATE(Tabla1[[#This Row],[GOLES EQUIPO 1]], "-",Tabla1[[#This Row],[GOLES EQUIPO 2]])</f>
        <v>0-0</v>
      </c>
      <c r="H16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168" t="s">
        <v>44</v>
      </c>
      <c r="J168">
        <v>0</v>
      </c>
      <c r="K168">
        <v>0</v>
      </c>
      <c r="L168" t="s">
        <v>44</v>
      </c>
      <c r="M168" t="str">
        <f>IF(Tabla1[[#This Row],[GOLES AWAY]]="si", IF(ISODD(ROW(Tabla1[[#This Row],[FASE]]))="VERDADERO", IF(Tabla1[[#This Row],[GOLES EQUIPO 2]]&lt;F169,Tabla1[[#This Row],[EQUIPO 2]],Tabla1[[#This Row],[EQUIPO 1]]), IF(Tabla1[[#This Row],[GOLES EQUIPO 2]]&lt;F167,Tabla1[[#This Row],[EQUIPO 1]],Tabla1[[#This Row],[EQUIPO 2]])), "NO APLICA")</f>
        <v>NO APLICA</v>
      </c>
      <c r="N168" t="str">
        <f>IF(   OR( Tabla1[[#This Row],[FASE]] = "FINAL_", Tabla1[[#This Row],[FASE]]= "SEMIS_", Tabla1[[#This Row],[FASE]]= "CUARTOS_"), "-", IF(E168&gt;=F168,IF(E168=F168, "EMPATE",C168),D168))</f>
        <v>EMPATE</v>
      </c>
      <c r="O168">
        <f>IF(ISODD(ROW(Tabla1[[#This Row],[TEMPORADA]])), SUM(Tabla1[[#This Row],[GOLES EQUIPO 1]],F169),  SUM(Tabla1[[#This Row],[GOLES EQUIPO 1]],F167) )</f>
        <v>2</v>
      </c>
      <c r="P16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EQUIPO]]&lt;O169, Tabla1[[#This Row],[EQUIPO 2]], Tabla1[[#This Row],[EQUIPO 1]]) )), "-")</f>
        <v>-</v>
      </c>
      <c r="Q168">
        <f>IF(Tabla1[[#This Row],[GANADOR DEL PARTIDO]]=Tabla1[[#This Row],[EQUIPO 1]], 1, IF(Tabla1[[#This Row],[GANADOR DEL PARTIDO]]="EMPATE",0,-1))</f>
        <v>0</v>
      </c>
      <c r="R168">
        <f>IF(Tabla1[[#This Row],[GANADOR DEL PARTIDO]]=Tabla1[[#This Row],[EQUIPO 1]], -1, IF(Tabla1[[#This Row],[GANADOR DEL PARTIDO]]="EMPATE",0,1))</f>
        <v>0</v>
      </c>
    </row>
    <row r="169" spans="1:18" x14ac:dyDescent="0.2">
      <c r="A169" t="s">
        <v>47</v>
      </c>
      <c r="B169" t="s">
        <v>12</v>
      </c>
      <c r="C169" t="s">
        <v>15</v>
      </c>
      <c r="D169" t="s">
        <v>8</v>
      </c>
      <c r="E169">
        <v>1</v>
      </c>
      <c r="F169">
        <v>1</v>
      </c>
      <c r="G169" t="str">
        <f>CONCATENATE(Tabla1[[#This Row],[GOLES EQUIPO 1]], "-",Tabla1[[#This Row],[GOLES EQUIPO 2]])</f>
        <v>1-1</v>
      </c>
      <c r="H16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169" t="s">
        <v>44</v>
      </c>
      <c r="J169">
        <v>0</v>
      </c>
      <c r="K169">
        <v>0</v>
      </c>
      <c r="L169" t="s">
        <v>91</v>
      </c>
      <c r="M169" t="str">
        <f>IF(Tabla1[[#This Row],[GOLES AWAY]]="si", IF(ISODD(ROW(Tabla1[[#This Row],[FASE]]))="VERDADERO", IF(Tabla1[[#This Row],[GOLES EQUIPO 2]]&lt;F170,Tabla1[[#This Row],[EQUIPO 2]],Tabla1[[#This Row],[EQUIPO 1]]), IF(Tabla1[[#This Row],[GOLES EQUIPO 2]]&lt;F168,Tabla1[[#This Row],[EQUIPO 1]],Tabla1[[#This Row],[EQUIPO 2]])), "NO APLICA")</f>
        <v>PARIS</v>
      </c>
      <c r="N169" t="str">
        <f>IF(   OR( Tabla1[[#This Row],[FASE]] = "FINAL_", Tabla1[[#This Row],[FASE]]= "SEMIS_", Tabla1[[#This Row],[FASE]]= "CUARTOS_"), "-", IF(E169&gt;=F169,IF(E169=F169, "EMPATE",C169),D169))</f>
        <v>EMPATE</v>
      </c>
      <c r="O169">
        <f>IF(ISODD(ROW(Tabla1[[#This Row],[TEMPORADA]])), SUM(Tabla1[[#This Row],[GOLES EQUIPO 1]],F170),  SUM(Tabla1[[#This Row],[GOLES EQUIPO 1]],F168) )</f>
        <v>3</v>
      </c>
      <c r="P16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EQUIPO]]&lt;O170, Tabla1[[#This Row],[EQUIPO 2]], Tabla1[[#This Row],[EQUIPO 1]]) )), "-")</f>
        <v>PARIS</v>
      </c>
      <c r="Q169">
        <f>IF(Tabla1[[#This Row],[GANADOR DEL PARTIDO]]=Tabla1[[#This Row],[EQUIPO 1]], 1, IF(Tabla1[[#This Row],[GANADOR DEL PARTIDO]]="EMPATE",0,-1))</f>
        <v>0</v>
      </c>
      <c r="R169">
        <f>IF(Tabla1[[#This Row],[GANADOR DEL PARTIDO]]=Tabla1[[#This Row],[EQUIPO 1]], -1, IF(Tabla1[[#This Row],[GANADOR DEL PARTIDO]]="EMPATE",0,1))</f>
        <v>0</v>
      </c>
    </row>
    <row r="170" spans="1:18" x14ac:dyDescent="0.2">
      <c r="A170" t="s">
        <v>47</v>
      </c>
      <c r="B170" t="s">
        <v>12</v>
      </c>
      <c r="C170" t="s">
        <v>8</v>
      </c>
      <c r="D170" t="s">
        <v>15</v>
      </c>
      <c r="E170">
        <v>2</v>
      </c>
      <c r="F170">
        <v>2</v>
      </c>
      <c r="G170" t="str">
        <f>CONCATENATE(Tabla1[[#This Row],[GOLES EQUIPO 1]], "-",Tabla1[[#This Row],[GOLES EQUIPO 2]])</f>
        <v>2-2</v>
      </c>
      <c r="H17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2-2</v>
      </c>
      <c r="I170" t="s">
        <v>44</v>
      </c>
      <c r="J170">
        <v>0</v>
      </c>
      <c r="K170">
        <v>0</v>
      </c>
      <c r="L170" t="s">
        <v>91</v>
      </c>
      <c r="M170" t="str">
        <f>IF(Tabla1[[#This Row],[GOLES AWAY]]="si", IF(ISODD(ROW(Tabla1[[#This Row],[FASE]]))="VERDADERO", IF(Tabla1[[#This Row],[GOLES EQUIPO 2]]&lt;F171,Tabla1[[#This Row],[EQUIPO 2]],Tabla1[[#This Row],[EQUIPO 1]]), IF(Tabla1[[#This Row],[GOLES EQUIPO 2]]&lt;F169,Tabla1[[#This Row],[EQUIPO 1]],Tabla1[[#This Row],[EQUIPO 2]])), "NO APLICA")</f>
        <v>BARCELONA</v>
      </c>
      <c r="N170" t="str">
        <f>IF(   OR( Tabla1[[#This Row],[FASE]] = "FINAL_", Tabla1[[#This Row],[FASE]]= "SEMIS_", Tabla1[[#This Row],[FASE]]= "CUARTOS_"), "-", IF(E170&gt;=F170,IF(E170=F170, "EMPATE",C170),D170))</f>
        <v>EMPATE</v>
      </c>
      <c r="O170">
        <f>IF(ISODD(ROW(Tabla1[[#This Row],[TEMPORADA]])), SUM(Tabla1[[#This Row],[GOLES EQUIPO 1]],F171),  SUM(Tabla1[[#This Row],[GOLES EQUIPO 1]],F169) )</f>
        <v>3</v>
      </c>
      <c r="P17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EQUIPO]]&lt;O171, Tabla1[[#This Row],[EQUIPO 2]], Tabla1[[#This Row],[EQUIPO 1]]) )), "-")</f>
        <v>-</v>
      </c>
      <c r="Q170">
        <f>IF(Tabla1[[#This Row],[GANADOR DEL PARTIDO]]=Tabla1[[#This Row],[EQUIPO 1]], 1, IF(Tabla1[[#This Row],[GANADOR DEL PARTIDO]]="EMPATE",0,-1))</f>
        <v>0</v>
      </c>
      <c r="R170">
        <f>IF(Tabla1[[#This Row],[GANADOR DEL PARTIDO]]=Tabla1[[#This Row],[EQUIPO 1]], -1, IF(Tabla1[[#This Row],[GANADOR DEL PARTIDO]]="EMPATE",0,1))</f>
        <v>0</v>
      </c>
    </row>
    <row r="171" spans="1:18" x14ac:dyDescent="0.2">
      <c r="A171" t="s">
        <v>50</v>
      </c>
      <c r="B171" t="s">
        <v>6</v>
      </c>
      <c r="C171" t="s">
        <v>20</v>
      </c>
      <c r="D171" t="s">
        <v>7</v>
      </c>
      <c r="E171">
        <v>1</v>
      </c>
      <c r="F171">
        <v>1</v>
      </c>
      <c r="G171" t="str">
        <f>CONCATENATE(Tabla1[[#This Row],[GOLES EQUIPO 1]], "-",Tabla1[[#This Row],[GOLES EQUIPO 2]])</f>
        <v>1-1</v>
      </c>
      <c r="H17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171" t="s">
        <v>91</v>
      </c>
      <c r="J171">
        <v>4</v>
      </c>
      <c r="K171">
        <v>3</v>
      </c>
      <c r="L171" t="s">
        <v>44</v>
      </c>
      <c r="M171" t="str">
        <f>IF(Tabla1[[#This Row],[GOLES AWAY]]="si", IF(ISODD(ROW(Tabla1[[#This Row],[FASE]]))="VERDADERO", IF(Tabla1[[#This Row],[GOLES EQUIPO 2]]&lt;F172,Tabla1[[#This Row],[EQUIPO 2]],Tabla1[[#This Row],[EQUIPO 1]]), IF(Tabla1[[#This Row],[GOLES EQUIPO 2]]&lt;F170,Tabla1[[#This Row],[EQUIPO 1]],Tabla1[[#This Row],[EQUIPO 2]])), "NO APLICA")</f>
        <v>NO APLICA</v>
      </c>
      <c r="N171" t="str">
        <f>IF(   OR( Tabla1[[#This Row],[FASE]] = "FINAL_", Tabla1[[#This Row],[FASE]]= "SEMIS_", Tabla1[[#This Row],[FASE]]= "CUARTOS_"), "-", IF(E171&gt;=F171,IF(E171=F171, "EMPATE",C171),D171))</f>
        <v>EMPATE</v>
      </c>
      <c r="O171">
        <f>IF(ISODD(ROW(Tabla1[[#This Row],[TEMPORADA]])), SUM(Tabla1[[#This Row],[GOLES EQUIPO 1]],F172),  SUM(Tabla1[[#This Row],[GOLES EQUIPO 1]],F170) )</f>
        <v>1</v>
      </c>
      <c r="P17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EQUIPO]]&lt;O172, Tabla1[[#This Row],[EQUIPO 2]], Tabla1[[#This Row],[EQUIPO 1]]) )), "-")</f>
        <v>CHELSEA</v>
      </c>
      <c r="Q171">
        <f>IF(Tabla1[[#This Row],[GANADOR DEL PARTIDO]]=Tabla1[[#This Row],[EQUIPO 1]], 1, IF(Tabla1[[#This Row],[GANADOR DEL PARTIDO]]="EMPATE",0,-1))</f>
        <v>0</v>
      </c>
      <c r="R171">
        <f>IF(Tabla1[[#This Row],[GANADOR DEL PARTIDO]]=Tabla1[[#This Row],[EQUIPO 1]], -1, IF(Tabla1[[#This Row],[GANADOR DEL PARTIDO]]="EMPATE",0,1))</f>
        <v>0</v>
      </c>
    </row>
    <row r="172" spans="1:18" x14ac:dyDescent="0.2">
      <c r="A172" t="s">
        <v>50</v>
      </c>
      <c r="B172" t="s">
        <v>99</v>
      </c>
      <c r="C172" t="s">
        <v>7</v>
      </c>
      <c r="D172" t="s">
        <v>20</v>
      </c>
      <c r="E172">
        <v>0</v>
      </c>
      <c r="F172">
        <v>0</v>
      </c>
      <c r="G172" t="str">
        <f>CONCATENATE(Tabla1[[#This Row],[GOLES EQUIPO 1]], "-",Tabla1[[#This Row],[GOLES EQUIPO 2]])</f>
        <v>0-0</v>
      </c>
      <c r="H17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172" t="s">
        <v>91</v>
      </c>
      <c r="J172">
        <v>3</v>
      </c>
      <c r="K172">
        <v>4</v>
      </c>
      <c r="L172" t="s">
        <v>44</v>
      </c>
      <c r="M172" t="str">
        <f>IF(Tabla1[[#This Row],[GOLES AWAY]]="si", IF(ISODD(ROW(Tabla1[[#This Row],[FASE]]))="VERDADERO", IF(Tabla1[[#This Row],[GOLES EQUIPO 2]]&lt;F173,Tabla1[[#This Row],[EQUIPO 2]],Tabla1[[#This Row],[EQUIPO 1]]), IF(Tabla1[[#This Row],[GOLES EQUIPO 2]]&lt;F171,Tabla1[[#This Row],[EQUIPO 1]],Tabla1[[#This Row],[EQUIPO 2]])), "NO APLICA")</f>
        <v>NO APLICA</v>
      </c>
      <c r="N172" t="str">
        <f>IF(   OR( Tabla1[[#This Row],[FASE]] = "FINAL_", Tabla1[[#This Row],[FASE]]= "SEMIS_", Tabla1[[#This Row],[FASE]]= "CUARTOS_"), "-", IF(E172&gt;=F172,IF(E172=F172, "EMPATE",C172),D172))</f>
        <v>-</v>
      </c>
      <c r="O172">
        <f>IF(ISODD(ROW(Tabla1[[#This Row],[TEMPORADA]])), SUM(Tabla1[[#This Row],[GOLES EQUIPO 1]],F173),  SUM(Tabla1[[#This Row],[GOLES EQUIPO 1]],F171) )</f>
        <v>1</v>
      </c>
      <c r="P17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EQUIPO]]&lt;O173, Tabla1[[#This Row],[EQUIPO 2]], Tabla1[[#This Row],[EQUIPO 1]]) )), "-")</f>
        <v>-</v>
      </c>
      <c r="Q172">
        <f>IF(Tabla1[[#This Row],[GANADOR DEL PARTIDO]]=Tabla1[[#This Row],[EQUIPO 1]], 1, IF(Tabla1[[#This Row],[GANADOR DEL PARTIDO]]="EMPATE",0,-1))</f>
        <v>-1</v>
      </c>
      <c r="R172">
        <f>IF(Tabla1[[#This Row],[GANADOR DEL PARTIDO]]=Tabla1[[#This Row],[EQUIPO 1]], -1, IF(Tabla1[[#This Row],[GANADOR DEL PARTIDO]]="EMPATE",0,1))</f>
        <v>1</v>
      </c>
    </row>
    <row r="173" spans="1:18" x14ac:dyDescent="0.2">
      <c r="A173" t="s">
        <v>50</v>
      </c>
      <c r="B173" t="s">
        <v>18</v>
      </c>
      <c r="C173" t="s">
        <v>5</v>
      </c>
      <c r="D173" t="s">
        <v>7</v>
      </c>
      <c r="E173">
        <v>2</v>
      </c>
      <c r="F173">
        <v>1</v>
      </c>
      <c r="G173" t="str">
        <f>CONCATENATE(Tabla1[[#This Row],[GOLES EQUIPO 1]], "-",Tabla1[[#This Row],[GOLES EQUIPO 2]])</f>
        <v>2-1</v>
      </c>
      <c r="H17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173" t="s">
        <v>91</v>
      </c>
      <c r="J173">
        <v>1</v>
      </c>
      <c r="K173">
        <v>3</v>
      </c>
      <c r="L173" t="s">
        <v>44</v>
      </c>
      <c r="M173" t="str">
        <f>IF(Tabla1[[#This Row],[GOLES AWAY]]="si", IF(ISODD(ROW(Tabla1[[#This Row],[FASE]]))="VERDADERO", IF(Tabla1[[#This Row],[GOLES EQUIPO 2]]&lt;F174,Tabla1[[#This Row],[EQUIPO 2]],Tabla1[[#This Row],[EQUIPO 1]]), IF(Tabla1[[#This Row],[GOLES EQUIPO 2]]&lt;F172,Tabla1[[#This Row],[EQUIPO 1]],Tabla1[[#This Row],[EQUIPO 2]])), "NO APLICA")</f>
        <v>NO APLICA</v>
      </c>
      <c r="N173" t="str">
        <f>IF(   OR( Tabla1[[#This Row],[FASE]] = "FINAL_", Tabla1[[#This Row],[FASE]]= "SEMIS_", Tabla1[[#This Row],[FASE]]= "CUARTOS_"), "-", IF(E173&gt;=F173,IF(E173=F173, "EMPATE",C173),D173))</f>
        <v>REAL MADRID</v>
      </c>
      <c r="O173">
        <f>IF(ISODD(ROW(Tabla1[[#This Row],[TEMPORADA]])), SUM(Tabla1[[#This Row],[GOLES EQUIPO 1]],F174),  SUM(Tabla1[[#This Row],[GOLES EQUIPO 1]],F172) )</f>
        <v>3</v>
      </c>
      <c r="P17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EQUIPO]]&lt;O174, Tabla1[[#This Row],[EQUIPO 2]], Tabla1[[#This Row],[EQUIPO 1]]) )), "-")</f>
        <v>BAYERN MÚNICH</v>
      </c>
      <c r="Q173">
        <f>IF(Tabla1[[#This Row],[GANADOR DEL PARTIDO]]=Tabla1[[#This Row],[EQUIPO 1]], 1, IF(Tabla1[[#This Row],[GANADOR DEL PARTIDO]]="EMPATE",0,-1))</f>
        <v>1</v>
      </c>
      <c r="R173">
        <f>IF(Tabla1[[#This Row],[GANADOR DEL PARTIDO]]=Tabla1[[#This Row],[EQUIPO 1]], -1, IF(Tabla1[[#This Row],[GANADOR DEL PARTIDO]]="EMPATE",0,1))</f>
        <v>-1</v>
      </c>
    </row>
    <row r="174" spans="1:18" x14ac:dyDescent="0.2">
      <c r="A174" t="s">
        <v>50</v>
      </c>
      <c r="B174" t="s">
        <v>18</v>
      </c>
      <c r="C174" t="s">
        <v>7</v>
      </c>
      <c r="D174" t="s">
        <v>5</v>
      </c>
      <c r="E174">
        <v>2</v>
      </c>
      <c r="F174">
        <v>1</v>
      </c>
      <c r="G174" t="str">
        <f>CONCATENATE(Tabla1[[#This Row],[GOLES EQUIPO 1]], "-",Tabla1[[#This Row],[GOLES EQUIPO 2]])</f>
        <v>2-1</v>
      </c>
      <c r="H17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174" t="s">
        <v>44</v>
      </c>
      <c r="J174">
        <v>0</v>
      </c>
      <c r="K174">
        <v>0</v>
      </c>
      <c r="L174" t="s">
        <v>44</v>
      </c>
      <c r="M174" t="str">
        <f>IF(Tabla1[[#This Row],[GOLES AWAY]]="si", IF(ISODD(ROW(Tabla1[[#This Row],[FASE]]))="VERDADERO", IF(Tabla1[[#This Row],[GOLES EQUIPO 2]]&lt;F175,Tabla1[[#This Row],[EQUIPO 2]],Tabla1[[#This Row],[EQUIPO 1]]), IF(Tabla1[[#This Row],[GOLES EQUIPO 2]]&lt;F173,Tabla1[[#This Row],[EQUIPO 1]],Tabla1[[#This Row],[EQUIPO 2]])), "NO APLICA")</f>
        <v>NO APLICA</v>
      </c>
      <c r="N174" t="str">
        <f>IF(   OR( Tabla1[[#This Row],[FASE]] = "FINAL_", Tabla1[[#This Row],[FASE]]= "SEMIS_", Tabla1[[#This Row],[FASE]]= "CUARTOS_"), "-", IF(E174&gt;=F174,IF(E174=F174, "EMPATE",C174),D174))</f>
        <v>BAYERN MÚNICH</v>
      </c>
      <c r="O174">
        <f>IF(ISODD(ROW(Tabla1[[#This Row],[TEMPORADA]])), SUM(Tabla1[[#This Row],[GOLES EQUIPO 1]],F175),  SUM(Tabla1[[#This Row],[GOLES EQUIPO 1]],F173) )</f>
        <v>3</v>
      </c>
      <c r="P17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EQUIPO]]&lt;O175, Tabla1[[#This Row],[EQUIPO 2]], Tabla1[[#This Row],[EQUIPO 1]]) )), "-")</f>
        <v>-</v>
      </c>
      <c r="Q174">
        <f>IF(Tabla1[[#This Row],[GANADOR DEL PARTIDO]]=Tabla1[[#This Row],[EQUIPO 1]], 1, IF(Tabla1[[#This Row],[GANADOR DEL PARTIDO]]="EMPATE",0,-1))</f>
        <v>1</v>
      </c>
      <c r="R174">
        <f>IF(Tabla1[[#This Row],[GANADOR DEL PARTIDO]]=Tabla1[[#This Row],[EQUIPO 1]], -1, IF(Tabla1[[#This Row],[GANADOR DEL PARTIDO]]="EMPATE",0,1))</f>
        <v>-1</v>
      </c>
    </row>
    <row r="175" spans="1:18" x14ac:dyDescent="0.2">
      <c r="A175" t="s">
        <v>50</v>
      </c>
      <c r="B175" t="s">
        <v>18</v>
      </c>
      <c r="C175" t="s">
        <v>15</v>
      </c>
      <c r="D175" t="s">
        <v>20</v>
      </c>
      <c r="E175">
        <v>2</v>
      </c>
      <c r="F175">
        <v>2</v>
      </c>
      <c r="G175" t="str">
        <f>CONCATENATE(Tabla1[[#This Row],[GOLES EQUIPO 1]], "-",Tabla1[[#This Row],[GOLES EQUIPO 2]])</f>
        <v>2-2</v>
      </c>
      <c r="H17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2-2</v>
      </c>
      <c r="I175" t="s">
        <v>44</v>
      </c>
      <c r="J175">
        <v>0</v>
      </c>
      <c r="K175">
        <v>0</v>
      </c>
      <c r="L175" t="s">
        <v>44</v>
      </c>
      <c r="M175" t="str">
        <f>IF(Tabla1[[#This Row],[GOLES AWAY]]="si", IF(ISODD(ROW(Tabla1[[#This Row],[FASE]]))="VERDADERO", IF(Tabla1[[#This Row],[GOLES EQUIPO 2]]&lt;F176,Tabla1[[#This Row],[EQUIPO 2]],Tabla1[[#This Row],[EQUIPO 1]]), IF(Tabla1[[#This Row],[GOLES EQUIPO 2]]&lt;F174,Tabla1[[#This Row],[EQUIPO 1]],Tabla1[[#This Row],[EQUIPO 2]])), "NO APLICA")</f>
        <v>NO APLICA</v>
      </c>
      <c r="N175" t="str">
        <f>IF(   OR( Tabla1[[#This Row],[FASE]] = "FINAL_", Tabla1[[#This Row],[FASE]]= "SEMIS_", Tabla1[[#This Row],[FASE]]= "CUARTOS_"), "-", IF(E175&gt;=F175,IF(E175=F175, "EMPATE",C175),D175))</f>
        <v>EMPATE</v>
      </c>
      <c r="O175">
        <f>IF(ISODD(ROW(Tabla1[[#This Row],[TEMPORADA]])), SUM(Tabla1[[#This Row],[GOLES EQUIPO 1]],F176),  SUM(Tabla1[[#This Row],[GOLES EQUIPO 1]],F174) )</f>
        <v>2</v>
      </c>
      <c r="P17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EQUIPO]]&lt;O176, Tabla1[[#This Row],[EQUIPO 2]], Tabla1[[#This Row],[EQUIPO 1]]) )), "-")</f>
        <v>CHELSEA</v>
      </c>
      <c r="Q175">
        <f>IF(Tabla1[[#This Row],[GANADOR DEL PARTIDO]]=Tabla1[[#This Row],[EQUIPO 1]], 1, IF(Tabla1[[#This Row],[GANADOR DEL PARTIDO]]="EMPATE",0,-1))</f>
        <v>0</v>
      </c>
      <c r="R175">
        <f>IF(Tabla1[[#This Row],[GANADOR DEL PARTIDO]]=Tabla1[[#This Row],[EQUIPO 1]], -1, IF(Tabla1[[#This Row],[GANADOR DEL PARTIDO]]="EMPATE",0,1))</f>
        <v>0</v>
      </c>
    </row>
    <row r="176" spans="1:18" x14ac:dyDescent="0.2">
      <c r="A176" t="s">
        <v>50</v>
      </c>
      <c r="B176" t="s">
        <v>18</v>
      </c>
      <c r="C176" t="s">
        <v>20</v>
      </c>
      <c r="D176" t="s">
        <v>15</v>
      </c>
      <c r="E176">
        <v>1</v>
      </c>
      <c r="F176">
        <v>0</v>
      </c>
      <c r="G176" t="str">
        <f>CONCATENATE(Tabla1[[#This Row],[GOLES EQUIPO 1]], "-",Tabla1[[#This Row],[GOLES EQUIPO 2]])</f>
        <v>1-0</v>
      </c>
      <c r="H17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176" t="s">
        <v>44</v>
      </c>
      <c r="J176">
        <v>0</v>
      </c>
      <c r="K176">
        <v>0</v>
      </c>
      <c r="L176" t="s">
        <v>44</v>
      </c>
      <c r="M176" t="str">
        <f>IF(Tabla1[[#This Row],[GOLES AWAY]]="si", IF(ISODD(ROW(Tabla1[[#This Row],[FASE]]))="VERDADERO", IF(Tabla1[[#This Row],[GOLES EQUIPO 2]]&lt;F177,Tabla1[[#This Row],[EQUIPO 2]],Tabla1[[#This Row],[EQUIPO 1]]), IF(Tabla1[[#This Row],[GOLES EQUIPO 2]]&lt;F175,Tabla1[[#This Row],[EQUIPO 1]],Tabla1[[#This Row],[EQUIPO 2]])), "NO APLICA")</f>
        <v>NO APLICA</v>
      </c>
      <c r="N176" t="str">
        <f>IF(   OR( Tabla1[[#This Row],[FASE]] = "FINAL_", Tabla1[[#This Row],[FASE]]= "SEMIS_", Tabla1[[#This Row],[FASE]]= "CUARTOS_"), "-", IF(E176&gt;=F176,IF(E176=F176, "EMPATE",C176),D176))</f>
        <v>CHELSEA</v>
      </c>
      <c r="O176">
        <f>IF(ISODD(ROW(Tabla1[[#This Row],[TEMPORADA]])), SUM(Tabla1[[#This Row],[GOLES EQUIPO 1]],F177),  SUM(Tabla1[[#This Row],[GOLES EQUIPO 1]],F175) )</f>
        <v>3</v>
      </c>
      <c r="P17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EQUIPO]]&lt;O177, Tabla1[[#This Row],[EQUIPO 2]], Tabla1[[#This Row],[EQUIPO 1]]) )), "-")</f>
        <v>-</v>
      </c>
      <c r="Q176">
        <f>IF(Tabla1[[#This Row],[GANADOR DEL PARTIDO]]=Tabla1[[#This Row],[EQUIPO 1]], 1, IF(Tabla1[[#This Row],[GANADOR DEL PARTIDO]]="EMPATE",0,-1))</f>
        <v>1</v>
      </c>
      <c r="R176">
        <f>IF(Tabla1[[#This Row],[GANADOR DEL PARTIDO]]=Tabla1[[#This Row],[EQUIPO 1]], -1, IF(Tabla1[[#This Row],[GANADOR DEL PARTIDO]]="EMPATE",0,1))</f>
        <v>-1</v>
      </c>
    </row>
    <row r="177" spans="1:18" x14ac:dyDescent="0.2">
      <c r="A177" t="s">
        <v>50</v>
      </c>
      <c r="B177" t="s">
        <v>12</v>
      </c>
      <c r="C177" t="s">
        <v>5</v>
      </c>
      <c r="D177" t="s">
        <v>51</v>
      </c>
      <c r="E177">
        <v>5</v>
      </c>
      <c r="F177">
        <v>2</v>
      </c>
      <c r="G177" t="str">
        <f>CONCATENATE(Tabla1[[#This Row],[GOLES EQUIPO 1]], "-",Tabla1[[#This Row],[GOLES EQUIPO 2]])</f>
        <v>5-2</v>
      </c>
      <c r="H17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2-5</v>
      </c>
      <c r="I177" t="s">
        <v>44</v>
      </c>
      <c r="J177">
        <v>0</v>
      </c>
      <c r="K177">
        <v>0</v>
      </c>
      <c r="L177" t="s">
        <v>44</v>
      </c>
      <c r="M177" t="str">
        <f>IF(Tabla1[[#This Row],[GOLES AWAY]]="si", IF(ISODD(ROW(Tabla1[[#This Row],[FASE]]))="VERDADERO", IF(Tabla1[[#This Row],[GOLES EQUIPO 2]]&lt;F178,Tabla1[[#This Row],[EQUIPO 2]],Tabla1[[#This Row],[EQUIPO 1]]), IF(Tabla1[[#This Row],[GOLES EQUIPO 2]]&lt;F176,Tabla1[[#This Row],[EQUIPO 1]],Tabla1[[#This Row],[EQUIPO 2]])), "NO APLICA")</f>
        <v>NO APLICA</v>
      </c>
      <c r="N177" t="str">
        <f>IF(   OR( Tabla1[[#This Row],[FASE]] = "FINAL_", Tabla1[[#This Row],[FASE]]= "SEMIS_", Tabla1[[#This Row],[FASE]]= "CUARTOS_"), "-", IF(E177&gt;=F177,IF(E177=F177, "EMPATE",C177),D177))</f>
        <v>REAL MADRID</v>
      </c>
      <c r="O177">
        <f>IF(ISODD(ROW(Tabla1[[#This Row],[TEMPORADA]])), SUM(Tabla1[[#This Row],[GOLES EQUIPO 1]],F178),  SUM(Tabla1[[#This Row],[GOLES EQUIPO 1]],F176) )</f>
        <v>8</v>
      </c>
      <c r="P17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EQUIPO]]&lt;O178, Tabla1[[#This Row],[EQUIPO 2]], Tabla1[[#This Row],[EQUIPO 1]]) )), "-")</f>
        <v>REAL MADRID</v>
      </c>
      <c r="Q177">
        <f>IF(Tabla1[[#This Row],[GANADOR DEL PARTIDO]]=Tabla1[[#This Row],[EQUIPO 1]], 1, IF(Tabla1[[#This Row],[GANADOR DEL PARTIDO]]="EMPATE",0,-1))</f>
        <v>1</v>
      </c>
      <c r="R177">
        <f>IF(Tabla1[[#This Row],[GANADOR DEL PARTIDO]]=Tabla1[[#This Row],[EQUIPO 1]], -1, IF(Tabla1[[#This Row],[GANADOR DEL PARTIDO]]="EMPATE",0,1))</f>
        <v>-1</v>
      </c>
    </row>
    <row r="178" spans="1:18" x14ac:dyDescent="0.2">
      <c r="A178" t="s">
        <v>50</v>
      </c>
      <c r="B178" t="s">
        <v>12</v>
      </c>
      <c r="C178" t="s">
        <v>53</v>
      </c>
      <c r="D178" t="s">
        <v>5</v>
      </c>
      <c r="E178">
        <v>0</v>
      </c>
      <c r="F178">
        <v>3</v>
      </c>
      <c r="G178" t="str">
        <f>CONCATENATE(Tabla1[[#This Row],[GOLES EQUIPO 1]], "-",Tabla1[[#This Row],[GOLES EQUIPO 2]])</f>
        <v>0-3</v>
      </c>
      <c r="H17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178" t="s">
        <v>54</v>
      </c>
      <c r="J178">
        <v>0</v>
      </c>
      <c r="K178">
        <v>0</v>
      </c>
      <c r="L178" t="s">
        <v>44</v>
      </c>
      <c r="M178" t="str">
        <f>IF(Tabla1[[#This Row],[GOLES AWAY]]="si", IF(ISODD(ROW(Tabla1[[#This Row],[FASE]]))="VERDADERO", IF(Tabla1[[#This Row],[GOLES EQUIPO 2]]&lt;F179,Tabla1[[#This Row],[EQUIPO 2]],Tabla1[[#This Row],[EQUIPO 1]]), IF(Tabla1[[#This Row],[GOLES EQUIPO 2]]&lt;F177,Tabla1[[#This Row],[EQUIPO 1]],Tabla1[[#This Row],[EQUIPO 2]])), "NO APLICA")</f>
        <v>NO APLICA</v>
      </c>
      <c r="N178" t="str">
        <f>IF(   OR( Tabla1[[#This Row],[FASE]] = "FINAL_", Tabla1[[#This Row],[FASE]]= "SEMIS_", Tabla1[[#This Row],[FASE]]= "CUARTOS_"), "-", IF(E178&gt;=F178,IF(E178=F178, "EMPATE",C178),D178))</f>
        <v>REAL MADRID</v>
      </c>
      <c r="O178">
        <f>IF(ISODD(ROW(Tabla1[[#This Row],[TEMPORADA]])), SUM(Tabla1[[#This Row],[GOLES EQUIPO 1]],F179),  SUM(Tabla1[[#This Row],[GOLES EQUIPO 1]],F177) )</f>
        <v>2</v>
      </c>
      <c r="P17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EQUIPO]]&lt;O179, Tabla1[[#This Row],[EQUIPO 2]], Tabla1[[#This Row],[EQUIPO 1]]) )), "-")</f>
        <v>-</v>
      </c>
      <c r="Q178">
        <f>IF(Tabla1[[#This Row],[GANADOR DEL PARTIDO]]=Tabla1[[#This Row],[EQUIPO 1]], 1, IF(Tabla1[[#This Row],[GANADOR DEL PARTIDO]]="EMPATE",0,-1))</f>
        <v>-1</v>
      </c>
      <c r="R178">
        <f>IF(Tabla1[[#This Row],[GANADOR DEL PARTIDO]]=Tabla1[[#This Row],[EQUIPO 1]], -1, IF(Tabla1[[#This Row],[GANADOR DEL PARTIDO]]="EMPATE",0,1))</f>
        <v>1</v>
      </c>
    </row>
    <row r="179" spans="1:18" x14ac:dyDescent="0.2">
      <c r="A179" t="s">
        <v>50</v>
      </c>
      <c r="B179" t="s">
        <v>12</v>
      </c>
      <c r="C179" t="s">
        <v>7</v>
      </c>
      <c r="D179" t="s">
        <v>52</v>
      </c>
      <c r="E179">
        <v>2</v>
      </c>
      <c r="F179">
        <v>0</v>
      </c>
      <c r="G179" t="str">
        <f>CONCATENATE(Tabla1[[#This Row],[GOLES EQUIPO 1]], "-",Tabla1[[#This Row],[GOLES EQUIPO 2]])</f>
        <v>2-0</v>
      </c>
      <c r="H17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179" t="s">
        <v>44</v>
      </c>
      <c r="J179">
        <v>0</v>
      </c>
      <c r="K179">
        <v>0</v>
      </c>
      <c r="L179" t="s">
        <v>44</v>
      </c>
      <c r="M179" t="str">
        <f>IF(Tabla1[[#This Row],[GOLES AWAY]]="si", IF(ISODD(ROW(Tabla1[[#This Row],[FASE]]))="VERDADERO", IF(Tabla1[[#This Row],[GOLES EQUIPO 2]]&lt;F180,Tabla1[[#This Row],[EQUIPO 2]],Tabla1[[#This Row],[EQUIPO 1]]), IF(Tabla1[[#This Row],[GOLES EQUIPO 2]]&lt;F178,Tabla1[[#This Row],[EQUIPO 1]],Tabla1[[#This Row],[EQUIPO 2]])), "NO APLICA")</f>
        <v>NO APLICA</v>
      </c>
      <c r="N179" t="str">
        <f>IF(   OR( Tabla1[[#This Row],[FASE]] = "FINAL_", Tabla1[[#This Row],[FASE]]= "SEMIS_", Tabla1[[#This Row],[FASE]]= "CUARTOS_"), "-", IF(E179&gt;=F179,IF(E179=F179, "EMPATE",C179),D179))</f>
        <v>BAYERN MÚNICH</v>
      </c>
      <c r="O179">
        <f>IF(ISODD(ROW(Tabla1[[#This Row],[TEMPORADA]])), SUM(Tabla1[[#This Row],[GOLES EQUIPO 1]],F180),  SUM(Tabla1[[#This Row],[GOLES EQUIPO 1]],F178) )</f>
        <v>4</v>
      </c>
      <c r="P17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EQUIPO]]&lt;O180, Tabla1[[#This Row],[EQUIPO 2]], Tabla1[[#This Row],[EQUIPO 1]]) )), "-")</f>
        <v>BAYERN MÚNICH</v>
      </c>
      <c r="Q179">
        <f>IF(Tabla1[[#This Row],[GANADOR DEL PARTIDO]]=Tabla1[[#This Row],[EQUIPO 1]], 1, IF(Tabla1[[#This Row],[GANADOR DEL PARTIDO]]="EMPATE",0,-1))</f>
        <v>1</v>
      </c>
      <c r="R179">
        <f>IF(Tabla1[[#This Row],[GANADOR DEL PARTIDO]]=Tabla1[[#This Row],[EQUIPO 1]], -1, IF(Tabla1[[#This Row],[GANADOR DEL PARTIDO]]="EMPATE",0,1))</f>
        <v>-1</v>
      </c>
    </row>
    <row r="180" spans="1:18" x14ac:dyDescent="0.2">
      <c r="A180" t="s">
        <v>50</v>
      </c>
      <c r="B180" t="s">
        <v>12</v>
      </c>
      <c r="C180" t="s">
        <v>52</v>
      </c>
      <c r="D180" t="s">
        <v>7</v>
      </c>
      <c r="E180">
        <v>0</v>
      </c>
      <c r="F180">
        <v>2</v>
      </c>
      <c r="G180" t="str">
        <f>CONCATENATE(Tabla1[[#This Row],[GOLES EQUIPO 1]], "-",Tabla1[[#This Row],[GOLES EQUIPO 2]])</f>
        <v>0-2</v>
      </c>
      <c r="H18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180" t="s">
        <v>44</v>
      </c>
      <c r="J180">
        <v>0</v>
      </c>
      <c r="K180">
        <v>0</v>
      </c>
      <c r="L180" t="s">
        <v>44</v>
      </c>
      <c r="M180" t="str">
        <f>IF(Tabla1[[#This Row],[GOLES AWAY]]="si", IF(ISODD(ROW(Tabla1[[#This Row],[FASE]]))="VERDADERO", IF(Tabla1[[#This Row],[GOLES EQUIPO 2]]&lt;F181,Tabla1[[#This Row],[EQUIPO 2]],Tabla1[[#This Row],[EQUIPO 1]]), IF(Tabla1[[#This Row],[GOLES EQUIPO 2]]&lt;F179,Tabla1[[#This Row],[EQUIPO 1]],Tabla1[[#This Row],[EQUIPO 2]])), "NO APLICA")</f>
        <v>NO APLICA</v>
      </c>
      <c r="N180" t="str">
        <f>IF(   OR( Tabla1[[#This Row],[FASE]] = "FINAL_", Tabla1[[#This Row],[FASE]]= "SEMIS_", Tabla1[[#This Row],[FASE]]= "CUARTOS_"), "-", IF(E180&gt;=F180,IF(E180=F180, "EMPATE",C180),D180))</f>
        <v>BAYERN MÚNICH</v>
      </c>
      <c r="O180">
        <f>IF(ISODD(ROW(Tabla1[[#This Row],[TEMPORADA]])), SUM(Tabla1[[#This Row],[GOLES EQUIPO 1]],F181),  SUM(Tabla1[[#This Row],[GOLES EQUIPO 1]],F179) )</f>
        <v>0</v>
      </c>
      <c r="P18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EQUIPO]]&lt;O181, Tabla1[[#This Row],[EQUIPO 2]], Tabla1[[#This Row],[EQUIPO 1]]) )), "-")</f>
        <v>-</v>
      </c>
      <c r="Q180">
        <f>IF(Tabla1[[#This Row],[GANADOR DEL PARTIDO]]=Tabla1[[#This Row],[EQUIPO 1]], 1, IF(Tabla1[[#This Row],[GANADOR DEL PARTIDO]]="EMPATE",0,-1))</f>
        <v>-1</v>
      </c>
      <c r="R180">
        <f>IF(Tabla1[[#This Row],[GANADOR DEL PARTIDO]]=Tabla1[[#This Row],[EQUIPO 1]], -1, IF(Tabla1[[#This Row],[GANADOR DEL PARTIDO]]="EMPATE",0,1))</f>
        <v>1</v>
      </c>
    </row>
    <row r="181" spans="1:18" x14ac:dyDescent="0.2">
      <c r="A181" t="s">
        <v>50</v>
      </c>
      <c r="B181" t="s">
        <v>12</v>
      </c>
      <c r="C181" t="s">
        <v>15</v>
      </c>
      <c r="D181" t="s">
        <v>94</v>
      </c>
      <c r="E181">
        <v>3</v>
      </c>
      <c r="F181">
        <v>1</v>
      </c>
      <c r="G181" t="str">
        <f>CONCATENATE(Tabla1[[#This Row],[GOLES EQUIPO 1]], "-",Tabla1[[#This Row],[GOLES EQUIPO 2]])</f>
        <v>3-1</v>
      </c>
      <c r="H18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181" t="s">
        <v>44</v>
      </c>
      <c r="J181">
        <v>0</v>
      </c>
      <c r="K181">
        <v>0</v>
      </c>
      <c r="L181" t="s">
        <v>44</v>
      </c>
      <c r="M181" t="str">
        <f>IF(Tabla1[[#This Row],[GOLES AWAY]]="si", IF(ISODD(ROW(Tabla1[[#This Row],[FASE]]))="VERDADERO", IF(Tabla1[[#This Row],[GOLES EQUIPO 2]]&lt;F182,Tabla1[[#This Row],[EQUIPO 2]],Tabla1[[#This Row],[EQUIPO 1]]), IF(Tabla1[[#This Row],[GOLES EQUIPO 2]]&lt;F180,Tabla1[[#This Row],[EQUIPO 1]],Tabla1[[#This Row],[EQUIPO 2]])), "NO APLICA")</f>
        <v>NO APLICA</v>
      </c>
      <c r="N181" t="str">
        <f>IF(   OR( Tabla1[[#This Row],[FASE]] = "FINAL_", Tabla1[[#This Row],[FASE]]= "SEMIS_", Tabla1[[#This Row],[FASE]]= "CUARTOS_"), "-", IF(E181&gt;=F181,IF(E181=F181, "EMPATE",C181),D181))</f>
        <v>BARCELONA</v>
      </c>
      <c r="O181">
        <f>IF(ISODD(ROW(Tabla1[[#This Row],[TEMPORADA]])), SUM(Tabla1[[#This Row],[GOLES EQUIPO 1]],F182),  SUM(Tabla1[[#This Row],[GOLES EQUIPO 1]],F180) )</f>
        <v>3</v>
      </c>
      <c r="P18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EQUIPO]]&lt;O182, Tabla1[[#This Row],[EQUIPO 2]], Tabla1[[#This Row],[EQUIPO 1]]) )), "-")</f>
        <v>BARCELONA</v>
      </c>
      <c r="Q181">
        <f>IF(Tabla1[[#This Row],[GANADOR DEL PARTIDO]]=Tabla1[[#This Row],[EQUIPO 1]], 1, IF(Tabla1[[#This Row],[GANADOR DEL PARTIDO]]="EMPATE",0,-1))</f>
        <v>1</v>
      </c>
      <c r="R181">
        <f>IF(Tabla1[[#This Row],[GANADOR DEL PARTIDO]]=Tabla1[[#This Row],[EQUIPO 1]], -1, IF(Tabla1[[#This Row],[GANADOR DEL PARTIDO]]="EMPATE",0,1))</f>
        <v>-1</v>
      </c>
    </row>
    <row r="182" spans="1:18" x14ac:dyDescent="0.2">
      <c r="A182" t="s">
        <v>50</v>
      </c>
      <c r="B182" t="s">
        <v>12</v>
      </c>
      <c r="C182" t="s">
        <v>94</v>
      </c>
      <c r="D182" t="s">
        <v>15</v>
      </c>
      <c r="E182">
        <v>0</v>
      </c>
      <c r="F182">
        <v>0</v>
      </c>
      <c r="G182" t="str">
        <f>CONCATENATE(Tabla1[[#This Row],[GOLES EQUIPO 1]], "-",Tabla1[[#This Row],[GOLES EQUIPO 2]])</f>
        <v>0-0</v>
      </c>
      <c r="H18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182" t="s">
        <v>44</v>
      </c>
      <c r="J182">
        <v>0</v>
      </c>
      <c r="K182">
        <v>0</v>
      </c>
      <c r="L182" t="s">
        <v>44</v>
      </c>
      <c r="M182" t="str">
        <f>IF(Tabla1[[#This Row],[GOLES AWAY]]="si", IF(ISODD(ROW(Tabla1[[#This Row],[FASE]]))="VERDADERO", IF(Tabla1[[#This Row],[GOLES EQUIPO 2]]&lt;F183,Tabla1[[#This Row],[EQUIPO 2]],Tabla1[[#This Row],[EQUIPO 1]]), IF(Tabla1[[#This Row],[GOLES EQUIPO 2]]&lt;F181,Tabla1[[#This Row],[EQUIPO 1]],Tabla1[[#This Row],[EQUIPO 2]])), "NO APLICA")</f>
        <v>NO APLICA</v>
      </c>
      <c r="N182" t="str">
        <f>IF(   OR( Tabla1[[#This Row],[FASE]] = "FINAL_", Tabla1[[#This Row],[FASE]]= "SEMIS_", Tabla1[[#This Row],[FASE]]= "CUARTOS_"), "-", IF(E182&gt;=F182,IF(E182=F182, "EMPATE",C182),D182))</f>
        <v>EMPATE</v>
      </c>
      <c r="O182">
        <f>IF(ISODD(ROW(Tabla1[[#This Row],[TEMPORADA]])), SUM(Tabla1[[#This Row],[GOLES EQUIPO 1]],F183),  SUM(Tabla1[[#This Row],[GOLES EQUIPO 1]],F181) )</f>
        <v>1</v>
      </c>
      <c r="P18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EQUIPO]]&lt;O183, Tabla1[[#This Row],[EQUIPO 2]], Tabla1[[#This Row],[EQUIPO 1]]) )), "-")</f>
        <v>-</v>
      </c>
      <c r="Q182">
        <f>IF(Tabla1[[#This Row],[GANADOR DEL PARTIDO]]=Tabla1[[#This Row],[EQUIPO 1]], 1, IF(Tabla1[[#This Row],[GANADOR DEL PARTIDO]]="EMPATE",0,-1))</f>
        <v>0</v>
      </c>
      <c r="R182">
        <f>IF(Tabla1[[#This Row],[GANADOR DEL PARTIDO]]=Tabla1[[#This Row],[EQUIPO 1]], -1, IF(Tabla1[[#This Row],[GANADOR DEL PARTIDO]]="EMPATE",0,1))</f>
        <v>0</v>
      </c>
    </row>
    <row r="183" spans="1:18" x14ac:dyDescent="0.2">
      <c r="A183" t="s">
        <v>50</v>
      </c>
      <c r="B183" t="s">
        <v>12</v>
      </c>
      <c r="C183" t="s">
        <v>20</v>
      </c>
      <c r="D183" t="s">
        <v>19</v>
      </c>
      <c r="E183">
        <v>2</v>
      </c>
      <c r="F183">
        <v>1</v>
      </c>
      <c r="G183" t="str">
        <f>CONCATENATE(Tabla1[[#This Row],[GOLES EQUIPO 1]], "-",Tabla1[[#This Row],[GOLES EQUIPO 2]])</f>
        <v>2-1</v>
      </c>
      <c r="H18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183" t="s">
        <v>44</v>
      </c>
      <c r="J183">
        <v>0</v>
      </c>
      <c r="K183">
        <v>0</v>
      </c>
      <c r="L183" t="s">
        <v>44</v>
      </c>
      <c r="M183" t="str">
        <f>IF(Tabla1[[#This Row],[GOLES AWAY]]="si", IF(ISODD(ROW(Tabla1[[#This Row],[FASE]]))="VERDADERO", IF(Tabla1[[#This Row],[GOLES EQUIPO 2]]&lt;F184,Tabla1[[#This Row],[EQUIPO 2]],Tabla1[[#This Row],[EQUIPO 1]]), IF(Tabla1[[#This Row],[GOLES EQUIPO 2]]&lt;F182,Tabla1[[#This Row],[EQUIPO 1]],Tabla1[[#This Row],[EQUIPO 2]])), "NO APLICA")</f>
        <v>NO APLICA</v>
      </c>
      <c r="N183" t="str">
        <f>IF(   OR( Tabla1[[#This Row],[FASE]] = "FINAL_", Tabla1[[#This Row],[FASE]]= "SEMIS_", Tabla1[[#This Row],[FASE]]= "CUARTOS_"), "-", IF(E183&gt;=F183,IF(E183=F183, "EMPATE",C183),D183))</f>
        <v>CHELSEA</v>
      </c>
      <c r="O183">
        <f>IF(ISODD(ROW(Tabla1[[#This Row],[TEMPORADA]])), SUM(Tabla1[[#This Row],[GOLES EQUIPO 1]],F184),  SUM(Tabla1[[#This Row],[GOLES EQUIPO 1]],F182) )</f>
        <v>3</v>
      </c>
      <c r="P18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EQUIPO]]&lt;O184, Tabla1[[#This Row],[EQUIPO 2]], Tabla1[[#This Row],[EQUIPO 1]]) )), "-")</f>
        <v>CHELSEA</v>
      </c>
      <c r="Q183">
        <f>IF(Tabla1[[#This Row],[GANADOR DEL PARTIDO]]=Tabla1[[#This Row],[EQUIPO 1]], 1, IF(Tabla1[[#This Row],[GANADOR DEL PARTIDO]]="EMPATE",0,-1))</f>
        <v>1</v>
      </c>
      <c r="R183">
        <f>IF(Tabla1[[#This Row],[GANADOR DEL PARTIDO]]=Tabla1[[#This Row],[EQUIPO 1]], -1, IF(Tabla1[[#This Row],[GANADOR DEL PARTIDO]]="EMPATE",0,1))</f>
        <v>-1</v>
      </c>
    </row>
    <row r="184" spans="1:18" x14ac:dyDescent="0.2">
      <c r="A184" t="s">
        <v>50</v>
      </c>
      <c r="B184" t="s">
        <v>12</v>
      </c>
      <c r="C184" t="s">
        <v>19</v>
      </c>
      <c r="D184" t="s">
        <v>20</v>
      </c>
      <c r="E184">
        <v>0</v>
      </c>
      <c r="F184">
        <v>1</v>
      </c>
      <c r="G184" t="str">
        <f>CONCATENATE(Tabla1[[#This Row],[GOLES EQUIPO 1]], "-",Tabla1[[#This Row],[GOLES EQUIPO 2]])</f>
        <v>0-1</v>
      </c>
      <c r="H18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184" t="s">
        <v>44</v>
      </c>
      <c r="J184">
        <v>0</v>
      </c>
      <c r="K184">
        <v>0</v>
      </c>
      <c r="L184" t="s">
        <v>44</v>
      </c>
      <c r="M184" t="str">
        <f>IF(Tabla1[[#This Row],[GOLES AWAY]]="si", IF(ISODD(ROW(Tabla1[[#This Row],[FASE]]))="VERDADERO", IF(Tabla1[[#This Row],[GOLES EQUIPO 2]]&lt;F185,Tabla1[[#This Row],[EQUIPO 2]],Tabla1[[#This Row],[EQUIPO 1]]), IF(Tabla1[[#This Row],[GOLES EQUIPO 2]]&lt;F183,Tabla1[[#This Row],[EQUIPO 1]],Tabla1[[#This Row],[EQUIPO 2]])), "NO APLICA")</f>
        <v>NO APLICA</v>
      </c>
      <c r="N184" t="str">
        <f>IF(   OR( Tabla1[[#This Row],[FASE]] = "FINAL_", Tabla1[[#This Row],[FASE]]= "SEMIS_", Tabla1[[#This Row],[FASE]]= "CUARTOS_"), "-", IF(E184&gt;=F184,IF(E184=F184, "EMPATE",C184),D184))</f>
        <v>CHELSEA</v>
      </c>
      <c r="O184">
        <f>IF(ISODD(ROW(Tabla1[[#This Row],[TEMPORADA]])), SUM(Tabla1[[#This Row],[GOLES EQUIPO 1]],F185),  SUM(Tabla1[[#This Row],[GOLES EQUIPO 1]],F183) )</f>
        <v>1</v>
      </c>
      <c r="P18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EQUIPO]]&lt;O185, Tabla1[[#This Row],[EQUIPO 2]], Tabla1[[#This Row],[EQUIPO 1]]) )), "-")</f>
        <v>-</v>
      </c>
      <c r="Q184">
        <f>IF(Tabla1[[#This Row],[GANADOR DEL PARTIDO]]=Tabla1[[#This Row],[EQUIPO 1]], 1, IF(Tabla1[[#This Row],[GANADOR DEL PARTIDO]]="EMPATE",0,-1))</f>
        <v>-1</v>
      </c>
      <c r="R184">
        <f>IF(Tabla1[[#This Row],[GANADOR DEL PARTIDO]]=Tabla1[[#This Row],[EQUIPO 1]], -1, IF(Tabla1[[#This Row],[GANADOR DEL PARTIDO]]="EMPATE",0,1))</f>
        <v>1</v>
      </c>
    </row>
    <row r="185" spans="1:18" x14ac:dyDescent="0.2">
      <c r="A185" t="s">
        <v>55</v>
      </c>
      <c r="B185" t="s">
        <v>6</v>
      </c>
      <c r="C185" t="s">
        <v>35</v>
      </c>
      <c r="D185" t="s">
        <v>15</v>
      </c>
      <c r="E185">
        <v>1</v>
      </c>
      <c r="F185">
        <v>3</v>
      </c>
      <c r="G185" t="str">
        <f>CONCATENATE(Tabla1[[#This Row],[GOLES EQUIPO 1]], "-",Tabla1[[#This Row],[GOLES EQUIPO 2]])</f>
        <v>1-3</v>
      </c>
      <c r="H18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185" t="s">
        <v>44</v>
      </c>
      <c r="J185">
        <v>0</v>
      </c>
      <c r="K185">
        <v>0</v>
      </c>
      <c r="L185" t="s">
        <v>44</v>
      </c>
      <c r="M185" t="str">
        <f>IF(Tabla1[[#This Row],[GOLES AWAY]]="si", IF(ISODD(ROW(Tabla1[[#This Row],[FASE]]))="VERDADERO", IF(Tabla1[[#This Row],[GOLES EQUIPO 2]]&lt;F186,Tabla1[[#This Row],[EQUIPO 2]],Tabla1[[#This Row],[EQUIPO 1]]), IF(Tabla1[[#This Row],[GOLES EQUIPO 2]]&lt;F184,Tabla1[[#This Row],[EQUIPO 1]],Tabla1[[#This Row],[EQUIPO 2]])), "NO APLICA")</f>
        <v>NO APLICA</v>
      </c>
      <c r="N185" t="str">
        <f>IF(   OR( Tabla1[[#This Row],[FASE]] = "FINAL_", Tabla1[[#This Row],[FASE]]= "SEMIS_", Tabla1[[#This Row],[FASE]]= "CUARTOS_"), "-", IF(E185&gt;=F185,IF(E185=F185, "EMPATE",C185),D185))</f>
        <v>BARCELONA</v>
      </c>
      <c r="O185">
        <f>IF(ISODD(ROW(Tabla1[[#This Row],[TEMPORADA]])), SUM(Tabla1[[#This Row],[GOLES EQUIPO 1]],F186),  SUM(Tabla1[[#This Row],[GOLES EQUIPO 1]],F184) )</f>
        <v>1</v>
      </c>
      <c r="P18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EQUIPO]]&lt;O186, Tabla1[[#This Row],[EQUIPO 2]], Tabla1[[#This Row],[EQUIPO 1]]) )), "-")</f>
        <v>BARCELONA</v>
      </c>
      <c r="Q185">
        <f>IF(Tabla1[[#This Row],[GANADOR DEL PARTIDO]]=Tabla1[[#This Row],[EQUIPO 1]], 1, IF(Tabla1[[#This Row],[GANADOR DEL PARTIDO]]="EMPATE",0,-1))</f>
        <v>-1</v>
      </c>
      <c r="R185">
        <f>IF(Tabla1[[#This Row],[GANADOR DEL PARTIDO]]=Tabla1[[#This Row],[EQUIPO 1]], -1, IF(Tabla1[[#This Row],[GANADOR DEL PARTIDO]]="EMPATE",0,1))</f>
        <v>1</v>
      </c>
    </row>
    <row r="186" spans="1:18" x14ac:dyDescent="0.2">
      <c r="A186" t="s">
        <v>55</v>
      </c>
      <c r="B186" t="s">
        <v>99</v>
      </c>
      <c r="C186" t="s">
        <v>15</v>
      </c>
      <c r="D186" t="s">
        <v>35</v>
      </c>
      <c r="E186">
        <v>0</v>
      </c>
      <c r="F186">
        <v>0</v>
      </c>
      <c r="G186" t="str">
        <f>CONCATENATE(Tabla1[[#This Row],[GOLES EQUIPO 1]], "-",Tabla1[[#This Row],[GOLES EQUIPO 2]])</f>
        <v>0-0</v>
      </c>
      <c r="H18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186" t="s">
        <v>44</v>
      </c>
      <c r="J186">
        <v>0</v>
      </c>
      <c r="K186">
        <v>0</v>
      </c>
      <c r="L186" t="s">
        <v>44</v>
      </c>
      <c r="M186" t="str">
        <f>IF(Tabla1[[#This Row],[GOLES AWAY]]="si", IF(ISODD(ROW(Tabla1[[#This Row],[FASE]]))="VERDADERO", IF(Tabla1[[#This Row],[GOLES EQUIPO 2]]&lt;F187,Tabla1[[#This Row],[EQUIPO 2]],Tabla1[[#This Row],[EQUIPO 1]]), IF(Tabla1[[#This Row],[GOLES EQUIPO 2]]&lt;F185,Tabla1[[#This Row],[EQUIPO 1]],Tabla1[[#This Row],[EQUIPO 2]])), "NO APLICA")</f>
        <v>NO APLICA</v>
      </c>
      <c r="N186" t="str">
        <f>IF(   OR( Tabla1[[#This Row],[FASE]] = "FINAL_", Tabla1[[#This Row],[FASE]]= "SEMIS_", Tabla1[[#This Row],[FASE]]= "CUARTOS_"), "-", IF(E186&gt;=F186,IF(E186=F186, "EMPATE",C186),D186))</f>
        <v>-</v>
      </c>
      <c r="O186">
        <f>IF(ISODD(ROW(Tabla1[[#This Row],[TEMPORADA]])), SUM(Tabla1[[#This Row],[GOLES EQUIPO 1]],F187),  SUM(Tabla1[[#This Row],[GOLES EQUIPO 1]],F185) )</f>
        <v>3</v>
      </c>
      <c r="P18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EQUIPO]]&lt;O187, Tabla1[[#This Row],[EQUIPO 2]], Tabla1[[#This Row],[EQUIPO 1]]) )), "-")</f>
        <v>-</v>
      </c>
      <c r="Q186">
        <f>IF(Tabla1[[#This Row],[GANADOR DEL PARTIDO]]=Tabla1[[#This Row],[EQUIPO 1]], 1, IF(Tabla1[[#This Row],[GANADOR DEL PARTIDO]]="EMPATE",0,-1))</f>
        <v>-1</v>
      </c>
      <c r="R186">
        <f>IF(Tabla1[[#This Row],[GANADOR DEL PARTIDO]]=Tabla1[[#This Row],[EQUIPO 1]], -1, IF(Tabla1[[#This Row],[GANADOR DEL PARTIDO]]="EMPATE",0,1))</f>
        <v>1</v>
      </c>
    </row>
    <row r="187" spans="1:18" x14ac:dyDescent="0.2">
      <c r="A187" t="s">
        <v>55</v>
      </c>
      <c r="B187" t="s">
        <v>18</v>
      </c>
      <c r="C187" t="s">
        <v>35</v>
      </c>
      <c r="D187" t="s">
        <v>56</v>
      </c>
      <c r="E187">
        <v>4</v>
      </c>
      <c r="F187">
        <v>1</v>
      </c>
      <c r="G187" t="str">
        <f>CONCATENATE(Tabla1[[#This Row],[GOLES EQUIPO 1]], "-",Tabla1[[#This Row],[GOLES EQUIPO 2]])</f>
        <v>4-1</v>
      </c>
      <c r="H18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1-4</v>
      </c>
      <c r="I187" t="s">
        <v>44</v>
      </c>
      <c r="J187">
        <v>0</v>
      </c>
      <c r="K187">
        <v>0</v>
      </c>
      <c r="L187" t="s">
        <v>44</v>
      </c>
      <c r="M187" t="str">
        <f>IF(Tabla1[[#This Row],[GOLES AWAY]]="si", IF(ISODD(ROW(Tabla1[[#This Row],[FASE]]))="VERDADERO", IF(Tabla1[[#This Row],[GOLES EQUIPO 2]]&lt;F188,Tabla1[[#This Row],[EQUIPO 2]],Tabla1[[#This Row],[EQUIPO 1]]), IF(Tabla1[[#This Row],[GOLES EQUIPO 2]]&lt;F186,Tabla1[[#This Row],[EQUIPO 1]],Tabla1[[#This Row],[EQUIPO 2]])), "NO APLICA")</f>
        <v>NO APLICA</v>
      </c>
      <c r="N187" t="str">
        <f>IF(   OR( Tabla1[[#This Row],[FASE]] = "FINAL_", Tabla1[[#This Row],[FASE]]= "SEMIS_", Tabla1[[#This Row],[FASE]]= "CUARTOS_"), "-", IF(E187&gt;=F187,IF(E187=F187, "EMPATE",C187),D187))</f>
        <v>MANCHESTER UNITED</v>
      </c>
      <c r="O187">
        <f>IF(ISODD(ROW(Tabla1[[#This Row],[TEMPORADA]])), SUM(Tabla1[[#This Row],[GOLES EQUIPO 1]],F188),  SUM(Tabla1[[#This Row],[GOLES EQUIPO 1]],F186) )</f>
        <v>6</v>
      </c>
      <c r="P18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EQUIPO]]&lt;O188, Tabla1[[#This Row],[EQUIPO 2]], Tabla1[[#This Row],[EQUIPO 1]]) )), "-")</f>
        <v>MANCHESTER UNITED</v>
      </c>
      <c r="Q187">
        <f>IF(Tabla1[[#This Row],[GANADOR DEL PARTIDO]]=Tabla1[[#This Row],[EQUIPO 1]], 1, IF(Tabla1[[#This Row],[GANADOR DEL PARTIDO]]="EMPATE",0,-1))</f>
        <v>1</v>
      </c>
      <c r="R187">
        <f>IF(Tabla1[[#This Row],[GANADOR DEL PARTIDO]]=Tabla1[[#This Row],[EQUIPO 1]], -1, IF(Tabla1[[#This Row],[GANADOR DEL PARTIDO]]="EMPATE",0,1))</f>
        <v>-1</v>
      </c>
    </row>
    <row r="188" spans="1:18" x14ac:dyDescent="0.2">
      <c r="A188" t="s">
        <v>55</v>
      </c>
      <c r="B188" t="s">
        <v>18</v>
      </c>
      <c r="C188" t="s">
        <v>56</v>
      </c>
      <c r="D188" t="s">
        <v>35</v>
      </c>
      <c r="E188">
        <v>0</v>
      </c>
      <c r="F188">
        <v>2</v>
      </c>
      <c r="G188" t="str">
        <f>CONCATENATE(Tabla1[[#This Row],[GOLES EQUIPO 1]], "-",Tabla1[[#This Row],[GOLES EQUIPO 2]])</f>
        <v>0-2</v>
      </c>
      <c r="H18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188" t="s">
        <v>44</v>
      </c>
      <c r="J188">
        <v>0</v>
      </c>
      <c r="K188">
        <v>0</v>
      </c>
      <c r="L188" t="s">
        <v>44</v>
      </c>
      <c r="M188" t="str">
        <f>IF(Tabla1[[#This Row],[GOLES AWAY]]="si", IF(ISODD(ROW(Tabla1[[#This Row],[FASE]]))="VERDADERO", IF(Tabla1[[#This Row],[GOLES EQUIPO 2]]&lt;F189,Tabla1[[#This Row],[EQUIPO 2]],Tabla1[[#This Row],[EQUIPO 1]]), IF(Tabla1[[#This Row],[GOLES EQUIPO 2]]&lt;F187,Tabla1[[#This Row],[EQUIPO 1]],Tabla1[[#This Row],[EQUIPO 2]])), "NO APLICA")</f>
        <v>NO APLICA</v>
      </c>
      <c r="N188" t="str">
        <f>IF(   OR( Tabla1[[#This Row],[FASE]] = "FINAL_", Tabla1[[#This Row],[FASE]]= "SEMIS_", Tabla1[[#This Row],[FASE]]= "CUARTOS_"), "-", IF(E188&gt;=F188,IF(E188=F188, "EMPATE",C188),D188))</f>
        <v>MANCHESTER UNITED</v>
      </c>
      <c r="O188">
        <f>IF(ISODD(ROW(Tabla1[[#This Row],[TEMPORADA]])), SUM(Tabla1[[#This Row],[GOLES EQUIPO 1]],F189),  SUM(Tabla1[[#This Row],[GOLES EQUIPO 1]],F187) )</f>
        <v>1</v>
      </c>
      <c r="P18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EQUIPO]]&lt;O189, Tabla1[[#This Row],[EQUIPO 2]], Tabla1[[#This Row],[EQUIPO 1]]) )), "-")</f>
        <v>-</v>
      </c>
      <c r="Q188">
        <f>IF(Tabla1[[#This Row],[GANADOR DEL PARTIDO]]=Tabla1[[#This Row],[EQUIPO 1]], 1, IF(Tabla1[[#This Row],[GANADOR DEL PARTIDO]]="EMPATE",0,-1))</f>
        <v>-1</v>
      </c>
      <c r="R188">
        <f>IF(Tabla1[[#This Row],[GANADOR DEL PARTIDO]]=Tabla1[[#This Row],[EQUIPO 1]], -1, IF(Tabla1[[#This Row],[GANADOR DEL PARTIDO]]="EMPATE",0,1))</f>
        <v>1</v>
      </c>
    </row>
    <row r="189" spans="1:18" x14ac:dyDescent="0.2">
      <c r="A189" t="s">
        <v>55</v>
      </c>
      <c r="B189" t="s">
        <v>18</v>
      </c>
      <c r="C189" t="s">
        <v>15</v>
      </c>
      <c r="D189" t="s">
        <v>5</v>
      </c>
      <c r="E189">
        <v>1</v>
      </c>
      <c r="F189">
        <v>1</v>
      </c>
      <c r="G189" t="str">
        <f>CONCATENATE(Tabla1[[#This Row],[GOLES EQUIPO 1]], "-",Tabla1[[#This Row],[GOLES EQUIPO 2]])</f>
        <v>1-1</v>
      </c>
      <c r="H18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189" t="s">
        <v>44</v>
      </c>
      <c r="J189">
        <v>0</v>
      </c>
      <c r="K189">
        <v>0</v>
      </c>
      <c r="L189" t="s">
        <v>44</v>
      </c>
      <c r="M189" t="str">
        <f>IF(Tabla1[[#This Row],[GOLES AWAY]]="si", IF(ISODD(ROW(Tabla1[[#This Row],[FASE]]))="VERDADERO", IF(Tabla1[[#This Row],[GOLES EQUIPO 2]]&lt;F190,Tabla1[[#This Row],[EQUIPO 2]],Tabla1[[#This Row],[EQUIPO 1]]), IF(Tabla1[[#This Row],[GOLES EQUIPO 2]]&lt;F188,Tabla1[[#This Row],[EQUIPO 1]],Tabla1[[#This Row],[EQUIPO 2]])), "NO APLICA")</f>
        <v>NO APLICA</v>
      </c>
      <c r="N189" t="str">
        <f>IF(   OR( Tabla1[[#This Row],[FASE]] = "FINAL_", Tabla1[[#This Row],[FASE]]= "SEMIS_", Tabla1[[#This Row],[FASE]]= "CUARTOS_"), "-", IF(E189&gt;=F189,IF(E189=F189, "EMPATE",C189),D189))</f>
        <v>EMPATE</v>
      </c>
      <c r="O189">
        <f>IF(ISODD(ROW(Tabla1[[#This Row],[TEMPORADA]])), SUM(Tabla1[[#This Row],[GOLES EQUIPO 1]],F190),  SUM(Tabla1[[#This Row],[GOLES EQUIPO 1]],F188) )</f>
        <v>3</v>
      </c>
      <c r="P18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EQUIPO]]&lt;O190, Tabla1[[#This Row],[EQUIPO 2]], Tabla1[[#This Row],[EQUIPO 1]]) )), "-")</f>
        <v>BARCELONA</v>
      </c>
      <c r="Q189">
        <f>IF(Tabla1[[#This Row],[GANADOR DEL PARTIDO]]=Tabla1[[#This Row],[EQUIPO 1]], 1, IF(Tabla1[[#This Row],[GANADOR DEL PARTIDO]]="EMPATE",0,-1))</f>
        <v>0</v>
      </c>
      <c r="R189">
        <f>IF(Tabla1[[#This Row],[GANADOR DEL PARTIDO]]=Tabla1[[#This Row],[EQUIPO 1]], -1, IF(Tabla1[[#This Row],[GANADOR DEL PARTIDO]]="EMPATE",0,1))</f>
        <v>0</v>
      </c>
    </row>
    <row r="190" spans="1:18" x14ac:dyDescent="0.2">
      <c r="A190" t="s">
        <v>55</v>
      </c>
      <c r="B190" t="s">
        <v>18</v>
      </c>
      <c r="C190" t="s">
        <v>5</v>
      </c>
      <c r="D190" t="s">
        <v>15</v>
      </c>
      <c r="E190">
        <v>0</v>
      </c>
      <c r="F190">
        <v>2</v>
      </c>
      <c r="G190" t="str">
        <f>CONCATENATE(Tabla1[[#This Row],[GOLES EQUIPO 1]], "-",Tabla1[[#This Row],[GOLES EQUIPO 2]])</f>
        <v>0-2</v>
      </c>
      <c r="H19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190" t="s">
        <v>44</v>
      </c>
      <c r="J190">
        <v>0</v>
      </c>
      <c r="K190">
        <v>0</v>
      </c>
      <c r="L190" t="s">
        <v>44</v>
      </c>
      <c r="M190" t="str">
        <f>IF(Tabla1[[#This Row],[GOLES AWAY]]="si", IF(ISODD(ROW(Tabla1[[#This Row],[FASE]]))="VERDADERO", IF(Tabla1[[#This Row],[GOLES EQUIPO 2]]&lt;F191,Tabla1[[#This Row],[EQUIPO 2]],Tabla1[[#This Row],[EQUIPO 1]]), IF(Tabla1[[#This Row],[GOLES EQUIPO 2]]&lt;F189,Tabla1[[#This Row],[EQUIPO 1]],Tabla1[[#This Row],[EQUIPO 2]])), "NO APLICA")</f>
        <v>NO APLICA</v>
      </c>
      <c r="N190" t="str">
        <f>IF(   OR( Tabla1[[#This Row],[FASE]] = "FINAL_", Tabla1[[#This Row],[FASE]]= "SEMIS_", Tabla1[[#This Row],[FASE]]= "CUARTOS_"), "-", IF(E190&gt;=F190,IF(E190=F190, "EMPATE",C190),D190))</f>
        <v>BARCELONA</v>
      </c>
      <c r="O190">
        <f>IF(ISODD(ROW(Tabla1[[#This Row],[TEMPORADA]])), SUM(Tabla1[[#This Row],[GOLES EQUIPO 1]],F191),  SUM(Tabla1[[#This Row],[GOLES EQUIPO 1]],F189) )</f>
        <v>1</v>
      </c>
      <c r="P19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EQUIPO]]&lt;O191, Tabla1[[#This Row],[EQUIPO 2]], Tabla1[[#This Row],[EQUIPO 1]]) )), "-")</f>
        <v>-</v>
      </c>
      <c r="Q190">
        <f>IF(Tabla1[[#This Row],[GANADOR DEL PARTIDO]]=Tabla1[[#This Row],[EQUIPO 1]], 1, IF(Tabla1[[#This Row],[GANADOR DEL PARTIDO]]="EMPATE",0,-1))</f>
        <v>-1</v>
      </c>
      <c r="R190">
        <f>IF(Tabla1[[#This Row],[GANADOR DEL PARTIDO]]=Tabla1[[#This Row],[EQUIPO 1]], -1, IF(Tabla1[[#This Row],[GANADOR DEL PARTIDO]]="EMPATE",0,1))</f>
        <v>1</v>
      </c>
    </row>
    <row r="191" spans="1:18" x14ac:dyDescent="0.2">
      <c r="A191" t="s">
        <v>55</v>
      </c>
      <c r="B191" t="s">
        <v>12</v>
      </c>
      <c r="C191" t="s">
        <v>32</v>
      </c>
      <c r="D191" t="s">
        <v>5</v>
      </c>
      <c r="E191">
        <v>0</v>
      </c>
      <c r="F191">
        <v>1</v>
      </c>
      <c r="G191" t="str">
        <f>CONCATENATE(Tabla1[[#This Row],[GOLES EQUIPO 1]], "-",Tabla1[[#This Row],[GOLES EQUIPO 2]])</f>
        <v>0-1</v>
      </c>
      <c r="H19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191" t="s">
        <v>44</v>
      </c>
      <c r="J191">
        <v>0</v>
      </c>
      <c r="K191">
        <v>0</v>
      </c>
      <c r="L191" t="s">
        <v>44</v>
      </c>
      <c r="M191" t="str">
        <f>IF(Tabla1[[#This Row],[GOLES AWAY]]="si", IF(ISODD(ROW(Tabla1[[#This Row],[FASE]]))="VERDADERO", IF(Tabla1[[#This Row],[GOLES EQUIPO 2]]&lt;F192,Tabla1[[#This Row],[EQUIPO 2]],Tabla1[[#This Row],[EQUIPO 1]]), IF(Tabla1[[#This Row],[GOLES EQUIPO 2]]&lt;F190,Tabla1[[#This Row],[EQUIPO 1]],Tabla1[[#This Row],[EQUIPO 2]])), "NO APLICA")</f>
        <v>NO APLICA</v>
      </c>
      <c r="N191" t="str">
        <f>IF(   OR( Tabla1[[#This Row],[FASE]] = "FINAL_", Tabla1[[#This Row],[FASE]]= "SEMIS_", Tabla1[[#This Row],[FASE]]= "CUARTOS_"), "-", IF(E191&gt;=F191,IF(E191=F191, "EMPATE",C191),D191))</f>
        <v>REAL MADRID</v>
      </c>
      <c r="O191">
        <f>IF(ISODD(ROW(Tabla1[[#This Row],[TEMPORADA]])), SUM(Tabla1[[#This Row],[GOLES EQUIPO 1]],F192),  SUM(Tabla1[[#This Row],[GOLES EQUIPO 1]],F190) )</f>
        <v>0</v>
      </c>
      <c r="P19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EQUIPO]]&lt;O192, Tabla1[[#This Row],[EQUIPO 2]], Tabla1[[#This Row],[EQUIPO 1]]) )), "-")</f>
        <v>REAL MADRID</v>
      </c>
      <c r="Q191">
        <f>IF(Tabla1[[#This Row],[GANADOR DEL PARTIDO]]=Tabla1[[#This Row],[EQUIPO 1]], 1, IF(Tabla1[[#This Row],[GANADOR DEL PARTIDO]]="EMPATE",0,-1))</f>
        <v>-1</v>
      </c>
      <c r="R191">
        <f>IF(Tabla1[[#This Row],[GANADOR DEL PARTIDO]]=Tabla1[[#This Row],[EQUIPO 1]], -1, IF(Tabla1[[#This Row],[GANADOR DEL PARTIDO]]="EMPATE",0,1))</f>
        <v>1</v>
      </c>
    </row>
    <row r="192" spans="1:18" x14ac:dyDescent="0.2">
      <c r="A192" t="s">
        <v>55</v>
      </c>
      <c r="B192" t="s">
        <v>12</v>
      </c>
      <c r="C192" t="s">
        <v>5</v>
      </c>
      <c r="D192" t="s">
        <v>32</v>
      </c>
      <c r="E192">
        <v>4</v>
      </c>
      <c r="F192">
        <v>0</v>
      </c>
      <c r="G192" t="str">
        <f>CONCATENATE(Tabla1[[#This Row],[GOLES EQUIPO 1]], "-",Tabla1[[#This Row],[GOLES EQUIPO 2]])</f>
        <v>4-0</v>
      </c>
      <c r="H19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0-4</v>
      </c>
      <c r="I192" t="s">
        <v>44</v>
      </c>
      <c r="J192">
        <v>0</v>
      </c>
      <c r="K192">
        <v>0</v>
      </c>
      <c r="L192" t="s">
        <v>44</v>
      </c>
      <c r="M192" t="str">
        <f>IF(Tabla1[[#This Row],[GOLES AWAY]]="si", IF(ISODD(ROW(Tabla1[[#This Row],[FASE]]))="VERDADERO", IF(Tabla1[[#This Row],[GOLES EQUIPO 2]]&lt;F193,Tabla1[[#This Row],[EQUIPO 2]],Tabla1[[#This Row],[EQUIPO 1]]), IF(Tabla1[[#This Row],[GOLES EQUIPO 2]]&lt;F191,Tabla1[[#This Row],[EQUIPO 1]],Tabla1[[#This Row],[EQUIPO 2]])), "NO APLICA")</f>
        <v>NO APLICA</v>
      </c>
      <c r="N192" t="str">
        <f>IF(   OR( Tabla1[[#This Row],[FASE]] = "FINAL_", Tabla1[[#This Row],[FASE]]= "SEMIS_", Tabla1[[#This Row],[FASE]]= "CUARTOS_"), "-", IF(E192&gt;=F192,IF(E192=F192, "EMPATE",C192),D192))</f>
        <v>REAL MADRID</v>
      </c>
      <c r="O192">
        <f>IF(ISODD(ROW(Tabla1[[#This Row],[TEMPORADA]])), SUM(Tabla1[[#This Row],[GOLES EQUIPO 1]],F193),  SUM(Tabla1[[#This Row],[GOLES EQUIPO 1]],F191) )</f>
        <v>5</v>
      </c>
      <c r="P19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EQUIPO]]&lt;O193, Tabla1[[#This Row],[EQUIPO 2]], Tabla1[[#This Row],[EQUIPO 1]]) )), "-")</f>
        <v>-</v>
      </c>
      <c r="Q192">
        <f>IF(Tabla1[[#This Row],[GANADOR DEL PARTIDO]]=Tabla1[[#This Row],[EQUIPO 1]], 1, IF(Tabla1[[#This Row],[GANADOR DEL PARTIDO]]="EMPATE",0,-1))</f>
        <v>1</v>
      </c>
      <c r="R192">
        <f>IF(Tabla1[[#This Row],[GANADOR DEL PARTIDO]]=Tabla1[[#This Row],[EQUIPO 1]], -1, IF(Tabla1[[#This Row],[GANADOR DEL PARTIDO]]="EMPATE",0,1))</f>
        <v>-1</v>
      </c>
    </row>
    <row r="193" spans="1:18" x14ac:dyDescent="0.2">
      <c r="A193" t="s">
        <v>55</v>
      </c>
      <c r="B193" t="s">
        <v>12</v>
      </c>
      <c r="C193" t="s">
        <v>35</v>
      </c>
      <c r="D193" t="s">
        <v>20</v>
      </c>
      <c r="E193">
        <v>2</v>
      </c>
      <c r="F193">
        <v>1</v>
      </c>
      <c r="G193" t="str">
        <f>CONCATENATE(Tabla1[[#This Row],[GOLES EQUIPO 1]], "-",Tabla1[[#This Row],[GOLES EQUIPO 2]])</f>
        <v>2-1</v>
      </c>
      <c r="H19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193" t="s">
        <v>44</v>
      </c>
      <c r="J193">
        <v>0</v>
      </c>
      <c r="K193">
        <v>0</v>
      </c>
      <c r="L193" t="s">
        <v>44</v>
      </c>
      <c r="M193" t="str">
        <f>IF(Tabla1[[#This Row],[GOLES AWAY]]="si", IF(ISODD(ROW(Tabla1[[#This Row],[FASE]]))="VERDADERO", IF(Tabla1[[#This Row],[GOLES EQUIPO 2]]&lt;F194,Tabla1[[#This Row],[EQUIPO 2]],Tabla1[[#This Row],[EQUIPO 1]]), IF(Tabla1[[#This Row],[GOLES EQUIPO 2]]&lt;F192,Tabla1[[#This Row],[EQUIPO 1]],Tabla1[[#This Row],[EQUIPO 2]])), "NO APLICA")</f>
        <v>NO APLICA</v>
      </c>
      <c r="N193" t="str">
        <f>IF(   OR( Tabla1[[#This Row],[FASE]] = "FINAL_", Tabla1[[#This Row],[FASE]]= "SEMIS_", Tabla1[[#This Row],[FASE]]= "CUARTOS_"), "-", IF(E193&gt;=F193,IF(E193=F193, "EMPATE",C193),D193))</f>
        <v>MANCHESTER UNITED</v>
      </c>
      <c r="O193">
        <f>IF(ISODD(ROW(Tabla1[[#This Row],[TEMPORADA]])), SUM(Tabla1[[#This Row],[GOLES EQUIPO 1]],F194),  SUM(Tabla1[[#This Row],[GOLES EQUIPO 1]],F192) )</f>
        <v>3</v>
      </c>
      <c r="P19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EQUIPO]]&lt;O194, Tabla1[[#This Row],[EQUIPO 2]], Tabla1[[#This Row],[EQUIPO 1]]) )), "-")</f>
        <v>MANCHESTER UNITED</v>
      </c>
      <c r="Q193">
        <f>IF(Tabla1[[#This Row],[GANADOR DEL PARTIDO]]=Tabla1[[#This Row],[EQUIPO 1]], 1, IF(Tabla1[[#This Row],[GANADOR DEL PARTIDO]]="EMPATE",0,-1))</f>
        <v>1</v>
      </c>
      <c r="R193">
        <f>IF(Tabla1[[#This Row],[GANADOR DEL PARTIDO]]=Tabla1[[#This Row],[EQUIPO 1]], -1, IF(Tabla1[[#This Row],[GANADOR DEL PARTIDO]]="EMPATE",0,1))</f>
        <v>-1</v>
      </c>
    </row>
    <row r="194" spans="1:18" x14ac:dyDescent="0.2">
      <c r="A194" t="s">
        <v>55</v>
      </c>
      <c r="B194" t="s">
        <v>12</v>
      </c>
      <c r="C194" t="s">
        <v>20</v>
      </c>
      <c r="D194" t="s">
        <v>35</v>
      </c>
      <c r="E194">
        <v>0</v>
      </c>
      <c r="F194">
        <v>1</v>
      </c>
      <c r="G194" t="str">
        <f>CONCATENATE(Tabla1[[#This Row],[GOLES EQUIPO 1]], "-",Tabla1[[#This Row],[GOLES EQUIPO 2]])</f>
        <v>0-1</v>
      </c>
      <c r="H19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194" t="s">
        <v>44</v>
      </c>
      <c r="J194">
        <v>0</v>
      </c>
      <c r="K194">
        <v>0</v>
      </c>
      <c r="L194" t="s">
        <v>44</v>
      </c>
      <c r="M194" t="str">
        <f>IF(Tabla1[[#This Row],[GOLES AWAY]]="si", IF(ISODD(ROW(Tabla1[[#This Row],[FASE]]))="VERDADERO", IF(Tabla1[[#This Row],[GOLES EQUIPO 2]]&lt;F195,Tabla1[[#This Row],[EQUIPO 2]],Tabla1[[#This Row],[EQUIPO 1]]), IF(Tabla1[[#This Row],[GOLES EQUIPO 2]]&lt;F193,Tabla1[[#This Row],[EQUIPO 1]],Tabla1[[#This Row],[EQUIPO 2]])), "NO APLICA")</f>
        <v>NO APLICA</v>
      </c>
      <c r="N194" t="str">
        <f>IF(   OR( Tabla1[[#This Row],[FASE]] = "FINAL_", Tabla1[[#This Row],[FASE]]= "SEMIS_", Tabla1[[#This Row],[FASE]]= "CUARTOS_"), "-", IF(E194&gt;=F194,IF(E194=F194, "EMPATE",C194),D194))</f>
        <v>MANCHESTER UNITED</v>
      </c>
      <c r="O194">
        <f>IF(ISODD(ROW(Tabla1[[#This Row],[TEMPORADA]])), SUM(Tabla1[[#This Row],[GOLES EQUIPO 1]],F195),  SUM(Tabla1[[#This Row],[GOLES EQUIPO 1]],F193) )</f>
        <v>1</v>
      </c>
      <c r="P19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EQUIPO]]&lt;O195, Tabla1[[#This Row],[EQUIPO 2]], Tabla1[[#This Row],[EQUIPO 1]]) )), "-")</f>
        <v>-</v>
      </c>
      <c r="Q194">
        <f>IF(Tabla1[[#This Row],[GANADOR DEL PARTIDO]]=Tabla1[[#This Row],[EQUIPO 1]], 1, IF(Tabla1[[#This Row],[GANADOR DEL PARTIDO]]="EMPATE",0,-1))</f>
        <v>-1</v>
      </c>
      <c r="R194">
        <f>IF(Tabla1[[#This Row],[GANADOR DEL PARTIDO]]=Tabla1[[#This Row],[EQUIPO 1]], -1, IF(Tabla1[[#This Row],[GANADOR DEL PARTIDO]]="EMPATE",0,1))</f>
        <v>1</v>
      </c>
    </row>
    <row r="195" spans="1:18" x14ac:dyDescent="0.2">
      <c r="A195" t="s">
        <v>55</v>
      </c>
      <c r="B195" t="s">
        <v>12</v>
      </c>
      <c r="C195" t="s">
        <v>57</v>
      </c>
      <c r="D195" t="s">
        <v>15</v>
      </c>
      <c r="E195">
        <v>0</v>
      </c>
      <c r="F195">
        <v>1</v>
      </c>
      <c r="G195" t="str">
        <f>CONCATENATE(Tabla1[[#This Row],[GOLES EQUIPO 1]], "-",Tabla1[[#This Row],[GOLES EQUIPO 2]])</f>
        <v>0-1</v>
      </c>
      <c r="H19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195" t="s">
        <v>44</v>
      </c>
      <c r="J195">
        <v>0</v>
      </c>
      <c r="K195">
        <v>0</v>
      </c>
      <c r="L195" t="s">
        <v>44</v>
      </c>
      <c r="M195" t="str">
        <f>IF(Tabla1[[#This Row],[GOLES AWAY]]="si", IF(ISODD(ROW(Tabla1[[#This Row],[FASE]]))="VERDADERO", IF(Tabla1[[#This Row],[GOLES EQUIPO 2]]&lt;F196,Tabla1[[#This Row],[EQUIPO 2]],Tabla1[[#This Row],[EQUIPO 1]]), IF(Tabla1[[#This Row],[GOLES EQUIPO 2]]&lt;F194,Tabla1[[#This Row],[EQUIPO 1]],Tabla1[[#This Row],[EQUIPO 2]])), "NO APLICA")</f>
        <v>NO APLICA</v>
      </c>
      <c r="N195" t="str">
        <f>IF(   OR( Tabla1[[#This Row],[FASE]] = "FINAL_", Tabla1[[#This Row],[FASE]]= "SEMIS_", Tabla1[[#This Row],[FASE]]= "CUARTOS_"), "-", IF(E195&gt;=F195,IF(E195=F195, "EMPATE",C195),D195))</f>
        <v>BARCELONA</v>
      </c>
      <c r="O195">
        <f>IF(ISODD(ROW(Tabla1[[#This Row],[TEMPORADA]])), SUM(Tabla1[[#This Row],[GOLES EQUIPO 1]],F196),  SUM(Tabla1[[#This Row],[GOLES EQUIPO 1]],F194) )</f>
        <v>1</v>
      </c>
      <c r="P19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EQUIPO]]&lt;O196, Tabla1[[#This Row],[EQUIPO 2]], Tabla1[[#This Row],[EQUIPO 1]]) )), "-")</f>
        <v>BARCELONA</v>
      </c>
      <c r="Q195">
        <f>IF(Tabla1[[#This Row],[GANADOR DEL PARTIDO]]=Tabla1[[#This Row],[EQUIPO 1]], 1, IF(Tabla1[[#This Row],[GANADOR DEL PARTIDO]]="EMPATE",0,-1))</f>
        <v>-1</v>
      </c>
      <c r="R195">
        <f>IF(Tabla1[[#This Row],[GANADOR DEL PARTIDO]]=Tabla1[[#This Row],[EQUIPO 1]], -1, IF(Tabla1[[#This Row],[GANADOR DEL PARTIDO]]="EMPATE",0,1))</f>
        <v>1</v>
      </c>
    </row>
    <row r="196" spans="1:18" x14ac:dyDescent="0.2">
      <c r="A196" t="s">
        <v>55</v>
      </c>
      <c r="B196" t="s">
        <v>12</v>
      </c>
      <c r="C196" t="s">
        <v>15</v>
      </c>
      <c r="D196" t="s">
        <v>57</v>
      </c>
      <c r="E196">
        <v>5</v>
      </c>
      <c r="F196">
        <v>1</v>
      </c>
      <c r="G196" t="str">
        <f>CONCATENATE(Tabla1[[#This Row],[GOLES EQUIPO 1]], "-",Tabla1[[#This Row],[GOLES EQUIPO 2]])</f>
        <v>5-1</v>
      </c>
      <c r="H19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1-5</v>
      </c>
      <c r="I196" t="s">
        <v>44</v>
      </c>
      <c r="J196">
        <v>0</v>
      </c>
      <c r="K196">
        <v>0</v>
      </c>
      <c r="L196" t="s">
        <v>44</v>
      </c>
      <c r="M196" t="str">
        <f>IF(Tabla1[[#This Row],[GOLES AWAY]]="si", IF(ISODD(ROW(Tabla1[[#This Row],[FASE]]))="VERDADERO", IF(Tabla1[[#This Row],[GOLES EQUIPO 2]]&lt;F197,Tabla1[[#This Row],[EQUIPO 2]],Tabla1[[#This Row],[EQUIPO 1]]), IF(Tabla1[[#This Row],[GOLES EQUIPO 2]]&lt;F195,Tabla1[[#This Row],[EQUIPO 1]],Tabla1[[#This Row],[EQUIPO 2]])), "NO APLICA")</f>
        <v>NO APLICA</v>
      </c>
      <c r="N196" t="str">
        <f>IF(   OR( Tabla1[[#This Row],[FASE]] = "FINAL_", Tabla1[[#This Row],[FASE]]= "SEMIS_", Tabla1[[#This Row],[FASE]]= "CUARTOS_"), "-", IF(E196&gt;=F196,IF(E196=F196, "EMPATE",C196),D196))</f>
        <v>BARCELONA</v>
      </c>
      <c r="O196">
        <f>IF(ISODD(ROW(Tabla1[[#This Row],[TEMPORADA]])), SUM(Tabla1[[#This Row],[GOLES EQUIPO 1]],F197),  SUM(Tabla1[[#This Row],[GOLES EQUIPO 1]],F195) )</f>
        <v>6</v>
      </c>
      <c r="P19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EQUIPO]]&lt;O197, Tabla1[[#This Row],[EQUIPO 2]], Tabla1[[#This Row],[EQUIPO 1]]) )), "-")</f>
        <v>-</v>
      </c>
      <c r="Q196">
        <f>IF(Tabla1[[#This Row],[GANADOR DEL PARTIDO]]=Tabla1[[#This Row],[EQUIPO 1]], 1, IF(Tabla1[[#This Row],[GANADOR DEL PARTIDO]]="EMPATE",0,-1))</f>
        <v>1</v>
      </c>
      <c r="R196">
        <f>IF(Tabla1[[#This Row],[GANADOR DEL PARTIDO]]=Tabla1[[#This Row],[EQUIPO 1]], -1, IF(Tabla1[[#This Row],[GANADOR DEL PARTIDO]]="EMPATE",0,1))</f>
        <v>-1</v>
      </c>
    </row>
    <row r="197" spans="1:18" x14ac:dyDescent="0.2">
      <c r="A197" t="s">
        <v>55</v>
      </c>
      <c r="B197" t="s">
        <v>12</v>
      </c>
      <c r="C197" t="s">
        <v>56</v>
      </c>
      <c r="D197" t="s">
        <v>17</v>
      </c>
      <c r="E197">
        <v>2</v>
      </c>
      <c r="F197">
        <v>1</v>
      </c>
      <c r="G197" t="str">
        <f>CONCATENATE(Tabla1[[#This Row],[GOLES EQUIPO 1]], "-",Tabla1[[#This Row],[GOLES EQUIPO 2]])</f>
        <v>2-1</v>
      </c>
      <c r="H19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197" t="s">
        <v>44</v>
      </c>
      <c r="J197">
        <v>0</v>
      </c>
      <c r="K197">
        <v>0</v>
      </c>
      <c r="L197" t="s">
        <v>44</v>
      </c>
      <c r="M197" t="str">
        <f>IF(Tabla1[[#This Row],[GOLES AWAY]]="si", IF(ISODD(ROW(Tabla1[[#This Row],[FASE]]))="VERDADERO", IF(Tabla1[[#This Row],[GOLES EQUIPO 2]]&lt;F198,Tabla1[[#This Row],[EQUIPO 2]],Tabla1[[#This Row],[EQUIPO 1]]), IF(Tabla1[[#This Row],[GOLES EQUIPO 2]]&lt;F196,Tabla1[[#This Row],[EQUIPO 1]],Tabla1[[#This Row],[EQUIPO 2]])), "NO APLICA")</f>
        <v>NO APLICA</v>
      </c>
      <c r="N197" t="str">
        <f>IF(   OR( Tabla1[[#This Row],[FASE]] = "FINAL_", Tabla1[[#This Row],[FASE]]= "SEMIS_", Tabla1[[#This Row],[FASE]]= "CUARTOS_"), "-", IF(E197&gt;=F197,IF(E197=F197, "EMPATE",C197),D197))</f>
        <v>SCHALKE</v>
      </c>
      <c r="O197">
        <f>IF(ISODD(ROW(Tabla1[[#This Row],[TEMPORADA]])), SUM(Tabla1[[#This Row],[GOLES EQUIPO 1]],F198),  SUM(Tabla1[[#This Row],[GOLES EQUIPO 1]],F196) )</f>
        <v>7</v>
      </c>
      <c r="P19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EQUIPO]]&lt;O198, Tabla1[[#This Row],[EQUIPO 2]], Tabla1[[#This Row],[EQUIPO 1]]) )), "-")</f>
        <v>SCHALKE</v>
      </c>
      <c r="Q197">
        <f>IF(Tabla1[[#This Row],[GANADOR DEL PARTIDO]]=Tabla1[[#This Row],[EQUIPO 1]], 1, IF(Tabla1[[#This Row],[GANADOR DEL PARTIDO]]="EMPATE",0,-1))</f>
        <v>1</v>
      </c>
      <c r="R197">
        <f>IF(Tabla1[[#This Row],[GANADOR DEL PARTIDO]]=Tabla1[[#This Row],[EQUIPO 1]], -1, IF(Tabla1[[#This Row],[GANADOR DEL PARTIDO]]="EMPATE",0,1))</f>
        <v>-1</v>
      </c>
    </row>
    <row r="198" spans="1:18" x14ac:dyDescent="0.2">
      <c r="A198" t="s">
        <v>55</v>
      </c>
      <c r="B198" t="s">
        <v>12</v>
      </c>
      <c r="C198" t="s">
        <v>17</v>
      </c>
      <c r="D198" t="s">
        <v>56</v>
      </c>
      <c r="E198">
        <v>2</v>
      </c>
      <c r="F198">
        <v>5</v>
      </c>
      <c r="G198" t="str">
        <f>CONCATENATE(Tabla1[[#This Row],[GOLES EQUIPO 1]], "-",Tabla1[[#This Row],[GOLES EQUIPO 2]])</f>
        <v>2-5</v>
      </c>
      <c r="H19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2-5</v>
      </c>
      <c r="I198" t="s">
        <v>44</v>
      </c>
      <c r="J198">
        <v>0</v>
      </c>
      <c r="K198">
        <v>0</v>
      </c>
      <c r="L198" t="s">
        <v>44</v>
      </c>
      <c r="M198" t="str">
        <f>IF(Tabla1[[#This Row],[GOLES AWAY]]="si", IF(ISODD(ROW(Tabla1[[#This Row],[FASE]]))="VERDADERO", IF(Tabla1[[#This Row],[GOLES EQUIPO 2]]&lt;F199,Tabla1[[#This Row],[EQUIPO 2]],Tabla1[[#This Row],[EQUIPO 1]]), IF(Tabla1[[#This Row],[GOLES EQUIPO 2]]&lt;F197,Tabla1[[#This Row],[EQUIPO 1]],Tabla1[[#This Row],[EQUIPO 2]])), "NO APLICA")</f>
        <v>NO APLICA</v>
      </c>
      <c r="N198" t="str">
        <f>IF(   OR( Tabla1[[#This Row],[FASE]] = "FINAL_", Tabla1[[#This Row],[FASE]]= "SEMIS_", Tabla1[[#This Row],[FASE]]= "CUARTOS_"), "-", IF(E198&gt;=F198,IF(E198=F198, "EMPATE",C198),D198))</f>
        <v>SCHALKE</v>
      </c>
      <c r="O198">
        <f>IF(ISODD(ROW(Tabla1[[#This Row],[TEMPORADA]])), SUM(Tabla1[[#This Row],[GOLES EQUIPO 1]],F199),  SUM(Tabla1[[#This Row],[GOLES EQUIPO 1]],F197) )</f>
        <v>3</v>
      </c>
      <c r="P19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EQUIPO]]&lt;O199, Tabla1[[#This Row],[EQUIPO 2]], Tabla1[[#This Row],[EQUIPO 1]]) )), "-")</f>
        <v>-</v>
      </c>
      <c r="Q198">
        <f>IF(Tabla1[[#This Row],[GANADOR DEL PARTIDO]]=Tabla1[[#This Row],[EQUIPO 1]], 1, IF(Tabla1[[#This Row],[GANADOR DEL PARTIDO]]="EMPATE",0,-1))</f>
        <v>-1</v>
      </c>
      <c r="R198">
        <f>IF(Tabla1[[#This Row],[GANADOR DEL PARTIDO]]=Tabla1[[#This Row],[EQUIPO 1]], -1, IF(Tabla1[[#This Row],[GANADOR DEL PARTIDO]]="EMPATE",0,1))</f>
        <v>1</v>
      </c>
    </row>
    <row r="199" spans="1:18" x14ac:dyDescent="0.2">
      <c r="A199" t="s">
        <v>58</v>
      </c>
      <c r="B199" t="s">
        <v>6</v>
      </c>
      <c r="C199" t="s">
        <v>17</v>
      </c>
      <c r="D199" t="s">
        <v>7</v>
      </c>
      <c r="E199">
        <v>2</v>
      </c>
      <c r="F199">
        <v>0</v>
      </c>
      <c r="G199" t="str">
        <f>CONCATENATE(Tabla1[[#This Row],[GOLES EQUIPO 1]], "-",Tabla1[[#This Row],[GOLES EQUIPO 2]])</f>
        <v>2-0</v>
      </c>
      <c r="H19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199" t="s">
        <v>44</v>
      </c>
      <c r="J199">
        <v>0</v>
      </c>
      <c r="K199">
        <v>0</v>
      </c>
      <c r="L199" t="s">
        <v>44</v>
      </c>
      <c r="M199" t="str">
        <f>IF(Tabla1[[#This Row],[GOLES AWAY]]="si", IF(ISODD(ROW(Tabla1[[#This Row],[FASE]]))="VERDADERO", IF(Tabla1[[#This Row],[GOLES EQUIPO 2]]&lt;F200,Tabla1[[#This Row],[EQUIPO 2]],Tabla1[[#This Row],[EQUIPO 1]]), IF(Tabla1[[#This Row],[GOLES EQUIPO 2]]&lt;F198,Tabla1[[#This Row],[EQUIPO 1]],Tabla1[[#This Row],[EQUIPO 2]])), "NO APLICA")</f>
        <v>NO APLICA</v>
      </c>
      <c r="N199" t="str">
        <f>IF(   OR( Tabla1[[#This Row],[FASE]] = "FINAL_", Tabla1[[#This Row],[FASE]]= "SEMIS_", Tabla1[[#This Row],[FASE]]= "CUARTOS_"), "-", IF(E199&gt;=F199,IF(E199=F199, "EMPATE",C199),D199))</f>
        <v>INTER</v>
      </c>
      <c r="O199">
        <f>IF(ISODD(ROW(Tabla1[[#This Row],[TEMPORADA]])), SUM(Tabla1[[#This Row],[GOLES EQUIPO 1]],F200),  SUM(Tabla1[[#This Row],[GOLES EQUIPO 1]],F198) )</f>
        <v>2</v>
      </c>
      <c r="P19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EQUIPO]]&lt;O200, Tabla1[[#This Row],[EQUIPO 2]], Tabla1[[#This Row],[EQUIPO 1]]) )), "-")</f>
        <v>INTER</v>
      </c>
      <c r="Q199">
        <f>IF(Tabla1[[#This Row],[GANADOR DEL PARTIDO]]=Tabla1[[#This Row],[EQUIPO 1]], 1, IF(Tabla1[[#This Row],[GANADOR DEL PARTIDO]]="EMPATE",0,-1))</f>
        <v>1</v>
      </c>
      <c r="R199">
        <f>IF(Tabla1[[#This Row],[GANADOR DEL PARTIDO]]=Tabla1[[#This Row],[EQUIPO 1]], -1, IF(Tabla1[[#This Row],[GANADOR DEL PARTIDO]]="EMPATE",0,1))</f>
        <v>-1</v>
      </c>
    </row>
    <row r="200" spans="1:18" x14ac:dyDescent="0.2">
      <c r="A200" t="s">
        <v>58</v>
      </c>
      <c r="B200" t="s">
        <v>99</v>
      </c>
      <c r="C200" t="s">
        <v>7</v>
      </c>
      <c r="D200" t="s">
        <v>17</v>
      </c>
      <c r="E200">
        <v>0</v>
      </c>
      <c r="F200">
        <v>0</v>
      </c>
      <c r="G200" t="str">
        <f>CONCATENATE(Tabla1[[#This Row],[GOLES EQUIPO 1]], "-",Tabla1[[#This Row],[GOLES EQUIPO 2]])</f>
        <v>0-0</v>
      </c>
      <c r="H20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00" t="s">
        <v>44</v>
      </c>
      <c r="J200">
        <v>0</v>
      </c>
      <c r="K200">
        <v>0</v>
      </c>
      <c r="L200" t="s">
        <v>44</v>
      </c>
      <c r="M200" t="str">
        <f>IF(Tabla1[[#This Row],[GOLES AWAY]]="si", IF(ISODD(ROW(Tabla1[[#This Row],[FASE]]))="VERDADERO", IF(Tabla1[[#This Row],[GOLES EQUIPO 2]]&lt;F201,Tabla1[[#This Row],[EQUIPO 2]],Tabla1[[#This Row],[EQUIPO 1]]), IF(Tabla1[[#This Row],[GOLES EQUIPO 2]]&lt;F199,Tabla1[[#This Row],[EQUIPO 1]],Tabla1[[#This Row],[EQUIPO 2]])), "NO APLICA")</f>
        <v>NO APLICA</v>
      </c>
      <c r="N200" t="str">
        <f>IF(   OR( Tabla1[[#This Row],[FASE]] = "FINAL_", Tabla1[[#This Row],[FASE]]= "SEMIS_", Tabla1[[#This Row],[FASE]]= "CUARTOS_"), "-", IF(E200&gt;=F200,IF(E200=F200, "EMPATE",C200),D200))</f>
        <v>-</v>
      </c>
      <c r="O200">
        <f>IF(ISODD(ROW(Tabla1[[#This Row],[TEMPORADA]])), SUM(Tabla1[[#This Row],[GOLES EQUIPO 1]],F201),  SUM(Tabla1[[#This Row],[GOLES EQUIPO 1]],F199) )</f>
        <v>0</v>
      </c>
      <c r="P20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EQUIPO]]&lt;O201, Tabla1[[#This Row],[EQUIPO 2]], Tabla1[[#This Row],[EQUIPO 1]]) )), "-")</f>
        <v>-</v>
      </c>
      <c r="Q200">
        <f>IF(Tabla1[[#This Row],[GANADOR DEL PARTIDO]]=Tabla1[[#This Row],[EQUIPO 1]], 1, IF(Tabla1[[#This Row],[GANADOR DEL PARTIDO]]="EMPATE",0,-1))</f>
        <v>-1</v>
      </c>
      <c r="R200">
        <f>IF(Tabla1[[#This Row],[GANADOR DEL PARTIDO]]=Tabla1[[#This Row],[EQUIPO 1]], -1, IF(Tabla1[[#This Row],[GANADOR DEL PARTIDO]]="EMPATE",0,1))</f>
        <v>1</v>
      </c>
    </row>
    <row r="201" spans="1:18" x14ac:dyDescent="0.2">
      <c r="A201" t="s">
        <v>58</v>
      </c>
      <c r="B201" t="s">
        <v>18</v>
      </c>
      <c r="C201" t="s">
        <v>15</v>
      </c>
      <c r="D201" t="s">
        <v>17</v>
      </c>
      <c r="E201">
        <v>1</v>
      </c>
      <c r="F201">
        <v>0</v>
      </c>
      <c r="G201" t="str">
        <f>CONCATENATE(Tabla1[[#This Row],[GOLES EQUIPO 1]], "-",Tabla1[[#This Row],[GOLES EQUIPO 2]])</f>
        <v>1-0</v>
      </c>
      <c r="H20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01" t="s">
        <v>44</v>
      </c>
      <c r="J201">
        <v>0</v>
      </c>
      <c r="K201">
        <v>0</v>
      </c>
      <c r="L201" t="s">
        <v>44</v>
      </c>
      <c r="M201" t="str">
        <f>IF(Tabla1[[#This Row],[GOLES AWAY]]="si", IF(ISODD(ROW(Tabla1[[#This Row],[FASE]]))="VERDADERO", IF(Tabla1[[#This Row],[GOLES EQUIPO 2]]&lt;F202,Tabla1[[#This Row],[EQUIPO 2]],Tabla1[[#This Row],[EQUIPO 1]]), IF(Tabla1[[#This Row],[GOLES EQUIPO 2]]&lt;F200,Tabla1[[#This Row],[EQUIPO 1]],Tabla1[[#This Row],[EQUIPO 2]])), "NO APLICA")</f>
        <v>NO APLICA</v>
      </c>
      <c r="N201" t="str">
        <f>IF(   OR( Tabla1[[#This Row],[FASE]] = "FINAL_", Tabla1[[#This Row],[FASE]]= "SEMIS_", Tabla1[[#This Row],[FASE]]= "CUARTOS_"), "-", IF(E201&gt;=F201,IF(E201=F201, "EMPATE",C201),D201))</f>
        <v>BARCELONA</v>
      </c>
      <c r="O201">
        <f>IF(ISODD(ROW(Tabla1[[#This Row],[TEMPORADA]])), SUM(Tabla1[[#This Row],[GOLES EQUIPO 1]],F202),  SUM(Tabla1[[#This Row],[GOLES EQUIPO 1]],F200) )</f>
        <v>2</v>
      </c>
      <c r="P20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EQUIPO]]&lt;O202, Tabla1[[#This Row],[EQUIPO 2]], Tabla1[[#This Row],[EQUIPO 1]]) )), "-")</f>
        <v>INTER</v>
      </c>
      <c r="Q201">
        <f>IF(Tabla1[[#This Row],[GANADOR DEL PARTIDO]]=Tabla1[[#This Row],[EQUIPO 1]], 1, IF(Tabla1[[#This Row],[GANADOR DEL PARTIDO]]="EMPATE",0,-1))</f>
        <v>1</v>
      </c>
      <c r="R201">
        <f>IF(Tabla1[[#This Row],[GANADOR DEL PARTIDO]]=Tabla1[[#This Row],[EQUIPO 1]], -1, IF(Tabla1[[#This Row],[GANADOR DEL PARTIDO]]="EMPATE",0,1))</f>
        <v>-1</v>
      </c>
    </row>
    <row r="202" spans="1:18" x14ac:dyDescent="0.2">
      <c r="A202" t="s">
        <v>58</v>
      </c>
      <c r="B202" t="s">
        <v>18</v>
      </c>
      <c r="C202" t="s">
        <v>17</v>
      </c>
      <c r="D202" t="s">
        <v>15</v>
      </c>
      <c r="E202">
        <v>3</v>
      </c>
      <c r="F202">
        <v>1</v>
      </c>
      <c r="G202" t="str">
        <f>CONCATENATE(Tabla1[[#This Row],[GOLES EQUIPO 1]], "-",Tabla1[[#This Row],[GOLES EQUIPO 2]])</f>
        <v>3-1</v>
      </c>
      <c r="H20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202" t="s">
        <v>44</v>
      </c>
      <c r="J202">
        <v>0</v>
      </c>
      <c r="K202">
        <v>0</v>
      </c>
      <c r="L202" t="s">
        <v>44</v>
      </c>
      <c r="M202" t="str">
        <f>IF(Tabla1[[#This Row],[GOLES AWAY]]="si", IF(ISODD(ROW(Tabla1[[#This Row],[FASE]]))="VERDADERO", IF(Tabla1[[#This Row],[GOLES EQUIPO 2]]&lt;F203,Tabla1[[#This Row],[EQUIPO 2]],Tabla1[[#This Row],[EQUIPO 1]]), IF(Tabla1[[#This Row],[GOLES EQUIPO 2]]&lt;F201,Tabla1[[#This Row],[EQUIPO 1]],Tabla1[[#This Row],[EQUIPO 2]])), "NO APLICA")</f>
        <v>NO APLICA</v>
      </c>
      <c r="N202" t="str">
        <f>IF(   OR( Tabla1[[#This Row],[FASE]] = "FINAL_", Tabla1[[#This Row],[FASE]]= "SEMIS_", Tabla1[[#This Row],[FASE]]= "CUARTOS_"), "-", IF(E202&gt;=F202,IF(E202=F202, "EMPATE",C202),D202))</f>
        <v>INTER</v>
      </c>
      <c r="O202">
        <f>IF(ISODD(ROW(Tabla1[[#This Row],[TEMPORADA]])), SUM(Tabla1[[#This Row],[GOLES EQUIPO 1]],F203),  SUM(Tabla1[[#This Row],[GOLES EQUIPO 1]],F201) )</f>
        <v>3</v>
      </c>
      <c r="P20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EQUIPO]]&lt;O203, Tabla1[[#This Row],[EQUIPO 2]], Tabla1[[#This Row],[EQUIPO 1]]) )), "-")</f>
        <v>-</v>
      </c>
      <c r="Q202">
        <f>IF(Tabla1[[#This Row],[GANADOR DEL PARTIDO]]=Tabla1[[#This Row],[EQUIPO 1]], 1, IF(Tabla1[[#This Row],[GANADOR DEL PARTIDO]]="EMPATE",0,-1))</f>
        <v>1</v>
      </c>
      <c r="R202">
        <f>IF(Tabla1[[#This Row],[GANADOR DEL PARTIDO]]=Tabla1[[#This Row],[EQUIPO 1]], -1, IF(Tabla1[[#This Row],[GANADOR DEL PARTIDO]]="EMPATE",0,1))</f>
        <v>-1</v>
      </c>
    </row>
    <row r="203" spans="1:18" x14ac:dyDescent="0.2">
      <c r="A203" t="s">
        <v>58</v>
      </c>
      <c r="B203" t="s">
        <v>18</v>
      </c>
      <c r="C203" t="s">
        <v>28</v>
      </c>
      <c r="D203" t="s">
        <v>7</v>
      </c>
      <c r="E203">
        <v>0</v>
      </c>
      <c r="F203">
        <v>3</v>
      </c>
      <c r="G203" t="str">
        <f>CONCATENATE(Tabla1[[#This Row],[GOLES EQUIPO 1]], "-",Tabla1[[#This Row],[GOLES EQUIPO 2]])</f>
        <v>0-3</v>
      </c>
      <c r="H20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203" t="s">
        <v>44</v>
      </c>
      <c r="J203">
        <v>0</v>
      </c>
      <c r="K203">
        <v>0</v>
      </c>
      <c r="L203" t="s">
        <v>44</v>
      </c>
      <c r="M203" t="str">
        <f>IF(Tabla1[[#This Row],[GOLES AWAY]]="si", IF(ISODD(ROW(Tabla1[[#This Row],[FASE]]))="VERDADERO", IF(Tabla1[[#This Row],[GOLES EQUIPO 2]]&lt;F204,Tabla1[[#This Row],[EQUIPO 2]],Tabla1[[#This Row],[EQUIPO 1]]), IF(Tabla1[[#This Row],[GOLES EQUIPO 2]]&lt;F202,Tabla1[[#This Row],[EQUIPO 1]],Tabla1[[#This Row],[EQUIPO 2]])), "NO APLICA")</f>
        <v>NO APLICA</v>
      </c>
      <c r="N203" t="str">
        <f>IF(   OR( Tabla1[[#This Row],[FASE]] = "FINAL_", Tabla1[[#This Row],[FASE]]= "SEMIS_", Tabla1[[#This Row],[FASE]]= "CUARTOS_"), "-", IF(E203&gt;=F203,IF(E203=F203, "EMPATE",C203),D203))</f>
        <v>BAYERN MÚNICH</v>
      </c>
      <c r="O203">
        <f>IF(ISODD(ROW(Tabla1[[#This Row],[TEMPORADA]])), SUM(Tabla1[[#This Row],[GOLES EQUIPO 1]],F204),  SUM(Tabla1[[#This Row],[GOLES EQUIPO 1]],F202) )</f>
        <v>0</v>
      </c>
      <c r="P20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EQUIPO]]&lt;O204, Tabla1[[#This Row],[EQUIPO 2]], Tabla1[[#This Row],[EQUIPO 1]]) )), "-")</f>
        <v>BAYERN MÚNICH</v>
      </c>
      <c r="Q203">
        <f>IF(Tabla1[[#This Row],[GANADOR DEL PARTIDO]]=Tabla1[[#This Row],[EQUIPO 1]], 1, IF(Tabla1[[#This Row],[GANADOR DEL PARTIDO]]="EMPATE",0,-1))</f>
        <v>-1</v>
      </c>
      <c r="R203">
        <f>IF(Tabla1[[#This Row],[GANADOR DEL PARTIDO]]=Tabla1[[#This Row],[EQUIPO 1]], -1, IF(Tabla1[[#This Row],[GANADOR DEL PARTIDO]]="EMPATE",0,1))</f>
        <v>1</v>
      </c>
    </row>
    <row r="204" spans="1:18" x14ac:dyDescent="0.2">
      <c r="A204" t="s">
        <v>58</v>
      </c>
      <c r="B204" t="s">
        <v>18</v>
      </c>
      <c r="C204" t="s">
        <v>7</v>
      </c>
      <c r="D204" t="s">
        <v>28</v>
      </c>
      <c r="E204">
        <v>1</v>
      </c>
      <c r="F204">
        <v>0</v>
      </c>
      <c r="G204" t="str">
        <f>CONCATENATE(Tabla1[[#This Row],[GOLES EQUIPO 1]], "-",Tabla1[[#This Row],[GOLES EQUIPO 2]])</f>
        <v>1-0</v>
      </c>
      <c r="H20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04" t="s">
        <v>44</v>
      </c>
      <c r="J204">
        <v>0</v>
      </c>
      <c r="K204">
        <v>0</v>
      </c>
      <c r="L204" t="s">
        <v>44</v>
      </c>
      <c r="M204" t="str">
        <f>IF(Tabla1[[#This Row],[GOLES AWAY]]="si", IF(ISODD(ROW(Tabla1[[#This Row],[FASE]]))="VERDADERO", IF(Tabla1[[#This Row],[GOLES EQUIPO 2]]&lt;F205,Tabla1[[#This Row],[EQUIPO 2]],Tabla1[[#This Row],[EQUIPO 1]]), IF(Tabla1[[#This Row],[GOLES EQUIPO 2]]&lt;F203,Tabla1[[#This Row],[EQUIPO 1]],Tabla1[[#This Row],[EQUIPO 2]])), "NO APLICA")</f>
        <v>NO APLICA</v>
      </c>
      <c r="N204" t="str">
        <f>IF(   OR( Tabla1[[#This Row],[FASE]] = "FINAL_", Tabla1[[#This Row],[FASE]]= "SEMIS_", Tabla1[[#This Row],[FASE]]= "CUARTOS_"), "-", IF(E204&gt;=F204,IF(E204=F204, "EMPATE",C204),D204))</f>
        <v>BAYERN MÚNICH</v>
      </c>
      <c r="O204">
        <f>IF(ISODD(ROW(Tabla1[[#This Row],[TEMPORADA]])), SUM(Tabla1[[#This Row],[GOLES EQUIPO 1]],F205),  SUM(Tabla1[[#This Row],[GOLES EQUIPO 1]],F203) )</f>
        <v>4</v>
      </c>
      <c r="P20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EQUIPO]]&lt;O205, Tabla1[[#This Row],[EQUIPO 2]], Tabla1[[#This Row],[EQUIPO 1]]) )), "-")</f>
        <v>-</v>
      </c>
      <c r="Q204">
        <f>IF(Tabla1[[#This Row],[GANADOR DEL PARTIDO]]=Tabla1[[#This Row],[EQUIPO 1]], 1, IF(Tabla1[[#This Row],[GANADOR DEL PARTIDO]]="EMPATE",0,-1))</f>
        <v>1</v>
      </c>
      <c r="R204">
        <f>IF(Tabla1[[#This Row],[GANADOR DEL PARTIDO]]=Tabla1[[#This Row],[EQUIPO 1]], -1, IF(Tabla1[[#This Row],[GANADOR DEL PARTIDO]]="EMPATE",0,1))</f>
        <v>-1</v>
      </c>
    </row>
    <row r="205" spans="1:18" x14ac:dyDescent="0.2">
      <c r="A205" t="s">
        <v>58</v>
      </c>
      <c r="B205" t="s">
        <v>12</v>
      </c>
      <c r="C205" t="s">
        <v>35</v>
      </c>
      <c r="D205" t="s">
        <v>7</v>
      </c>
      <c r="E205">
        <v>3</v>
      </c>
      <c r="F205">
        <v>2</v>
      </c>
      <c r="G205" t="str">
        <f>CONCATENATE(Tabla1[[#This Row],[GOLES EQUIPO 1]], "-",Tabla1[[#This Row],[GOLES EQUIPO 2]])</f>
        <v>3-2</v>
      </c>
      <c r="H20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205" t="s">
        <v>44</v>
      </c>
      <c r="J205">
        <v>0</v>
      </c>
      <c r="K205">
        <v>0</v>
      </c>
      <c r="L205" t="s">
        <v>91</v>
      </c>
      <c r="M205" t="str">
        <f>IF(Tabla1[[#This Row],[GOLES AWAY]]="si", IF(ISODD(ROW(Tabla1[[#This Row],[FASE]]))="VERDADERO", IF(Tabla1[[#This Row],[GOLES EQUIPO 2]]&lt;F206,Tabla1[[#This Row],[EQUIPO 2]],Tabla1[[#This Row],[EQUIPO 1]]), IF(Tabla1[[#This Row],[GOLES EQUIPO 2]]&lt;F204,Tabla1[[#This Row],[EQUIPO 1]],Tabla1[[#This Row],[EQUIPO 2]])), "NO APLICA")</f>
        <v>BAYERN MÚNICH</v>
      </c>
      <c r="N205" t="str">
        <f>IF(   OR( Tabla1[[#This Row],[FASE]] = "FINAL_", Tabla1[[#This Row],[FASE]]= "SEMIS_", Tabla1[[#This Row],[FASE]]= "CUARTOS_"), "-", IF(E205&gt;=F205,IF(E205=F205, "EMPATE",C205),D205))</f>
        <v>MANCHESTER UNITED</v>
      </c>
      <c r="O205">
        <f>IF(ISODD(ROW(Tabla1[[#This Row],[TEMPORADA]])), SUM(Tabla1[[#This Row],[GOLES EQUIPO 1]],F206),  SUM(Tabla1[[#This Row],[GOLES EQUIPO 1]],F204) )</f>
        <v>4</v>
      </c>
      <c r="P20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EQUIPO]]&lt;O206, Tabla1[[#This Row],[EQUIPO 2]], Tabla1[[#This Row],[EQUIPO 1]]) )), "-")</f>
        <v>BAYERN MÚNICH</v>
      </c>
      <c r="Q205">
        <f>IF(Tabla1[[#This Row],[GANADOR DEL PARTIDO]]=Tabla1[[#This Row],[EQUIPO 1]], 1, IF(Tabla1[[#This Row],[GANADOR DEL PARTIDO]]="EMPATE",0,-1))</f>
        <v>1</v>
      </c>
      <c r="R205">
        <f>IF(Tabla1[[#This Row],[GANADOR DEL PARTIDO]]=Tabla1[[#This Row],[EQUIPO 1]], -1, IF(Tabla1[[#This Row],[GANADOR DEL PARTIDO]]="EMPATE",0,1))</f>
        <v>-1</v>
      </c>
    </row>
    <row r="206" spans="1:18" x14ac:dyDescent="0.2">
      <c r="A206" t="s">
        <v>58</v>
      </c>
      <c r="B206" t="s">
        <v>12</v>
      </c>
      <c r="C206" t="s">
        <v>7</v>
      </c>
      <c r="D206" t="s">
        <v>35</v>
      </c>
      <c r="E206">
        <v>2</v>
      </c>
      <c r="F206">
        <v>1</v>
      </c>
      <c r="G206" t="str">
        <f>CONCATENATE(Tabla1[[#This Row],[GOLES EQUIPO 1]], "-",Tabla1[[#This Row],[GOLES EQUIPO 2]])</f>
        <v>2-1</v>
      </c>
      <c r="H20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206" t="s">
        <v>44</v>
      </c>
      <c r="J206">
        <v>0</v>
      </c>
      <c r="K206">
        <v>0</v>
      </c>
      <c r="L206" t="s">
        <v>91</v>
      </c>
      <c r="M206" t="str">
        <f>IF(Tabla1[[#This Row],[GOLES AWAY]]="si", IF(ISODD(ROW(Tabla1[[#This Row],[FASE]]))="VERDADERO", IF(Tabla1[[#This Row],[GOLES EQUIPO 2]]&lt;F207,Tabla1[[#This Row],[EQUIPO 2]],Tabla1[[#This Row],[EQUIPO 1]]), IF(Tabla1[[#This Row],[GOLES EQUIPO 2]]&lt;F205,Tabla1[[#This Row],[EQUIPO 1]],Tabla1[[#This Row],[EQUIPO 2]])), "NO APLICA")</f>
        <v>BAYERN MÚNICH</v>
      </c>
      <c r="N206" t="str">
        <f>IF(   OR( Tabla1[[#This Row],[FASE]] = "FINAL_", Tabla1[[#This Row],[FASE]]= "SEMIS_", Tabla1[[#This Row],[FASE]]= "CUARTOS_"), "-", IF(E206&gt;=F206,IF(E206=F206, "EMPATE",C206),D206))</f>
        <v>BAYERN MÚNICH</v>
      </c>
      <c r="O206">
        <f>IF(ISODD(ROW(Tabla1[[#This Row],[TEMPORADA]])), SUM(Tabla1[[#This Row],[GOLES EQUIPO 1]],F207),  SUM(Tabla1[[#This Row],[GOLES EQUIPO 1]],F205) )</f>
        <v>4</v>
      </c>
      <c r="P20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EQUIPO]]&lt;O207, Tabla1[[#This Row],[EQUIPO 2]], Tabla1[[#This Row],[EQUIPO 1]]) )), "-")</f>
        <v>-</v>
      </c>
      <c r="Q206">
        <f>IF(Tabla1[[#This Row],[GANADOR DEL PARTIDO]]=Tabla1[[#This Row],[EQUIPO 1]], 1, IF(Tabla1[[#This Row],[GANADOR DEL PARTIDO]]="EMPATE",0,-1))</f>
        <v>1</v>
      </c>
      <c r="R206">
        <f>IF(Tabla1[[#This Row],[GANADOR DEL PARTIDO]]=Tabla1[[#This Row],[EQUIPO 1]], -1, IF(Tabla1[[#This Row],[GANADOR DEL PARTIDO]]="EMPATE",0,1))</f>
        <v>-1</v>
      </c>
    </row>
    <row r="207" spans="1:18" x14ac:dyDescent="0.2">
      <c r="A207" t="s">
        <v>58</v>
      </c>
      <c r="B207" t="s">
        <v>12</v>
      </c>
      <c r="C207" t="s">
        <v>15</v>
      </c>
      <c r="D207" t="s">
        <v>11</v>
      </c>
      <c r="E207">
        <v>4</v>
      </c>
      <c r="F207">
        <v>1</v>
      </c>
      <c r="G207" t="str">
        <f>CONCATENATE(Tabla1[[#This Row],[GOLES EQUIPO 1]], "-",Tabla1[[#This Row],[GOLES EQUIPO 2]])</f>
        <v>4-1</v>
      </c>
      <c r="H20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1-4</v>
      </c>
      <c r="I207" t="s">
        <v>44</v>
      </c>
      <c r="J207">
        <v>0</v>
      </c>
      <c r="K207">
        <v>0</v>
      </c>
      <c r="L207" t="s">
        <v>44</v>
      </c>
      <c r="M207" t="str">
        <f>IF(Tabla1[[#This Row],[GOLES AWAY]]="si", IF(ISODD(ROW(Tabla1[[#This Row],[FASE]]))="VERDADERO", IF(Tabla1[[#This Row],[GOLES EQUIPO 2]]&lt;F208,Tabla1[[#This Row],[EQUIPO 2]],Tabla1[[#This Row],[EQUIPO 1]]), IF(Tabla1[[#This Row],[GOLES EQUIPO 2]]&lt;F206,Tabla1[[#This Row],[EQUIPO 1]],Tabla1[[#This Row],[EQUIPO 2]])), "NO APLICA")</f>
        <v>NO APLICA</v>
      </c>
      <c r="N207" t="str">
        <f>IF(   OR( Tabla1[[#This Row],[FASE]] = "FINAL_", Tabla1[[#This Row],[FASE]]= "SEMIS_", Tabla1[[#This Row],[FASE]]= "CUARTOS_"), "-", IF(E207&gt;=F207,IF(E207=F207, "EMPATE",C207),D207))</f>
        <v>BARCELONA</v>
      </c>
      <c r="O207">
        <f>IF(ISODD(ROW(Tabla1[[#This Row],[TEMPORADA]])), SUM(Tabla1[[#This Row],[GOLES EQUIPO 1]],F208),  SUM(Tabla1[[#This Row],[GOLES EQUIPO 1]],F206) )</f>
        <v>6</v>
      </c>
      <c r="P20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EQUIPO]]&lt;O208, Tabla1[[#This Row],[EQUIPO 2]], Tabla1[[#This Row],[EQUIPO 1]]) )), "-")</f>
        <v>BARCELONA</v>
      </c>
      <c r="Q207">
        <f>IF(Tabla1[[#This Row],[GANADOR DEL PARTIDO]]=Tabla1[[#This Row],[EQUIPO 1]], 1, IF(Tabla1[[#This Row],[GANADOR DEL PARTIDO]]="EMPATE",0,-1))</f>
        <v>1</v>
      </c>
      <c r="R207">
        <f>IF(Tabla1[[#This Row],[GANADOR DEL PARTIDO]]=Tabla1[[#This Row],[EQUIPO 1]], -1, IF(Tabla1[[#This Row],[GANADOR DEL PARTIDO]]="EMPATE",0,1))</f>
        <v>-1</v>
      </c>
    </row>
    <row r="208" spans="1:18" x14ac:dyDescent="0.2">
      <c r="A208" t="s">
        <v>58</v>
      </c>
      <c r="B208" t="s">
        <v>12</v>
      </c>
      <c r="C208" t="s">
        <v>11</v>
      </c>
      <c r="D208" t="s">
        <v>15</v>
      </c>
      <c r="E208">
        <v>2</v>
      </c>
      <c r="F208">
        <v>2</v>
      </c>
      <c r="G208" t="str">
        <f>CONCATENATE(Tabla1[[#This Row],[GOLES EQUIPO 1]], "-",Tabla1[[#This Row],[GOLES EQUIPO 2]])</f>
        <v>2-2</v>
      </c>
      <c r="H20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2-2</v>
      </c>
      <c r="I208" t="s">
        <v>54</v>
      </c>
      <c r="J208">
        <v>0</v>
      </c>
      <c r="K208">
        <v>0</v>
      </c>
      <c r="L208" t="s">
        <v>44</v>
      </c>
      <c r="M208" t="str">
        <f>IF(Tabla1[[#This Row],[GOLES AWAY]]="si", IF(ISODD(ROW(Tabla1[[#This Row],[FASE]]))="VERDADERO", IF(Tabla1[[#This Row],[GOLES EQUIPO 2]]&lt;F209,Tabla1[[#This Row],[EQUIPO 2]],Tabla1[[#This Row],[EQUIPO 1]]), IF(Tabla1[[#This Row],[GOLES EQUIPO 2]]&lt;F207,Tabla1[[#This Row],[EQUIPO 1]],Tabla1[[#This Row],[EQUIPO 2]])), "NO APLICA")</f>
        <v>NO APLICA</v>
      </c>
      <c r="N208" t="str">
        <f>IF(   OR( Tabla1[[#This Row],[FASE]] = "FINAL_", Tabla1[[#This Row],[FASE]]= "SEMIS_", Tabla1[[#This Row],[FASE]]= "CUARTOS_"), "-", IF(E208&gt;=F208,IF(E208=F208, "EMPATE",C208),D208))</f>
        <v>EMPATE</v>
      </c>
      <c r="O208">
        <f>IF(ISODD(ROW(Tabla1[[#This Row],[TEMPORADA]])), SUM(Tabla1[[#This Row],[GOLES EQUIPO 1]],F209),  SUM(Tabla1[[#This Row],[GOLES EQUIPO 1]],F207) )</f>
        <v>3</v>
      </c>
      <c r="P20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EQUIPO]]&lt;O209, Tabla1[[#This Row],[EQUIPO 2]], Tabla1[[#This Row],[EQUIPO 1]]) )), "-")</f>
        <v>-</v>
      </c>
      <c r="Q208">
        <f>IF(Tabla1[[#This Row],[GANADOR DEL PARTIDO]]=Tabla1[[#This Row],[EQUIPO 1]], 1, IF(Tabla1[[#This Row],[GANADOR DEL PARTIDO]]="EMPATE",0,-1))</f>
        <v>0</v>
      </c>
      <c r="R208">
        <f>IF(Tabla1[[#This Row],[GANADOR DEL PARTIDO]]=Tabla1[[#This Row],[EQUIPO 1]], -1, IF(Tabla1[[#This Row],[GANADOR DEL PARTIDO]]="EMPATE",0,1))</f>
        <v>0</v>
      </c>
    </row>
    <row r="209" spans="1:18" x14ac:dyDescent="0.2">
      <c r="A209" t="s">
        <v>58</v>
      </c>
      <c r="B209" t="s">
        <v>12</v>
      </c>
      <c r="C209" t="s">
        <v>60</v>
      </c>
      <c r="D209" t="s">
        <v>17</v>
      </c>
      <c r="E209">
        <v>0</v>
      </c>
      <c r="F209">
        <v>1</v>
      </c>
      <c r="G209" t="str">
        <f>CONCATENATE(Tabla1[[#This Row],[GOLES EQUIPO 1]], "-",Tabla1[[#This Row],[GOLES EQUIPO 2]])</f>
        <v>0-1</v>
      </c>
      <c r="H20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09" t="s">
        <v>44</v>
      </c>
      <c r="J209">
        <v>0</v>
      </c>
      <c r="K209">
        <v>0</v>
      </c>
      <c r="L209" t="s">
        <v>44</v>
      </c>
      <c r="M209" t="str">
        <f>IF(Tabla1[[#This Row],[GOLES AWAY]]="si", IF(ISODD(ROW(Tabla1[[#This Row],[FASE]]))="VERDADERO", IF(Tabla1[[#This Row],[GOLES EQUIPO 2]]&lt;F210,Tabla1[[#This Row],[EQUIPO 2]],Tabla1[[#This Row],[EQUIPO 1]]), IF(Tabla1[[#This Row],[GOLES EQUIPO 2]]&lt;F208,Tabla1[[#This Row],[EQUIPO 1]],Tabla1[[#This Row],[EQUIPO 2]])), "NO APLICA")</f>
        <v>NO APLICA</v>
      </c>
      <c r="N209" t="str">
        <f>IF(   OR( Tabla1[[#This Row],[FASE]] = "FINAL_", Tabla1[[#This Row],[FASE]]= "SEMIS_", Tabla1[[#This Row],[FASE]]= "CUARTOS_"), "-", IF(E209&gt;=F209,IF(E209=F209, "EMPATE",C209),D209))</f>
        <v>INTER</v>
      </c>
      <c r="O209">
        <f>IF(ISODD(ROW(Tabla1[[#This Row],[TEMPORADA]])), SUM(Tabla1[[#This Row],[GOLES EQUIPO 1]],F210),  SUM(Tabla1[[#This Row],[GOLES EQUIPO 1]],F208) )</f>
        <v>0</v>
      </c>
      <c r="P20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EQUIPO]]&lt;O210, Tabla1[[#This Row],[EQUIPO 2]], Tabla1[[#This Row],[EQUIPO 1]]) )), "-")</f>
        <v>INTER</v>
      </c>
      <c r="Q209">
        <f>IF(Tabla1[[#This Row],[GANADOR DEL PARTIDO]]=Tabla1[[#This Row],[EQUIPO 1]], 1, IF(Tabla1[[#This Row],[GANADOR DEL PARTIDO]]="EMPATE",0,-1))</f>
        <v>-1</v>
      </c>
      <c r="R209">
        <f>IF(Tabla1[[#This Row],[GANADOR DEL PARTIDO]]=Tabla1[[#This Row],[EQUIPO 1]], -1, IF(Tabla1[[#This Row],[GANADOR DEL PARTIDO]]="EMPATE",0,1))</f>
        <v>1</v>
      </c>
    </row>
    <row r="210" spans="1:18" x14ac:dyDescent="0.2">
      <c r="A210" t="s">
        <v>58</v>
      </c>
      <c r="B210" t="s">
        <v>12</v>
      </c>
      <c r="C210" t="s">
        <v>17</v>
      </c>
      <c r="D210" t="s">
        <v>60</v>
      </c>
      <c r="E210">
        <v>1</v>
      </c>
      <c r="F210">
        <v>0</v>
      </c>
      <c r="G210" t="str">
        <f>CONCATENATE(Tabla1[[#This Row],[GOLES EQUIPO 1]], "-",Tabla1[[#This Row],[GOLES EQUIPO 2]])</f>
        <v>1-0</v>
      </c>
      <c r="H21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10" t="s">
        <v>44</v>
      </c>
      <c r="J210">
        <v>0</v>
      </c>
      <c r="K210">
        <v>0</v>
      </c>
      <c r="L210" t="s">
        <v>44</v>
      </c>
      <c r="M210" t="str">
        <f>IF(Tabla1[[#This Row],[GOLES AWAY]]="si", IF(ISODD(ROW(Tabla1[[#This Row],[FASE]]))="VERDADERO", IF(Tabla1[[#This Row],[GOLES EQUIPO 2]]&lt;F211,Tabla1[[#This Row],[EQUIPO 2]],Tabla1[[#This Row],[EQUIPO 1]]), IF(Tabla1[[#This Row],[GOLES EQUIPO 2]]&lt;F209,Tabla1[[#This Row],[EQUIPO 1]],Tabla1[[#This Row],[EQUIPO 2]])), "NO APLICA")</f>
        <v>NO APLICA</v>
      </c>
      <c r="N210" t="str">
        <f>IF(   OR( Tabla1[[#This Row],[FASE]] = "FINAL_", Tabla1[[#This Row],[FASE]]= "SEMIS_", Tabla1[[#This Row],[FASE]]= "CUARTOS_"), "-", IF(E210&gt;=F210,IF(E210=F210, "EMPATE",C210),D210))</f>
        <v>INTER</v>
      </c>
      <c r="O210">
        <f>IF(ISODD(ROW(Tabla1[[#This Row],[TEMPORADA]])), SUM(Tabla1[[#This Row],[GOLES EQUIPO 1]],F211),  SUM(Tabla1[[#This Row],[GOLES EQUIPO 1]],F209) )</f>
        <v>2</v>
      </c>
      <c r="P21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EQUIPO]]&lt;O211, Tabla1[[#This Row],[EQUIPO 2]], Tabla1[[#This Row],[EQUIPO 1]]) )), "-")</f>
        <v>-</v>
      </c>
      <c r="Q210">
        <f>IF(Tabla1[[#This Row],[GANADOR DEL PARTIDO]]=Tabla1[[#This Row],[EQUIPO 1]], 1, IF(Tabla1[[#This Row],[GANADOR DEL PARTIDO]]="EMPATE",0,-1))</f>
        <v>1</v>
      </c>
      <c r="R210">
        <f>IF(Tabla1[[#This Row],[GANADOR DEL PARTIDO]]=Tabla1[[#This Row],[EQUIPO 1]], -1, IF(Tabla1[[#This Row],[GANADOR DEL PARTIDO]]="EMPATE",0,1))</f>
        <v>-1</v>
      </c>
    </row>
    <row r="211" spans="1:18" x14ac:dyDescent="0.2">
      <c r="A211" t="s">
        <v>58</v>
      </c>
      <c r="B211" t="s">
        <v>12</v>
      </c>
      <c r="C211" t="s">
        <v>59</v>
      </c>
      <c r="D211" t="s">
        <v>28</v>
      </c>
      <c r="E211">
        <v>1</v>
      </c>
      <c r="F211">
        <v>0</v>
      </c>
      <c r="G211" t="str">
        <f>CONCATENATE(Tabla1[[#This Row],[GOLES EQUIPO 1]], "-",Tabla1[[#This Row],[GOLES EQUIPO 2]])</f>
        <v>1-0</v>
      </c>
      <c r="H21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11" t="s">
        <v>44</v>
      </c>
      <c r="J211">
        <v>0</v>
      </c>
      <c r="K211">
        <v>0</v>
      </c>
      <c r="L211" t="s">
        <v>44</v>
      </c>
      <c r="M211" t="str">
        <f>IF(Tabla1[[#This Row],[GOLES AWAY]]="si", IF(ISODD(ROW(Tabla1[[#This Row],[FASE]]))="VERDADERO", IF(Tabla1[[#This Row],[GOLES EQUIPO 2]]&lt;F212,Tabla1[[#This Row],[EQUIPO 2]],Tabla1[[#This Row],[EQUIPO 1]]), IF(Tabla1[[#This Row],[GOLES EQUIPO 2]]&lt;F210,Tabla1[[#This Row],[EQUIPO 1]],Tabla1[[#This Row],[EQUIPO 2]])), "NO APLICA")</f>
        <v>NO APLICA</v>
      </c>
      <c r="N211" t="str">
        <f>IF(   OR( Tabla1[[#This Row],[FASE]] = "FINAL_", Tabla1[[#This Row],[FASE]]= "SEMIS_", Tabla1[[#This Row],[FASE]]= "CUARTOS_"), "-", IF(E211&gt;=F211,IF(E211=F211, "EMPATE",C211),D211))</f>
        <v xml:space="preserve">BORDEAUX 
</v>
      </c>
      <c r="O211">
        <f>IF(ISODD(ROW(Tabla1[[#This Row],[TEMPORADA]])), SUM(Tabla1[[#This Row],[GOLES EQUIPO 1]],F212),  SUM(Tabla1[[#This Row],[GOLES EQUIPO 1]],F210) )</f>
        <v>2</v>
      </c>
      <c r="P21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EQUIPO]]&lt;O212, Tabla1[[#This Row],[EQUIPO 2]], Tabla1[[#This Row],[EQUIPO 1]]) )), "-")</f>
        <v>LYON</v>
      </c>
      <c r="Q211">
        <f>IF(Tabla1[[#This Row],[GANADOR DEL PARTIDO]]=Tabla1[[#This Row],[EQUIPO 1]], 1, IF(Tabla1[[#This Row],[GANADOR DEL PARTIDO]]="EMPATE",0,-1))</f>
        <v>1</v>
      </c>
      <c r="R211">
        <f>IF(Tabla1[[#This Row],[GANADOR DEL PARTIDO]]=Tabla1[[#This Row],[EQUIPO 1]], -1, IF(Tabla1[[#This Row],[GANADOR DEL PARTIDO]]="EMPATE",0,1))</f>
        <v>-1</v>
      </c>
    </row>
    <row r="212" spans="1:18" x14ac:dyDescent="0.2">
      <c r="A212" t="s">
        <v>58</v>
      </c>
      <c r="B212" t="s">
        <v>12</v>
      </c>
      <c r="C212" t="s">
        <v>28</v>
      </c>
      <c r="D212" t="s">
        <v>61</v>
      </c>
      <c r="E212">
        <v>3</v>
      </c>
      <c r="F212">
        <v>1</v>
      </c>
      <c r="G212" t="str">
        <f>CONCATENATE(Tabla1[[#This Row],[GOLES EQUIPO 1]], "-",Tabla1[[#This Row],[GOLES EQUIPO 2]])</f>
        <v>3-1</v>
      </c>
      <c r="H21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212" t="s">
        <v>44</v>
      </c>
      <c r="J212">
        <v>0</v>
      </c>
      <c r="K212">
        <v>0</v>
      </c>
      <c r="L212" t="s">
        <v>44</v>
      </c>
      <c r="M212" t="str">
        <f>IF(Tabla1[[#This Row],[GOLES AWAY]]="si", IF(ISODD(ROW(Tabla1[[#This Row],[FASE]]))="VERDADERO", IF(Tabla1[[#This Row],[GOLES EQUIPO 2]]&lt;F213,Tabla1[[#This Row],[EQUIPO 2]],Tabla1[[#This Row],[EQUIPO 1]]), IF(Tabla1[[#This Row],[GOLES EQUIPO 2]]&lt;F211,Tabla1[[#This Row],[EQUIPO 1]],Tabla1[[#This Row],[EQUIPO 2]])), "NO APLICA")</f>
        <v>NO APLICA</v>
      </c>
      <c r="N212" t="str">
        <f>IF(   OR( Tabla1[[#This Row],[FASE]] = "FINAL_", Tabla1[[#This Row],[FASE]]= "SEMIS_", Tabla1[[#This Row],[FASE]]= "CUARTOS_"), "-", IF(E212&gt;=F212,IF(E212=F212, "EMPATE",C212),D212))</f>
        <v>LYON</v>
      </c>
      <c r="O212">
        <f>IF(ISODD(ROW(Tabla1[[#This Row],[TEMPORADA]])), SUM(Tabla1[[#This Row],[GOLES EQUIPO 1]],F213),  SUM(Tabla1[[#This Row],[GOLES EQUIPO 1]],F211) )</f>
        <v>3</v>
      </c>
      <c r="P21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EQUIPO]]&lt;O213, Tabla1[[#This Row],[EQUIPO 2]], Tabla1[[#This Row],[EQUIPO 1]]) )), "-")</f>
        <v>-</v>
      </c>
      <c r="Q212">
        <f>IF(Tabla1[[#This Row],[GANADOR DEL PARTIDO]]=Tabla1[[#This Row],[EQUIPO 1]], 1, IF(Tabla1[[#This Row],[GANADOR DEL PARTIDO]]="EMPATE",0,-1))</f>
        <v>1</v>
      </c>
      <c r="R212">
        <f>IF(Tabla1[[#This Row],[GANADOR DEL PARTIDO]]=Tabla1[[#This Row],[EQUIPO 1]], -1, IF(Tabla1[[#This Row],[GANADOR DEL PARTIDO]]="EMPATE",0,1))</f>
        <v>-1</v>
      </c>
    </row>
    <row r="213" spans="1:18" x14ac:dyDescent="0.2">
      <c r="A213" t="s">
        <v>62</v>
      </c>
      <c r="B213" t="s">
        <v>6</v>
      </c>
      <c r="C213" t="s">
        <v>35</v>
      </c>
      <c r="D213" t="s">
        <v>15</v>
      </c>
      <c r="E213">
        <v>0</v>
      </c>
      <c r="F213">
        <v>2</v>
      </c>
      <c r="G213" t="str">
        <f>CONCATENATE(Tabla1[[#This Row],[GOLES EQUIPO 1]], "-",Tabla1[[#This Row],[GOLES EQUIPO 2]])</f>
        <v>0-2</v>
      </c>
      <c r="H21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213" t="s">
        <v>44</v>
      </c>
      <c r="J213">
        <v>0</v>
      </c>
      <c r="K213">
        <v>0</v>
      </c>
      <c r="L213" t="s">
        <v>44</v>
      </c>
      <c r="M213" t="str">
        <f>IF(Tabla1[[#This Row],[GOLES AWAY]]="si", IF(ISODD(ROW(Tabla1[[#This Row],[FASE]]))="VERDADERO", IF(Tabla1[[#This Row],[GOLES EQUIPO 2]]&lt;F214,Tabla1[[#This Row],[EQUIPO 2]],Tabla1[[#This Row],[EQUIPO 1]]), IF(Tabla1[[#This Row],[GOLES EQUIPO 2]]&lt;F212,Tabla1[[#This Row],[EQUIPO 1]],Tabla1[[#This Row],[EQUIPO 2]])), "NO APLICA")</f>
        <v>NO APLICA</v>
      </c>
      <c r="N213" t="str">
        <f>IF(   OR( Tabla1[[#This Row],[FASE]] = "FINAL_", Tabla1[[#This Row],[FASE]]= "SEMIS_", Tabla1[[#This Row],[FASE]]= "CUARTOS_"), "-", IF(E213&gt;=F213,IF(E213=F213, "EMPATE",C213),D213))</f>
        <v>BARCELONA</v>
      </c>
      <c r="O213">
        <f>IF(ISODD(ROW(Tabla1[[#This Row],[TEMPORADA]])), SUM(Tabla1[[#This Row],[GOLES EQUIPO 1]],F214),  SUM(Tabla1[[#This Row],[GOLES EQUIPO 1]],F212) )</f>
        <v>0</v>
      </c>
      <c r="P21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EQUIPO]]&lt;O214, Tabla1[[#This Row],[EQUIPO 2]], Tabla1[[#This Row],[EQUIPO 1]]) )), "-")</f>
        <v>BARCELONA</v>
      </c>
      <c r="Q213">
        <f>IF(Tabla1[[#This Row],[GANADOR DEL PARTIDO]]=Tabla1[[#This Row],[EQUIPO 1]], 1, IF(Tabla1[[#This Row],[GANADOR DEL PARTIDO]]="EMPATE",0,-1))</f>
        <v>-1</v>
      </c>
      <c r="R213">
        <f>IF(Tabla1[[#This Row],[GANADOR DEL PARTIDO]]=Tabla1[[#This Row],[EQUIPO 1]], -1, IF(Tabla1[[#This Row],[GANADOR DEL PARTIDO]]="EMPATE",0,1))</f>
        <v>1</v>
      </c>
    </row>
    <row r="214" spans="1:18" x14ac:dyDescent="0.2">
      <c r="A214" t="s">
        <v>62</v>
      </c>
      <c r="B214" t="s">
        <v>99</v>
      </c>
      <c r="C214" t="s">
        <v>15</v>
      </c>
      <c r="D214" t="s">
        <v>35</v>
      </c>
      <c r="E214">
        <v>0</v>
      </c>
      <c r="F214">
        <v>0</v>
      </c>
      <c r="G214" t="str">
        <f>CONCATENATE(Tabla1[[#This Row],[GOLES EQUIPO 1]], "-",Tabla1[[#This Row],[GOLES EQUIPO 2]])</f>
        <v>0-0</v>
      </c>
      <c r="H21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14" t="s">
        <v>44</v>
      </c>
      <c r="J214">
        <v>0</v>
      </c>
      <c r="K214">
        <v>0</v>
      </c>
      <c r="L214" t="s">
        <v>44</v>
      </c>
      <c r="M214" t="str">
        <f>IF(Tabla1[[#This Row],[GOLES AWAY]]="si", IF(ISODD(ROW(Tabla1[[#This Row],[FASE]]))="VERDADERO", IF(Tabla1[[#This Row],[GOLES EQUIPO 2]]&lt;F215,Tabla1[[#This Row],[EQUIPO 2]],Tabla1[[#This Row],[EQUIPO 1]]), IF(Tabla1[[#This Row],[GOLES EQUIPO 2]]&lt;F213,Tabla1[[#This Row],[EQUIPO 1]],Tabla1[[#This Row],[EQUIPO 2]])), "NO APLICA")</f>
        <v>NO APLICA</v>
      </c>
      <c r="N214" t="str">
        <f>IF(   OR( Tabla1[[#This Row],[FASE]] = "FINAL_", Tabla1[[#This Row],[FASE]]= "SEMIS_", Tabla1[[#This Row],[FASE]]= "CUARTOS_"), "-", IF(E214&gt;=F214,IF(E214=F214, "EMPATE",C214),D214))</f>
        <v>-</v>
      </c>
      <c r="O214">
        <f>IF(ISODD(ROW(Tabla1[[#This Row],[TEMPORADA]])), SUM(Tabla1[[#This Row],[GOLES EQUIPO 1]],F215),  SUM(Tabla1[[#This Row],[GOLES EQUIPO 1]],F213) )</f>
        <v>2</v>
      </c>
      <c r="P21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EQUIPO]]&lt;O215, Tabla1[[#This Row],[EQUIPO 2]], Tabla1[[#This Row],[EQUIPO 1]]) )), "-")</f>
        <v>-</v>
      </c>
      <c r="Q214">
        <f>IF(Tabla1[[#This Row],[GANADOR DEL PARTIDO]]=Tabla1[[#This Row],[EQUIPO 1]], 1, IF(Tabla1[[#This Row],[GANADOR DEL PARTIDO]]="EMPATE",0,-1))</f>
        <v>-1</v>
      </c>
      <c r="R214">
        <f>IF(Tabla1[[#This Row],[GANADOR DEL PARTIDO]]=Tabla1[[#This Row],[EQUIPO 1]], -1, IF(Tabla1[[#This Row],[GANADOR DEL PARTIDO]]="EMPATE",0,1))</f>
        <v>1</v>
      </c>
    </row>
    <row r="215" spans="1:18" x14ac:dyDescent="0.2">
      <c r="A215" t="s">
        <v>62</v>
      </c>
      <c r="B215" t="s">
        <v>18</v>
      </c>
      <c r="C215" t="s">
        <v>20</v>
      </c>
      <c r="D215" t="s">
        <v>15</v>
      </c>
      <c r="E215">
        <v>1</v>
      </c>
      <c r="F215">
        <v>1</v>
      </c>
      <c r="G215" t="str">
        <f>CONCATENATE(Tabla1[[#This Row],[GOLES EQUIPO 1]], "-",Tabla1[[#This Row],[GOLES EQUIPO 2]])</f>
        <v>1-1</v>
      </c>
      <c r="H21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215" t="s">
        <v>44</v>
      </c>
      <c r="J215">
        <v>0</v>
      </c>
      <c r="K215">
        <v>0</v>
      </c>
      <c r="L215" t="s">
        <v>91</v>
      </c>
      <c r="M215" t="str">
        <f>IF(Tabla1[[#This Row],[GOLES AWAY]]="si", IF(ISODD(ROW(Tabla1[[#This Row],[FASE]]))="VERDADERO", IF(Tabla1[[#This Row],[GOLES EQUIPO 2]]&lt;F216,Tabla1[[#This Row],[EQUIPO 2]],Tabla1[[#This Row],[EQUIPO 1]]), IF(Tabla1[[#This Row],[GOLES EQUIPO 2]]&lt;F214,Tabla1[[#This Row],[EQUIPO 1]],Tabla1[[#This Row],[EQUIPO 2]])), "NO APLICA")</f>
        <v>BARCELONA</v>
      </c>
      <c r="N215" t="str">
        <f>IF(   OR( Tabla1[[#This Row],[FASE]] = "FINAL_", Tabla1[[#This Row],[FASE]]= "SEMIS_", Tabla1[[#This Row],[FASE]]= "CUARTOS_"), "-", IF(E215&gt;=F215,IF(E215=F215, "EMPATE",C215),D215))</f>
        <v>EMPATE</v>
      </c>
      <c r="O215">
        <f>IF(ISODD(ROW(Tabla1[[#This Row],[TEMPORADA]])), SUM(Tabla1[[#This Row],[GOLES EQUIPO 1]],F216),  SUM(Tabla1[[#This Row],[GOLES EQUIPO 1]],F214) )</f>
        <v>1</v>
      </c>
      <c r="P21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EQUIPO]]&lt;O216, Tabla1[[#This Row],[EQUIPO 2]], Tabla1[[#This Row],[EQUIPO 1]]) )), "-")</f>
        <v>BARCELONA</v>
      </c>
      <c r="Q215">
        <f>IF(Tabla1[[#This Row],[GANADOR DEL PARTIDO]]=Tabla1[[#This Row],[EQUIPO 1]], 1, IF(Tabla1[[#This Row],[GANADOR DEL PARTIDO]]="EMPATE",0,-1))</f>
        <v>0</v>
      </c>
      <c r="R215">
        <f>IF(Tabla1[[#This Row],[GANADOR DEL PARTIDO]]=Tabla1[[#This Row],[EQUIPO 1]], -1, IF(Tabla1[[#This Row],[GANADOR DEL PARTIDO]]="EMPATE",0,1))</f>
        <v>0</v>
      </c>
    </row>
    <row r="216" spans="1:18" x14ac:dyDescent="0.2">
      <c r="A216" t="s">
        <v>62</v>
      </c>
      <c r="B216" t="s">
        <v>18</v>
      </c>
      <c r="C216" t="s">
        <v>15</v>
      </c>
      <c r="D216" t="s">
        <v>20</v>
      </c>
      <c r="E216">
        <v>0</v>
      </c>
      <c r="F216">
        <v>0</v>
      </c>
      <c r="G216" t="str">
        <f>CONCATENATE(Tabla1[[#This Row],[GOLES EQUIPO 1]], "-",Tabla1[[#This Row],[GOLES EQUIPO 2]])</f>
        <v>0-0</v>
      </c>
      <c r="H21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16" t="s">
        <v>44</v>
      </c>
      <c r="J216">
        <v>0</v>
      </c>
      <c r="K216">
        <v>0</v>
      </c>
      <c r="L216" t="s">
        <v>91</v>
      </c>
      <c r="M216" t="str">
        <f>IF(Tabla1[[#This Row],[GOLES AWAY]]="si", IF(ISODD(ROW(Tabla1[[#This Row],[FASE]]))="VERDADERO", IF(Tabla1[[#This Row],[GOLES EQUIPO 2]]&lt;F217,Tabla1[[#This Row],[EQUIPO 2]],Tabla1[[#This Row],[EQUIPO 1]]), IF(Tabla1[[#This Row],[GOLES EQUIPO 2]]&lt;F215,Tabla1[[#This Row],[EQUIPO 1]],Tabla1[[#This Row],[EQUIPO 2]])), "NO APLICA")</f>
        <v>BARCELONA</v>
      </c>
      <c r="N216" t="str">
        <f>IF(   OR( Tabla1[[#This Row],[FASE]] = "FINAL_", Tabla1[[#This Row],[FASE]]= "SEMIS_", Tabla1[[#This Row],[FASE]]= "CUARTOS_"), "-", IF(E216&gt;=F216,IF(E216=F216, "EMPATE",C216),D216))</f>
        <v>EMPATE</v>
      </c>
      <c r="O216">
        <f>IF(ISODD(ROW(Tabla1[[#This Row],[TEMPORADA]])), SUM(Tabla1[[#This Row],[GOLES EQUIPO 1]],F217),  SUM(Tabla1[[#This Row],[GOLES EQUIPO 1]],F215) )</f>
        <v>1</v>
      </c>
      <c r="P21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EQUIPO]]&lt;O217, Tabla1[[#This Row],[EQUIPO 2]], Tabla1[[#This Row],[EQUIPO 1]]) )), "-")</f>
        <v>-</v>
      </c>
      <c r="Q216">
        <f>IF(Tabla1[[#This Row],[GANADOR DEL PARTIDO]]=Tabla1[[#This Row],[EQUIPO 1]], 1, IF(Tabla1[[#This Row],[GANADOR DEL PARTIDO]]="EMPATE",0,-1))</f>
        <v>0</v>
      </c>
      <c r="R216">
        <f>IF(Tabla1[[#This Row],[GANADOR DEL PARTIDO]]=Tabla1[[#This Row],[EQUIPO 1]], -1, IF(Tabla1[[#This Row],[GANADOR DEL PARTIDO]]="EMPATE",0,1))</f>
        <v>0</v>
      </c>
    </row>
    <row r="217" spans="1:18" x14ac:dyDescent="0.2">
      <c r="A217" t="s">
        <v>62</v>
      </c>
      <c r="B217" t="s">
        <v>18</v>
      </c>
      <c r="C217" t="s">
        <v>11</v>
      </c>
      <c r="D217" t="s">
        <v>35</v>
      </c>
      <c r="E217">
        <v>1</v>
      </c>
      <c r="F217">
        <v>3</v>
      </c>
      <c r="G217" t="str">
        <f>CONCATENATE(Tabla1[[#This Row],[GOLES EQUIPO 1]], "-",Tabla1[[#This Row],[GOLES EQUIPO 2]])</f>
        <v>1-3</v>
      </c>
      <c r="H21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217" t="s">
        <v>44</v>
      </c>
      <c r="J217">
        <v>0</v>
      </c>
      <c r="K217">
        <v>0</v>
      </c>
      <c r="L217" t="s">
        <v>44</v>
      </c>
      <c r="M217" t="str">
        <f>IF(Tabla1[[#This Row],[GOLES AWAY]]="si", IF(ISODD(ROW(Tabla1[[#This Row],[FASE]]))="VERDADERO", IF(Tabla1[[#This Row],[GOLES EQUIPO 2]]&lt;F218,Tabla1[[#This Row],[EQUIPO 2]],Tabla1[[#This Row],[EQUIPO 1]]), IF(Tabla1[[#This Row],[GOLES EQUIPO 2]]&lt;F216,Tabla1[[#This Row],[EQUIPO 1]],Tabla1[[#This Row],[EQUIPO 2]])), "NO APLICA")</f>
        <v>NO APLICA</v>
      </c>
      <c r="N217" t="str">
        <f>IF(   OR( Tabla1[[#This Row],[FASE]] = "FINAL_", Tabla1[[#This Row],[FASE]]= "SEMIS_", Tabla1[[#This Row],[FASE]]= "CUARTOS_"), "-", IF(E217&gt;=F217,IF(E217=F217, "EMPATE",C217),D217))</f>
        <v>MANCHESTER UNITED</v>
      </c>
      <c r="O217">
        <f>IF(ISODD(ROW(Tabla1[[#This Row],[TEMPORADA]])), SUM(Tabla1[[#This Row],[GOLES EQUIPO 1]],F218),  SUM(Tabla1[[#This Row],[GOLES EQUIPO 1]],F216) )</f>
        <v>1</v>
      </c>
      <c r="P21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EQUIPO]]&lt;O218, Tabla1[[#This Row],[EQUIPO 2]], Tabla1[[#This Row],[EQUIPO 1]]) )), "-")</f>
        <v>MANCHESTER UNITED</v>
      </c>
      <c r="Q217">
        <f>IF(Tabla1[[#This Row],[GANADOR DEL PARTIDO]]=Tabla1[[#This Row],[EQUIPO 1]], 1, IF(Tabla1[[#This Row],[GANADOR DEL PARTIDO]]="EMPATE",0,-1))</f>
        <v>-1</v>
      </c>
      <c r="R217">
        <f>IF(Tabla1[[#This Row],[GANADOR DEL PARTIDO]]=Tabla1[[#This Row],[EQUIPO 1]], -1, IF(Tabla1[[#This Row],[GANADOR DEL PARTIDO]]="EMPATE",0,1))</f>
        <v>1</v>
      </c>
    </row>
    <row r="218" spans="1:18" x14ac:dyDescent="0.2">
      <c r="A218" t="s">
        <v>62</v>
      </c>
      <c r="B218" t="s">
        <v>18</v>
      </c>
      <c r="C218" t="s">
        <v>35</v>
      </c>
      <c r="D218" t="s">
        <v>11</v>
      </c>
      <c r="E218">
        <v>1</v>
      </c>
      <c r="F218">
        <v>0</v>
      </c>
      <c r="G218" t="str">
        <f>CONCATENATE(Tabla1[[#This Row],[GOLES EQUIPO 1]], "-",Tabla1[[#This Row],[GOLES EQUIPO 2]])</f>
        <v>1-0</v>
      </c>
      <c r="H21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18" t="s">
        <v>44</v>
      </c>
      <c r="J218">
        <v>0</v>
      </c>
      <c r="K218">
        <v>0</v>
      </c>
      <c r="L218" t="s">
        <v>44</v>
      </c>
      <c r="M218" t="str">
        <f>IF(Tabla1[[#This Row],[GOLES AWAY]]="si", IF(ISODD(ROW(Tabla1[[#This Row],[FASE]]))="VERDADERO", IF(Tabla1[[#This Row],[GOLES EQUIPO 2]]&lt;F219,Tabla1[[#This Row],[EQUIPO 2]],Tabla1[[#This Row],[EQUIPO 1]]), IF(Tabla1[[#This Row],[GOLES EQUIPO 2]]&lt;F217,Tabla1[[#This Row],[EQUIPO 1]],Tabla1[[#This Row],[EQUIPO 2]])), "NO APLICA")</f>
        <v>NO APLICA</v>
      </c>
      <c r="N218" t="str">
        <f>IF(   OR( Tabla1[[#This Row],[FASE]] = "FINAL_", Tabla1[[#This Row],[FASE]]= "SEMIS_", Tabla1[[#This Row],[FASE]]= "CUARTOS_"), "-", IF(E218&gt;=F218,IF(E218=F218, "EMPATE",C218),D218))</f>
        <v>MANCHESTER UNITED</v>
      </c>
      <c r="O218">
        <f>IF(ISODD(ROW(Tabla1[[#This Row],[TEMPORADA]])), SUM(Tabla1[[#This Row],[GOLES EQUIPO 1]],F219),  SUM(Tabla1[[#This Row],[GOLES EQUIPO 1]],F217) )</f>
        <v>4</v>
      </c>
      <c r="P21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EQUIPO]]&lt;O219, Tabla1[[#This Row],[EQUIPO 2]], Tabla1[[#This Row],[EQUIPO 1]]) )), "-")</f>
        <v>-</v>
      </c>
      <c r="Q218">
        <f>IF(Tabla1[[#This Row],[GANADOR DEL PARTIDO]]=Tabla1[[#This Row],[EQUIPO 1]], 1, IF(Tabla1[[#This Row],[GANADOR DEL PARTIDO]]="EMPATE",0,-1))</f>
        <v>1</v>
      </c>
      <c r="R218">
        <f>IF(Tabla1[[#This Row],[GANADOR DEL PARTIDO]]=Tabla1[[#This Row],[EQUIPO 1]], -1, IF(Tabla1[[#This Row],[GANADOR DEL PARTIDO]]="EMPATE",0,1))</f>
        <v>-1</v>
      </c>
    </row>
    <row r="219" spans="1:18" x14ac:dyDescent="0.2">
      <c r="A219" t="s">
        <v>62</v>
      </c>
      <c r="B219" t="s">
        <v>12</v>
      </c>
      <c r="C219" t="s">
        <v>26</v>
      </c>
      <c r="D219" t="s">
        <v>35</v>
      </c>
      <c r="E219">
        <v>0</v>
      </c>
      <c r="F219">
        <v>1</v>
      </c>
      <c r="G219" t="str">
        <f>CONCATENATE(Tabla1[[#This Row],[GOLES EQUIPO 1]], "-",Tabla1[[#This Row],[GOLES EQUIPO 2]])</f>
        <v>0-1</v>
      </c>
      <c r="H21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19" t="s">
        <v>44</v>
      </c>
      <c r="J219">
        <v>0</v>
      </c>
      <c r="K219">
        <v>0</v>
      </c>
      <c r="L219" t="s">
        <v>44</v>
      </c>
      <c r="M219" t="str">
        <f>IF(Tabla1[[#This Row],[GOLES AWAY]]="si", IF(ISODD(ROW(Tabla1[[#This Row],[FASE]]))="VERDADERO", IF(Tabla1[[#This Row],[GOLES EQUIPO 2]]&lt;F220,Tabla1[[#This Row],[EQUIPO 2]],Tabla1[[#This Row],[EQUIPO 1]]), IF(Tabla1[[#This Row],[GOLES EQUIPO 2]]&lt;F218,Tabla1[[#This Row],[EQUIPO 1]],Tabla1[[#This Row],[EQUIPO 2]])), "NO APLICA")</f>
        <v>NO APLICA</v>
      </c>
      <c r="N219" t="str">
        <f>IF(   OR( Tabla1[[#This Row],[FASE]] = "FINAL_", Tabla1[[#This Row],[FASE]]= "SEMIS_", Tabla1[[#This Row],[FASE]]= "CUARTOS_"), "-", IF(E219&gt;=F219,IF(E219=F219, "EMPATE",C219),D219))</f>
        <v>MANCHESTER UNITED</v>
      </c>
      <c r="O219">
        <f>IF(ISODD(ROW(Tabla1[[#This Row],[TEMPORADA]])), SUM(Tabla1[[#This Row],[GOLES EQUIPO 1]],F220),  SUM(Tabla1[[#This Row],[GOLES EQUIPO 1]],F218) )</f>
        <v>2</v>
      </c>
      <c r="P21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EQUIPO]]&lt;O220, Tabla1[[#This Row],[EQUIPO 2]], Tabla1[[#This Row],[EQUIPO 1]]) )), "-")</f>
        <v>MANCHESTER UNITED</v>
      </c>
      <c r="Q219">
        <f>IF(Tabla1[[#This Row],[GANADOR DEL PARTIDO]]=Tabla1[[#This Row],[EQUIPO 1]], 1, IF(Tabla1[[#This Row],[GANADOR DEL PARTIDO]]="EMPATE",0,-1))</f>
        <v>-1</v>
      </c>
      <c r="R219">
        <f>IF(Tabla1[[#This Row],[GANADOR DEL PARTIDO]]=Tabla1[[#This Row],[EQUIPO 1]], -1, IF(Tabla1[[#This Row],[GANADOR DEL PARTIDO]]="EMPATE",0,1))</f>
        <v>1</v>
      </c>
    </row>
    <row r="220" spans="1:18" x14ac:dyDescent="0.2">
      <c r="A220" t="s">
        <v>62</v>
      </c>
      <c r="B220" t="s">
        <v>12</v>
      </c>
      <c r="C220" t="s">
        <v>35</v>
      </c>
      <c r="D220" t="s">
        <v>26</v>
      </c>
      <c r="E220">
        <v>2</v>
      </c>
      <c r="F220">
        <v>2</v>
      </c>
      <c r="G220" t="str">
        <f>CONCATENATE(Tabla1[[#This Row],[GOLES EQUIPO 1]], "-",Tabla1[[#This Row],[GOLES EQUIPO 2]])</f>
        <v>2-2</v>
      </c>
      <c r="H22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2-2</v>
      </c>
      <c r="I220" t="s">
        <v>44</v>
      </c>
      <c r="J220">
        <v>0</v>
      </c>
      <c r="K220">
        <v>0</v>
      </c>
      <c r="L220" t="s">
        <v>44</v>
      </c>
      <c r="M220" t="str">
        <f>IF(Tabla1[[#This Row],[GOLES AWAY]]="si", IF(ISODD(ROW(Tabla1[[#This Row],[FASE]]))="VERDADERO", IF(Tabla1[[#This Row],[GOLES EQUIPO 2]]&lt;F221,Tabla1[[#This Row],[EQUIPO 2]],Tabla1[[#This Row],[EQUIPO 1]]), IF(Tabla1[[#This Row],[GOLES EQUIPO 2]]&lt;F219,Tabla1[[#This Row],[EQUIPO 1]],Tabla1[[#This Row],[EQUIPO 2]])), "NO APLICA")</f>
        <v>NO APLICA</v>
      </c>
      <c r="N220" t="str">
        <f>IF(   OR( Tabla1[[#This Row],[FASE]] = "FINAL_", Tabla1[[#This Row],[FASE]]= "SEMIS_", Tabla1[[#This Row],[FASE]]= "CUARTOS_"), "-", IF(E220&gt;=F220,IF(E220=F220, "EMPATE",C220),D220))</f>
        <v>EMPATE</v>
      </c>
      <c r="O220">
        <f>IF(ISODD(ROW(Tabla1[[#This Row],[TEMPORADA]])), SUM(Tabla1[[#This Row],[GOLES EQUIPO 1]],F221),  SUM(Tabla1[[#This Row],[GOLES EQUIPO 1]],F219) )</f>
        <v>3</v>
      </c>
      <c r="P22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EQUIPO]]&lt;O221, Tabla1[[#This Row],[EQUIPO 2]], Tabla1[[#This Row],[EQUIPO 1]]) )), "-")</f>
        <v>-</v>
      </c>
      <c r="Q220">
        <f>IF(Tabla1[[#This Row],[GANADOR DEL PARTIDO]]=Tabla1[[#This Row],[EQUIPO 1]], 1, IF(Tabla1[[#This Row],[GANADOR DEL PARTIDO]]="EMPATE",0,-1))</f>
        <v>0</v>
      </c>
      <c r="R220">
        <f>IF(Tabla1[[#This Row],[GANADOR DEL PARTIDO]]=Tabla1[[#This Row],[EQUIPO 1]], -1, IF(Tabla1[[#This Row],[GANADOR DEL PARTIDO]]="EMPATE",0,1))</f>
        <v>0</v>
      </c>
    </row>
    <row r="221" spans="1:18" x14ac:dyDescent="0.2">
      <c r="A221" t="s">
        <v>62</v>
      </c>
      <c r="B221" t="s">
        <v>12</v>
      </c>
      <c r="C221" t="s">
        <v>7</v>
      </c>
      <c r="D221" t="s">
        <v>15</v>
      </c>
      <c r="E221">
        <v>1</v>
      </c>
      <c r="F221">
        <v>1</v>
      </c>
      <c r="G221" t="str">
        <f>CONCATENATE(Tabla1[[#This Row],[GOLES EQUIPO 1]], "-",Tabla1[[#This Row],[GOLES EQUIPO 2]])</f>
        <v>1-1</v>
      </c>
      <c r="H22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221" t="s">
        <v>44</v>
      </c>
      <c r="J221">
        <v>0</v>
      </c>
      <c r="K221">
        <v>0</v>
      </c>
      <c r="L221" t="s">
        <v>44</v>
      </c>
      <c r="M221" t="str">
        <f>IF(Tabla1[[#This Row],[GOLES AWAY]]="si", IF(ISODD(ROW(Tabla1[[#This Row],[FASE]]))="VERDADERO", IF(Tabla1[[#This Row],[GOLES EQUIPO 2]]&lt;F222,Tabla1[[#This Row],[EQUIPO 2]],Tabla1[[#This Row],[EQUIPO 1]]), IF(Tabla1[[#This Row],[GOLES EQUIPO 2]]&lt;F220,Tabla1[[#This Row],[EQUIPO 1]],Tabla1[[#This Row],[EQUIPO 2]])), "NO APLICA")</f>
        <v>NO APLICA</v>
      </c>
      <c r="N221" t="str">
        <f>IF(   OR( Tabla1[[#This Row],[FASE]] = "FINAL_", Tabla1[[#This Row],[FASE]]= "SEMIS_", Tabla1[[#This Row],[FASE]]= "CUARTOS_"), "-", IF(E221&gt;=F221,IF(E221=F221, "EMPATE",C221),D221))</f>
        <v>EMPATE</v>
      </c>
      <c r="O221">
        <f>IF(ISODD(ROW(Tabla1[[#This Row],[TEMPORADA]])), SUM(Tabla1[[#This Row],[GOLES EQUIPO 1]],F222),  SUM(Tabla1[[#This Row],[GOLES EQUIPO 1]],F220) )</f>
        <v>1</v>
      </c>
      <c r="P22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EQUIPO]]&lt;O222, Tabla1[[#This Row],[EQUIPO 2]], Tabla1[[#This Row],[EQUIPO 1]]) )), "-")</f>
        <v>BARCELONA</v>
      </c>
      <c r="Q221">
        <f>IF(Tabla1[[#This Row],[GANADOR DEL PARTIDO]]=Tabla1[[#This Row],[EQUIPO 1]], 1, IF(Tabla1[[#This Row],[GANADOR DEL PARTIDO]]="EMPATE",0,-1))</f>
        <v>0</v>
      </c>
      <c r="R221">
        <f>IF(Tabla1[[#This Row],[GANADOR DEL PARTIDO]]=Tabla1[[#This Row],[EQUIPO 1]], -1, IF(Tabla1[[#This Row],[GANADOR DEL PARTIDO]]="EMPATE",0,1))</f>
        <v>0</v>
      </c>
    </row>
    <row r="222" spans="1:18" x14ac:dyDescent="0.2">
      <c r="A222" t="s">
        <v>62</v>
      </c>
      <c r="B222" t="s">
        <v>12</v>
      </c>
      <c r="C222" t="s">
        <v>15</v>
      </c>
      <c r="D222" t="s">
        <v>7</v>
      </c>
      <c r="E222">
        <v>4</v>
      </c>
      <c r="F222">
        <v>0</v>
      </c>
      <c r="G222" t="str">
        <f>CONCATENATE(Tabla1[[#This Row],[GOLES EQUIPO 1]], "-",Tabla1[[#This Row],[GOLES EQUIPO 2]])</f>
        <v>4-0</v>
      </c>
      <c r="H22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0-4</v>
      </c>
      <c r="I222" t="s">
        <v>44</v>
      </c>
      <c r="J222">
        <v>0</v>
      </c>
      <c r="K222">
        <v>0</v>
      </c>
      <c r="L222" t="s">
        <v>44</v>
      </c>
      <c r="M222" t="str">
        <f>IF(Tabla1[[#This Row],[GOLES AWAY]]="si", IF(ISODD(ROW(Tabla1[[#This Row],[FASE]]))="VERDADERO", IF(Tabla1[[#This Row],[GOLES EQUIPO 2]]&lt;F223,Tabla1[[#This Row],[EQUIPO 2]],Tabla1[[#This Row],[EQUIPO 1]]), IF(Tabla1[[#This Row],[GOLES EQUIPO 2]]&lt;F221,Tabla1[[#This Row],[EQUIPO 1]],Tabla1[[#This Row],[EQUIPO 2]])), "NO APLICA")</f>
        <v>NO APLICA</v>
      </c>
      <c r="N222" t="str">
        <f>IF(   OR( Tabla1[[#This Row],[FASE]] = "FINAL_", Tabla1[[#This Row],[FASE]]= "SEMIS_", Tabla1[[#This Row],[FASE]]= "CUARTOS_"), "-", IF(E222&gt;=F222,IF(E222=F222, "EMPATE",C222),D222))</f>
        <v>BARCELONA</v>
      </c>
      <c r="O222">
        <f>IF(ISODD(ROW(Tabla1[[#This Row],[TEMPORADA]])), SUM(Tabla1[[#This Row],[GOLES EQUIPO 1]],F223),  SUM(Tabla1[[#This Row],[GOLES EQUIPO 1]],F221) )</f>
        <v>5</v>
      </c>
      <c r="P22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EQUIPO]]&lt;O223, Tabla1[[#This Row],[EQUIPO 2]], Tabla1[[#This Row],[EQUIPO 1]]) )), "-")</f>
        <v>-</v>
      </c>
      <c r="Q222">
        <f>IF(Tabla1[[#This Row],[GANADOR DEL PARTIDO]]=Tabla1[[#This Row],[EQUIPO 1]], 1, IF(Tabla1[[#This Row],[GANADOR DEL PARTIDO]]="EMPATE",0,-1))</f>
        <v>1</v>
      </c>
      <c r="R222">
        <f>IF(Tabla1[[#This Row],[GANADOR DEL PARTIDO]]=Tabla1[[#This Row],[EQUIPO 1]], -1, IF(Tabla1[[#This Row],[GANADOR DEL PARTIDO]]="EMPATE",0,1))</f>
        <v>-1</v>
      </c>
    </row>
    <row r="223" spans="1:18" x14ac:dyDescent="0.2">
      <c r="A223" t="s">
        <v>62</v>
      </c>
      <c r="B223" t="s">
        <v>12</v>
      </c>
      <c r="C223" t="s">
        <v>20</v>
      </c>
      <c r="D223" t="s">
        <v>23</v>
      </c>
      <c r="E223">
        <v>4</v>
      </c>
      <c r="F223">
        <v>4</v>
      </c>
      <c r="G223" t="str">
        <f>CONCATENATE(Tabla1[[#This Row],[GOLES EQUIPO 1]], "-",Tabla1[[#This Row],[GOLES EQUIPO 2]])</f>
        <v>4-4</v>
      </c>
      <c r="H22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4-4</v>
      </c>
      <c r="I223" t="s">
        <v>44</v>
      </c>
      <c r="J223">
        <v>0</v>
      </c>
      <c r="K223">
        <v>0</v>
      </c>
      <c r="L223" t="s">
        <v>44</v>
      </c>
      <c r="M223" t="str">
        <f>IF(Tabla1[[#This Row],[GOLES AWAY]]="si", IF(ISODD(ROW(Tabla1[[#This Row],[FASE]]))="VERDADERO", IF(Tabla1[[#This Row],[GOLES EQUIPO 2]]&lt;F224,Tabla1[[#This Row],[EQUIPO 2]],Tabla1[[#This Row],[EQUIPO 1]]), IF(Tabla1[[#This Row],[GOLES EQUIPO 2]]&lt;F222,Tabla1[[#This Row],[EQUIPO 1]],Tabla1[[#This Row],[EQUIPO 2]])), "NO APLICA")</f>
        <v>NO APLICA</v>
      </c>
      <c r="N223" t="str">
        <f>IF(   OR( Tabla1[[#This Row],[FASE]] = "FINAL_", Tabla1[[#This Row],[FASE]]= "SEMIS_", Tabla1[[#This Row],[FASE]]= "CUARTOS_"), "-", IF(E223&gt;=F223,IF(E223=F223, "EMPATE",C223),D223))</f>
        <v>EMPATE</v>
      </c>
      <c r="O223">
        <f>IF(ISODD(ROW(Tabla1[[#This Row],[TEMPORADA]])), SUM(Tabla1[[#This Row],[GOLES EQUIPO 1]],F224),  SUM(Tabla1[[#This Row],[GOLES EQUIPO 1]],F222) )</f>
        <v>7</v>
      </c>
      <c r="P22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EQUIPO]]&lt;O224, Tabla1[[#This Row],[EQUIPO 2]], Tabla1[[#This Row],[EQUIPO 1]]) )), "-")</f>
        <v>CHELSEA</v>
      </c>
      <c r="Q223">
        <f>IF(Tabla1[[#This Row],[GANADOR DEL PARTIDO]]=Tabla1[[#This Row],[EQUIPO 1]], 1, IF(Tabla1[[#This Row],[GANADOR DEL PARTIDO]]="EMPATE",0,-1))</f>
        <v>0</v>
      </c>
      <c r="R223">
        <f>IF(Tabla1[[#This Row],[GANADOR DEL PARTIDO]]=Tabla1[[#This Row],[EQUIPO 1]], -1, IF(Tabla1[[#This Row],[GANADOR DEL PARTIDO]]="EMPATE",0,1))</f>
        <v>0</v>
      </c>
    </row>
    <row r="224" spans="1:18" x14ac:dyDescent="0.2">
      <c r="A224" t="s">
        <v>62</v>
      </c>
      <c r="B224" t="s">
        <v>12</v>
      </c>
      <c r="C224" t="s">
        <v>23</v>
      </c>
      <c r="D224" t="s">
        <v>20</v>
      </c>
      <c r="E224">
        <v>1</v>
      </c>
      <c r="F224">
        <v>3</v>
      </c>
      <c r="G224" t="str">
        <f>CONCATENATE(Tabla1[[#This Row],[GOLES EQUIPO 1]], "-",Tabla1[[#This Row],[GOLES EQUIPO 2]])</f>
        <v>1-3</v>
      </c>
      <c r="H22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224" t="s">
        <v>44</v>
      </c>
      <c r="J224">
        <v>0</v>
      </c>
      <c r="K224">
        <v>0</v>
      </c>
      <c r="L224" t="s">
        <v>44</v>
      </c>
      <c r="M224" t="str">
        <f>IF(Tabla1[[#This Row],[GOLES AWAY]]="si", IF(ISODD(ROW(Tabla1[[#This Row],[FASE]]))="VERDADERO", IF(Tabla1[[#This Row],[GOLES EQUIPO 2]]&lt;F225,Tabla1[[#This Row],[EQUIPO 2]],Tabla1[[#This Row],[EQUIPO 1]]), IF(Tabla1[[#This Row],[GOLES EQUIPO 2]]&lt;F223,Tabla1[[#This Row],[EQUIPO 1]],Tabla1[[#This Row],[EQUIPO 2]])), "NO APLICA")</f>
        <v>NO APLICA</v>
      </c>
      <c r="N224" t="str">
        <f>IF(   OR( Tabla1[[#This Row],[FASE]] = "FINAL_", Tabla1[[#This Row],[FASE]]= "SEMIS_", Tabla1[[#This Row],[FASE]]= "CUARTOS_"), "-", IF(E224&gt;=F224,IF(E224=F224, "EMPATE",C224),D224))</f>
        <v>CHELSEA</v>
      </c>
      <c r="O224">
        <f>IF(ISODD(ROW(Tabla1[[#This Row],[TEMPORADA]])), SUM(Tabla1[[#This Row],[GOLES EQUIPO 1]],F225),  SUM(Tabla1[[#This Row],[GOLES EQUIPO 1]],F223) )</f>
        <v>5</v>
      </c>
      <c r="P22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EQUIPO]]&lt;O225, Tabla1[[#This Row],[EQUIPO 2]], Tabla1[[#This Row],[EQUIPO 1]]) )), "-")</f>
        <v>-</v>
      </c>
      <c r="Q224">
        <f>IF(Tabla1[[#This Row],[GANADOR DEL PARTIDO]]=Tabla1[[#This Row],[EQUIPO 1]], 1, IF(Tabla1[[#This Row],[GANADOR DEL PARTIDO]]="EMPATE",0,-1))</f>
        <v>-1</v>
      </c>
      <c r="R224">
        <f>IF(Tabla1[[#This Row],[GANADOR DEL PARTIDO]]=Tabla1[[#This Row],[EQUIPO 1]], -1, IF(Tabla1[[#This Row],[GANADOR DEL PARTIDO]]="EMPATE",0,1))</f>
        <v>1</v>
      </c>
    </row>
    <row r="225" spans="1:18" x14ac:dyDescent="0.2">
      <c r="A225" t="s">
        <v>62</v>
      </c>
      <c r="B225" t="s">
        <v>12</v>
      </c>
      <c r="C225" t="s">
        <v>11</v>
      </c>
      <c r="D225" t="s">
        <v>24</v>
      </c>
      <c r="E225">
        <v>3</v>
      </c>
      <c r="F225">
        <v>0</v>
      </c>
      <c r="G225" t="str">
        <f>CONCATENATE(Tabla1[[#This Row],[GOLES EQUIPO 1]], "-",Tabla1[[#This Row],[GOLES EQUIPO 2]])</f>
        <v>3-0</v>
      </c>
      <c r="H22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225" t="s">
        <v>44</v>
      </c>
      <c r="J225">
        <v>0</v>
      </c>
      <c r="K225">
        <v>0</v>
      </c>
      <c r="L225" t="s">
        <v>44</v>
      </c>
      <c r="M225" t="str">
        <f>IF(Tabla1[[#This Row],[GOLES AWAY]]="si", IF(ISODD(ROW(Tabla1[[#This Row],[FASE]]))="VERDADERO", IF(Tabla1[[#This Row],[GOLES EQUIPO 2]]&lt;F226,Tabla1[[#This Row],[EQUIPO 2]],Tabla1[[#This Row],[EQUIPO 1]]), IF(Tabla1[[#This Row],[GOLES EQUIPO 2]]&lt;F224,Tabla1[[#This Row],[EQUIPO 1]],Tabla1[[#This Row],[EQUIPO 2]])), "NO APLICA")</f>
        <v>NO APLICA</v>
      </c>
      <c r="N225" t="str">
        <f>IF(   OR( Tabla1[[#This Row],[FASE]] = "FINAL_", Tabla1[[#This Row],[FASE]]= "SEMIS_", Tabla1[[#This Row],[FASE]]= "CUARTOS_"), "-", IF(E225&gt;=F225,IF(E225=F225, "EMPATE",C225),D225))</f>
        <v>ARSENAL</v>
      </c>
      <c r="O225">
        <f>IF(ISODD(ROW(Tabla1[[#This Row],[TEMPORADA]])), SUM(Tabla1[[#This Row],[GOLES EQUIPO 1]],F226),  SUM(Tabla1[[#This Row],[GOLES EQUIPO 1]],F224) )</f>
        <v>4</v>
      </c>
      <c r="P22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EQUIPO]]&lt;O226, Tabla1[[#This Row],[EQUIPO 2]], Tabla1[[#This Row],[EQUIPO 1]]) )), "-")</f>
        <v>ARSENAL</v>
      </c>
      <c r="Q225">
        <f>IF(Tabla1[[#This Row],[GANADOR DEL PARTIDO]]=Tabla1[[#This Row],[EQUIPO 1]], 1, IF(Tabla1[[#This Row],[GANADOR DEL PARTIDO]]="EMPATE",0,-1))</f>
        <v>1</v>
      </c>
      <c r="R225">
        <f>IF(Tabla1[[#This Row],[GANADOR DEL PARTIDO]]=Tabla1[[#This Row],[EQUIPO 1]], -1, IF(Tabla1[[#This Row],[GANADOR DEL PARTIDO]]="EMPATE",0,1))</f>
        <v>-1</v>
      </c>
    </row>
    <row r="226" spans="1:18" x14ac:dyDescent="0.2">
      <c r="A226" t="s">
        <v>62</v>
      </c>
      <c r="B226" t="s">
        <v>12</v>
      </c>
      <c r="C226" t="s">
        <v>24</v>
      </c>
      <c r="D226" t="s">
        <v>11</v>
      </c>
      <c r="E226">
        <v>1</v>
      </c>
      <c r="F226">
        <v>1</v>
      </c>
      <c r="G226" t="str">
        <f>CONCATENATE(Tabla1[[#This Row],[GOLES EQUIPO 1]], "-",Tabla1[[#This Row],[GOLES EQUIPO 2]])</f>
        <v>1-1</v>
      </c>
      <c r="H22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226" t="s">
        <v>44</v>
      </c>
      <c r="J226">
        <v>0</v>
      </c>
      <c r="K226">
        <v>0</v>
      </c>
      <c r="L226" t="s">
        <v>44</v>
      </c>
      <c r="M226" t="str">
        <f>IF(Tabla1[[#This Row],[GOLES AWAY]]="si", IF(ISODD(ROW(Tabla1[[#This Row],[FASE]]))="VERDADERO", IF(Tabla1[[#This Row],[GOLES EQUIPO 2]]&lt;F227,Tabla1[[#This Row],[EQUIPO 2]],Tabla1[[#This Row],[EQUIPO 1]]), IF(Tabla1[[#This Row],[GOLES EQUIPO 2]]&lt;F225,Tabla1[[#This Row],[EQUIPO 1]],Tabla1[[#This Row],[EQUIPO 2]])), "NO APLICA")</f>
        <v>NO APLICA</v>
      </c>
      <c r="N226" t="str">
        <f>IF(   OR( Tabla1[[#This Row],[FASE]] = "FINAL_", Tabla1[[#This Row],[FASE]]= "SEMIS_", Tabla1[[#This Row],[FASE]]= "CUARTOS_"), "-", IF(E226&gt;=F226,IF(E226=F226, "EMPATE",C226),D226))</f>
        <v>EMPATE</v>
      </c>
      <c r="O226">
        <f>IF(ISODD(ROW(Tabla1[[#This Row],[TEMPORADA]])), SUM(Tabla1[[#This Row],[GOLES EQUIPO 1]],F227),  SUM(Tabla1[[#This Row],[GOLES EQUIPO 1]],F225) )</f>
        <v>1</v>
      </c>
      <c r="P22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EQUIPO]]&lt;O227, Tabla1[[#This Row],[EQUIPO 2]], Tabla1[[#This Row],[EQUIPO 1]]) )), "-")</f>
        <v>-</v>
      </c>
      <c r="Q226">
        <f>IF(Tabla1[[#This Row],[GANADOR DEL PARTIDO]]=Tabla1[[#This Row],[EQUIPO 1]], 1, IF(Tabla1[[#This Row],[GANADOR DEL PARTIDO]]="EMPATE",0,-1))</f>
        <v>0</v>
      </c>
      <c r="R226">
        <f>IF(Tabla1[[#This Row],[GANADOR DEL PARTIDO]]=Tabla1[[#This Row],[EQUIPO 1]], -1, IF(Tabla1[[#This Row],[GANADOR DEL PARTIDO]]="EMPATE",0,1))</f>
        <v>0</v>
      </c>
    </row>
    <row r="227" spans="1:18" x14ac:dyDescent="0.2">
      <c r="A227" t="s">
        <v>63</v>
      </c>
      <c r="B227" t="s">
        <v>6</v>
      </c>
      <c r="C227" t="s">
        <v>20</v>
      </c>
      <c r="D227" t="s">
        <v>35</v>
      </c>
      <c r="E227">
        <v>1</v>
      </c>
      <c r="F227">
        <v>1</v>
      </c>
      <c r="G227" t="str">
        <f>CONCATENATE(Tabla1[[#This Row],[GOLES EQUIPO 1]], "-",Tabla1[[#This Row],[GOLES EQUIPO 2]])</f>
        <v>1-1</v>
      </c>
      <c r="H22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227" t="s">
        <v>91</v>
      </c>
      <c r="J227">
        <v>5</v>
      </c>
      <c r="K227">
        <v>6</v>
      </c>
      <c r="L227" t="s">
        <v>44</v>
      </c>
      <c r="M227" t="str">
        <f>IF(Tabla1[[#This Row],[GOLES AWAY]]="si", IF(ISODD(ROW(Tabla1[[#This Row],[FASE]]))="VERDADERO", IF(Tabla1[[#This Row],[GOLES EQUIPO 2]]&lt;F228,Tabla1[[#This Row],[EQUIPO 2]],Tabla1[[#This Row],[EQUIPO 1]]), IF(Tabla1[[#This Row],[GOLES EQUIPO 2]]&lt;F226,Tabla1[[#This Row],[EQUIPO 1]],Tabla1[[#This Row],[EQUIPO 2]])), "NO APLICA")</f>
        <v>NO APLICA</v>
      </c>
      <c r="N227" t="str">
        <f>IF(   OR( Tabla1[[#This Row],[FASE]] = "FINAL_", Tabla1[[#This Row],[FASE]]= "SEMIS_", Tabla1[[#This Row],[FASE]]= "CUARTOS_"), "-", IF(E227&gt;=F227,IF(E227=F227, "EMPATE",C227),D227))</f>
        <v>EMPATE</v>
      </c>
      <c r="O227">
        <f>IF(ISODD(ROW(Tabla1[[#This Row],[TEMPORADA]])), SUM(Tabla1[[#This Row],[GOLES EQUIPO 1]],F228),  SUM(Tabla1[[#This Row],[GOLES EQUIPO 1]],F226) )</f>
        <v>1</v>
      </c>
      <c r="P22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EQUIPO]]&lt;O228, Tabla1[[#This Row],[EQUIPO 2]], Tabla1[[#This Row],[EQUIPO 1]]) )), "-")</f>
        <v>MANCHESTER UNITED</v>
      </c>
      <c r="Q227">
        <f>IF(Tabla1[[#This Row],[GANADOR DEL PARTIDO]]=Tabla1[[#This Row],[EQUIPO 1]], 1, IF(Tabla1[[#This Row],[GANADOR DEL PARTIDO]]="EMPATE",0,-1))</f>
        <v>0</v>
      </c>
      <c r="R227">
        <f>IF(Tabla1[[#This Row],[GANADOR DEL PARTIDO]]=Tabla1[[#This Row],[EQUIPO 1]], -1, IF(Tabla1[[#This Row],[GANADOR DEL PARTIDO]]="EMPATE",0,1))</f>
        <v>0</v>
      </c>
    </row>
    <row r="228" spans="1:18" x14ac:dyDescent="0.2">
      <c r="A228" t="s">
        <v>63</v>
      </c>
      <c r="B228" t="s">
        <v>99</v>
      </c>
      <c r="C228" t="s">
        <v>35</v>
      </c>
      <c r="D228" t="s">
        <v>20</v>
      </c>
      <c r="E228">
        <v>0</v>
      </c>
      <c r="F228">
        <v>0</v>
      </c>
      <c r="G228" t="str">
        <f>CONCATENATE(Tabla1[[#This Row],[GOLES EQUIPO 1]], "-",Tabla1[[#This Row],[GOLES EQUIPO 2]])</f>
        <v>0-0</v>
      </c>
      <c r="H22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28" t="s">
        <v>91</v>
      </c>
      <c r="J228">
        <v>6</v>
      </c>
      <c r="K228">
        <v>5</v>
      </c>
      <c r="L228" t="s">
        <v>44</v>
      </c>
      <c r="M228" t="str">
        <f>IF(Tabla1[[#This Row],[GOLES AWAY]]="si", IF(ISODD(ROW(Tabla1[[#This Row],[FASE]]))="VERDADERO", IF(Tabla1[[#This Row],[GOLES EQUIPO 2]]&lt;F229,Tabla1[[#This Row],[EQUIPO 2]],Tabla1[[#This Row],[EQUIPO 1]]), IF(Tabla1[[#This Row],[GOLES EQUIPO 2]]&lt;F227,Tabla1[[#This Row],[EQUIPO 1]],Tabla1[[#This Row],[EQUIPO 2]])), "NO APLICA")</f>
        <v>NO APLICA</v>
      </c>
      <c r="N228" t="str">
        <f>IF(   OR( Tabla1[[#This Row],[FASE]] = "FINAL_", Tabla1[[#This Row],[FASE]]= "SEMIS_", Tabla1[[#This Row],[FASE]]= "CUARTOS_"), "-", IF(E228&gt;=F228,IF(E228=F228, "EMPATE",C228),D228))</f>
        <v>-</v>
      </c>
      <c r="O228">
        <f>IF(ISODD(ROW(Tabla1[[#This Row],[TEMPORADA]])), SUM(Tabla1[[#This Row],[GOLES EQUIPO 1]],F229),  SUM(Tabla1[[#This Row],[GOLES EQUIPO 1]],F227) )</f>
        <v>1</v>
      </c>
      <c r="P22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EQUIPO]]&lt;O229, Tabla1[[#This Row],[EQUIPO 2]], Tabla1[[#This Row],[EQUIPO 1]]) )), "-")</f>
        <v>-</v>
      </c>
      <c r="Q228">
        <f>IF(Tabla1[[#This Row],[GANADOR DEL PARTIDO]]=Tabla1[[#This Row],[EQUIPO 1]], 1, IF(Tabla1[[#This Row],[GANADOR DEL PARTIDO]]="EMPATE",0,-1))</f>
        <v>-1</v>
      </c>
      <c r="R228">
        <f>IF(Tabla1[[#This Row],[GANADOR DEL PARTIDO]]=Tabla1[[#This Row],[EQUIPO 1]], -1, IF(Tabla1[[#This Row],[GANADOR DEL PARTIDO]]="EMPATE",0,1))</f>
        <v>1</v>
      </c>
    </row>
    <row r="229" spans="1:18" x14ac:dyDescent="0.2">
      <c r="A229" t="s">
        <v>63</v>
      </c>
      <c r="B229" t="s">
        <v>18</v>
      </c>
      <c r="C229" t="s">
        <v>20</v>
      </c>
      <c r="D229" t="s">
        <v>23</v>
      </c>
      <c r="E229">
        <v>3</v>
      </c>
      <c r="F229">
        <v>2</v>
      </c>
      <c r="G229" t="str">
        <f>CONCATENATE(Tabla1[[#This Row],[GOLES EQUIPO 1]], "-",Tabla1[[#This Row],[GOLES EQUIPO 2]])</f>
        <v>3-2</v>
      </c>
      <c r="H22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229" t="s">
        <v>44</v>
      </c>
      <c r="J229">
        <v>0</v>
      </c>
      <c r="K229">
        <v>0</v>
      </c>
      <c r="L229" t="s">
        <v>44</v>
      </c>
      <c r="M229" t="str">
        <f>IF(Tabla1[[#This Row],[GOLES AWAY]]="si", IF(ISODD(ROW(Tabla1[[#This Row],[FASE]]))="VERDADERO", IF(Tabla1[[#This Row],[GOLES EQUIPO 2]]&lt;F230,Tabla1[[#This Row],[EQUIPO 2]],Tabla1[[#This Row],[EQUIPO 1]]), IF(Tabla1[[#This Row],[GOLES EQUIPO 2]]&lt;F228,Tabla1[[#This Row],[EQUIPO 1]],Tabla1[[#This Row],[EQUIPO 2]])), "NO APLICA")</f>
        <v>NO APLICA</v>
      </c>
      <c r="N229" t="str">
        <f>IF(   OR( Tabla1[[#This Row],[FASE]] = "FINAL_", Tabla1[[#This Row],[FASE]]= "SEMIS_", Tabla1[[#This Row],[FASE]]= "CUARTOS_"), "-", IF(E229&gt;=F229,IF(E229=F229, "EMPATE",C229),D229))</f>
        <v>CHELSEA</v>
      </c>
      <c r="O229">
        <f>IF(ISODD(ROW(Tabla1[[#This Row],[TEMPORADA]])), SUM(Tabla1[[#This Row],[GOLES EQUIPO 1]],F230),  SUM(Tabla1[[#This Row],[GOLES EQUIPO 1]],F228) )</f>
        <v>4</v>
      </c>
      <c r="P22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EQUIPO]]&lt;O230, Tabla1[[#This Row],[EQUIPO 2]], Tabla1[[#This Row],[EQUIPO 1]]) )), "-")</f>
        <v>CHELSEA</v>
      </c>
      <c r="Q229">
        <f>IF(Tabla1[[#This Row],[GANADOR DEL PARTIDO]]=Tabla1[[#This Row],[EQUIPO 1]], 1, IF(Tabla1[[#This Row],[GANADOR DEL PARTIDO]]="EMPATE",0,-1))</f>
        <v>1</v>
      </c>
      <c r="R229">
        <f>IF(Tabla1[[#This Row],[GANADOR DEL PARTIDO]]=Tabla1[[#This Row],[EQUIPO 1]], -1, IF(Tabla1[[#This Row],[GANADOR DEL PARTIDO]]="EMPATE",0,1))</f>
        <v>-1</v>
      </c>
    </row>
    <row r="230" spans="1:18" x14ac:dyDescent="0.2">
      <c r="A230" t="s">
        <v>63</v>
      </c>
      <c r="B230" t="s">
        <v>18</v>
      </c>
      <c r="C230" t="s">
        <v>23</v>
      </c>
      <c r="D230" t="s">
        <v>20</v>
      </c>
      <c r="E230">
        <v>1</v>
      </c>
      <c r="F230">
        <v>1</v>
      </c>
      <c r="G230" t="str">
        <f>CONCATENATE(Tabla1[[#This Row],[GOLES EQUIPO 1]], "-",Tabla1[[#This Row],[GOLES EQUIPO 2]])</f>
        <v>1-1</v>
      </c>
      <c r="H23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230" t="s">
        <v>54</v>
      </c>
      <c r="J230">
        <v>0</v>
      </c>
      <c r="K230">
        <v>0</v>
      </c>
      <c r="L230" t="s">
        <v>44</v>
      </c>
      <c r="M230" t="str">
        <f>IF(Tabla1[[#This Row],[GOLES AWAY]]="si", IF(ISODD(ROW(Tabla1[[#This Row],[FASE]]))="VERDADERO", IF(Tabla1[[#This Row],[GOLES EQUIPO 2]]&lt;F231,Tabla1[[#This Row],[EQUIPO 2]],Tabla1[[#This Row],[EQUIPO 1]]), IF(Tabla1[[#This Row],[GOLES EQUIPO 2]]&lt;F229,Tabla1[[#This Row],[EQUIPO 1]],Tabla1[[#This Row],[EQUIPO 2]])), "NO APLICA")</f>
        <v>NO APLICA</v>
      </c>
      <c r="N230" t="str">
        <f>IF(   OR( Tabla1[[#This Row],[FASE]] = "FINAL_", Tabla1[[#This Row],[FASE]]= "SEMIS_", Tabla1[[#This Row],[FASE]]= "CUARTOS_"), "-", IF(E230&gt;=F230,IF(E230=F230, "EMPATE",C230),D230))</f>
        <v>EMPATE</v>
      </c>
      <c r="O230">
        <f>IF(ISODD(ROW(Tabla1[[#This Row],[TEMPORADA]])), SUM(Tabla1[[#This Row],[GOLES EQUIPO 1]],F231),  SUM(Tabla1[[#This Row],[GOLES EQUIPO 1]],F229) )</f>
        <v>3</v>
      </c>
      <c r="P23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EQUIPO]]&lt;O231, Tabla1[[#This Row],[EQUIPO 2]], Tabla1[[#This Row],[EQUIPO 1]]) )), "-")</f>
        <v>-</v>
      </c>
      <c r="Q230">
        <f>IF(Tabla1[[#This Row],[GANADOR DEL PARTIDO]]=Tabla1[[#This Row],[EQUIPO 1]], 1, IF(Tabla1[[#This Row],[GANADOR DEL PARTIDO]]="EMPATE",0,-1))</f>
        <v>0</v>
      </c>
      <c r="R230">
        <f>IF(Tabla1[[#This Row],[GANADOR DEL PARTIDO]]=Tabla1[[#This Row],[EQUIPO 1]], -1, IF(Tabla1[[#This Row],[GANADOR DEL PARTIDO]]="EMPATE",0,1))</f>
        <v>0</v>
      </c>
    </row>
    <row r="231" spans="1:18" x14ac:dyDescent="0.2">
      <c r="A231" t="s">
        <v>63</v>
      </c>
      <c r="B231" t="s">
        <v>18</v>
      </c>
      <c r="C231" t="s">
        <v>35</v>
      </c>
      <c r="D231" t="s">
        <v>15</v>
      </c>
      <c r="E231">
        <v>1</v>
      </c>
      <c r="F231">
        <v>0</v>
      </c>
      <c r="G231" t="str">
        <f>CONCATENATE(Tabla1[[#This Row],[GOLES EQUIPO 1]], "-",Tabla1[[#This Row],[GOLES EQUIPO 2]])</f>
        <v>1-0</v>
      </c>
      <c r="H23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31" t="s">
        <v>44</v>
      </c>
      <c r="J231">
        <v>0</v>
      </c>
      <c r="K231">
        <v>0</v>
      </c>
      <c r="L231" t="s">
        <v>44</v>
      </c>
      <c r="M231" t="str">
        <f>IF(Tabla1[[#This Row],[GOLES AWAY]]="si", IF(ISODD(ROW(Tabla1[[#This Row],[FASE]]))="VERDADERO", IF(Tabla1[[#This Row],[GOLES EQUIPO 2]]&lt;F232,Tabla1[[#This Row],[EQUIPO 2]],Tabla1[[#This Row],[EQUIPO 1]]), IF(Tabla1[[#This Row],[GOLES EQUIPO 2]]&lt;F230,Tabla1[[#This Row],[EQUIPO 1]],Tabla1[[#This Row],[EQUIPO 2]])), "NO APLICA")</f>
        <v>NO APLICA</v>
      </c>
      <c r="N231" t="str">
        <f>IF(   OR( Tabla1[[#This Row],[FASE]] = "FINAL_", Tabla1[[#This Row],[FASE]]= "SEMIS_", Tabla1[[#This Row],[FASE]]= "CUARTOS_"), "-", IF(E231&gt;=F231,IF(E231=F231, "EMPATE",C231),D231))</f>
        <v>MANCHESTER UNITED</v>
      </c>
      <c r="O231">
        <f>IF(ISODD(ROW(Tabla1[[#This Row],[TEMPORADA]])), SUM(Tabla1[[#This Row],[GOLES EQUIPO 1]],F232),  SUM(Tabla1[[#This Row],[GOLES EQUIPO 1]],F230) )</f>
        <v>1</v>
      </c>
      <c r="P23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EQUIPO]]&lt;O232, Tabla1[[#This Row],[EQUIPO 2]], Tabla1[[#This Row],[EQUIPO 1]]) )), "-")</f>
        <v>MANCHESTER UNITED</v>
      </c>
      <c r="Q231">
        <f>IF(Tabla1[[#This Row],[GANADOR DEL PARTIDO]]=Tabla1[[#This Row],[EQUIPO 1]], 1, IF(Tabla1[[#This Row],[GANADOR DEL PARTIDO]]="EMPATE",0,-1))</f>
        <v>1</v>
      </c>
      <c r="R231">
        <f>IF(Tabla1[[#This Row],[GANADOR DEL PARTIDO]]=Tabla1[[#This Row],[EQUIPO 1]], -1, IF(Tabla1[[#This Row],[GANADOR DEL PARTIDO]]="EMPATE",0,1))</f>
        <v>-1</v>
      </c>
    </row>
    <row r="232" spans="1:18" x14ac:dyDescent="0.2">
      <c r="A232" t="s">
        <v>63</v>
      </c>
      <c r="B232" t="s">
        <v>18</v>
      </c>
      <c r="C232" t="s">
        <v>15</v>
      </c>
      <c r="D232" t="s">
        <v>35</v>
      </c>
      <c r="E232">
        <v>0</v>
      </c>
      <c r="F232">
        <v>0</v>
      </c>
      <c r="G232" t="str">
        <f>CONCATENATE(Tabla1[[#This Row],[GOLES EQUIPO 1]], "-",Tabla1[[#This Row],[GOLES EQUIPO 2]])</f>
        <v>0-0</v>
      </c>
      <c r="H23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32" t="s">
        <v>44</v>
      </c>
      <c r="J232">
        <v>0</v>
      </c>
      <c r="K232">
        <v>0</v>
      </c>
      <c r="L232" t="s">
        <v>44</v>
      </c>
      <c r="M232" t="str">
        <f>IF(Tabla1[[#This Row],[GOLES AWAY]]="si", IF(ISODD(ROW(Tabla1[[#This Row],[FASE]]))="VERDADERO", IF(Tabla1[[#This Row],[GOLES EQUIPO 2]]&lt;F233,Tabla1[[#This Row],[EQUIPO 2]],Tabla1[[#This Row],[EQUIPO 1]]), IF(Tabla1[[#This Row],[GOLES EQUIPO 2]]&lt;F231,Tabla1[[#This Row],[EQUIPO 1]],Tabla1[[#This Row],[EQUIPO 2]])), "NO APLICA")</f>
        <v>NO APLICA</v>
      </c>
      <c r="N232" t="str">
        <f>IF(   OR( Tabla1[[#This Row],[FASE]] = "FINAL_", Tabla1[[#This Row],[FASE]]= "SEMIS_", Tabla1[[#This Row],[FASE]]= "CUARTOS_"), "-", IF(E232&gt;=F232,IF(E232=F232, "EMPATE",C232),D232))</f>
        <v>EMPATE</v>
      </c>
      <c r="O232">
        <f>IF(ISODD(ROW(Tabla1[[#This Row],[TEMPORADA]])), SUM(Tabla1[[#This Row],[GOLES EQUIPO 1]],F233),  SUM(Tabla1[[#This Row],[GOLES EQUIPO 1]],F231) )</f>
        <v>0</v>
      </c>
      <c r="P23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EQUIPO]]&lt;O233, Tabla1[[#This Row],[EQUIPO 2]], Tabla1[[#This Row],[EQUIPO 1]]) )), "-")</f>
        <v>-</v>
      </c>
      <c r="Q232">
        <f>IF(Tabla1[[#This Row],[GANADOR DEL PARTIDO]]=Tabla1[[#This Row],[EQUIPO 1]], 1, IF(Tabla1[[#This Row],[GANADOR DEL PARTIDO]]="EMPATE",0,-1))</f>
        <v>0</v>
      </c>
      <c r="R232">
        <f>IF(Tabla1[[#This Row],[GANADOR DEL PARTIDO]]=Tabla1[[#This Row],[EQUIPO 1]], -1, IF(Tabla1[[#This Row],[GANADOR DEL PARTIDO]]="EMPATE",0,1))</f>
        <v>0</v>
      </c>
    </row>
    <row r="233" spans="1:18" x14ac:dyDescent="0.2">
      <c r="A233" t="s">
        <v>63</v>
      </c>
      <c r="B233" t="s">
        <v>12</v>
      </c>
      <c r="C233" t="s">
        <v>35</v>
      </c>
      <c r="D233" t="s">
        <v>37</v>
      </c>
      <c r="E233">
        <v>1</v>
      </c>
      <c r="F233">
        <v>0</v>
      </c>
      <c r="G233" t="str">
        <f>CONCATENATE(Tabla1[[#This Row],[GOLES EQUIPO 1]], "-",Tabla1[[#This Row],[GOLES EQUIPO 2]])</f>
        <v>1-0</v>
      </c>
      <c r="H23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33" t="s">
        <v>44</v>
      </c>
      <c r="J233">
        <v>0</v>
      </c>
      <c r="K233">
        <v>0</v>
      </c>
      <c r="L233" t="s">
        <v>44</v>
      </c>
      <c r="M233" t="str">
        <f>IF(Tabla1[[#This Row],[GOLES AWAY]]="si", IF(ISODD(ROW(Tabla1[[#This Row],[FASE]]))="VERDADERO", IF(Tabla1[[#This Row],[GOLES EQUIPO 2]]&lt;F234,Tabla1[[#This Row],[EQUIPO 2]],Tabla1[[#This Row],[EQUIPO 1]]), IF(Tabla1[[#This Row],[GOLES EQUIPO 2]]&lt;F232,Tabla1[[#This Row],[EQUIPO 1]],Tabla1[[#This Row],[EQUIPO 2]])), "NO APLICA")</f>
        <v>NO APLICA</v>
      </c>
      <c r="N233" t="str">
        <f>IF(   OR( Tabla1[[#This Row],[FASE]] = "FINAL_", Tabla1[[#This Row],[FASE]]= "SEMIS_", Tabla1[[#This Row],[FASE]]= "CUARTOS_"), "-", IF(E233&gt;=F233,IF(E233=F233, "EMPATE",C233),D233))</f>
        <v>MANCHESTER UNITED</v>
      </c>
      <c r="O233">
        <f>IF(ISODD(ROW(Tabla1[[#This Row],[TEMPORADA]])), SUM(Tabla1[[#This Row],[GOLES EQUIPO 1]],F234),  SUM(Tabla1[[#This Row],[GOLES EQUIPO 1]],F232) )</f>
        <v>3</v>
      </c>
      <c r="P23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EQUIPO]]&lt;O234, Tabla1[[#This Row],[EQUIPO 2]], Tabla1[[#This Row],[EQUIPO 1]]) )), "-")</f>
        <v>MANCHESTER UNITED</v>
      </c>
      <c r="Q233">
        <f>IF(Tabla1[[#This Row],[GANADOR DEL PARTIDO]]=Tabla1[[#This Row],[EQUIPO 1]], 1, IF(Tabla1[[#This Row],[GANADOR DEL PARTIDO]]="EMPATE",0,-1))</f>
        <v>1</v>
      </c>
      <c r="R233">
        <f>IF(Tabla1[[#This Row],[GANADOR DEL PARTIDO]]=Tabla1[[#This Row],[EQUIPO 1]], -1, IF(Tabla1[[#This Row],[GANADOR DEL PARTIDO]]="EMPATE",0,1))</f>
        <v>-1</v>
      </c>
    </row>
    <row r="234" spans="1:18" x14ac:dyDescent="0.2">
      <c r="A234" t="s">
        <v>63</v>
      </c>
      <c r="B234" t="s">
        <v>12</v>
      </c>
      <c r="C234" t="s">
        <v>37</v>
      </c>
      <c r="D234" t="s">
        <v>35</v>
      </c>
      <c r="E234">
        <v>0</v>
      </c>
      <c r="F234">
        <v>2</v>
      </c>
      <c r="G234" t="str">
        <f>CONCATENATE(Tabla1[[#This Row],[GOLES EQUIPO 1]], "-",Tabla1[[#This Row],[GOLES EQUIPO 2]])</f>
        <v>0-2</v>
      </c>
      <c r="H23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234" t="s">
        <v>44</v>
      </c>
      <c r="J234">
        <v>0</v>
      </c>
      <c r="K234">
        <v>0</v>
      </c>
      <c r="L234" t="s">
        <v>44</v>
      </c>
      <c r="M234" t="str">
        <f>IF(Tabla1[[#This Row],[GOLES AWAY]]="si", IF(ISODD(ROW(Tabla1[[#This Row],[FASE]]))="VERDADERO", IF(Tabla1[[#This Row],[GOLES EQUIPO 2]]&lt;F235,Tabla1[[#This Row],[EQUIPO 2]],Tabla1[[#This Row],[EQUIPO 1]]), IF(Tabla1[[#This Row],[GOLES EQUIPO 2]]&lt;F233,Tabla1[[#This Row],[EQUIPO 1]],Tabla1[[#This Row],[EQUIPO 2]])), "NO APLICA")</f>
        <v>NO APLICA</v>
      </c>
      <c r="N234" t="str">
        <f>IF(   OR( Tabla1[[#This Row],[FASE]] = "FINAL_", Tabla1[[#This Row],[FASE]]= "SEMIS_", Tabla1[[#This Row],[FASE]]= "CUARTOS_"), "-", IF(E234&gt;=F234,IF(E234=F234, "EMPATE",C234),D234))</f>
        <v>MANCHESTER UNITED</v>
      </c>
      <c r="O234">
        <f>IF(ISODD(ROW(Tabla1[[#This Row],[TEMPORADA]])), SUM(Tabla1[[#This Row],[GOLES EQUIPO 1]],F235),  SUM(Tabla1[[#This Row],[GOLES EQUIPO 1]],F233) )</f>
        <v>0</v>
      </c>
      <c r="P23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EQUIPO]]&lt;O235, Tabla1[[#This Row],[EQUIPO 2]], Tabla1[[#This Row],[EQUIPO 1]]) )), "-")</f>
        <v>-</v>
      </c>
      <c r="Q234">
        <f>IF(Tabla1[[#This Row],[GANADOR DEL PARTIDO]]=Tabla1[[#This Row],[EQUIPO 1]], 1, IF(Tabla1[[#This Row],[GANADOR DEL PARTIDO]]="EMPATE",0,-1))</f>
        <v>-1</v>
      </c>
      <c r="R234">
        <f>IF(Tabla1[[#This Row],[GANADOR DEL PARTIDO]]=Tabla1[[#This Row],[EQUIPO 1]], -1, IF(Tabla1[[#This Row],[GANADOR DEL PARTIDO]]="EMPATE",0,1))</f>
        <v>1</v>
      </c>
    </row>
    <row r="235" spans="1:18" x14ac:dyDescent="0.2">
      <c r="A235" t="s">
        <v>63</v>
      </c>
      <c r="B235" t="s">
        <v>12</v>
      </c>
      <c r="C235" t="s">
        <v>23</v>
      </c>
      <c r="D235" t="s">
        <v>11</v>
      </c>
      <c r="E235">
        <v>4</v>
      </c>
      <c r="F235">
        <v>2</v>
      </c>
      <c r="G235" t="str">
        <f>CONCATENATE(Tabla1[[#This Row],[GOLES EQUIPO 1]], "-",Tabla1[[#This Row],[GOLES EQUIPO 2]])</f>
        <v>4-2</v>
      </c>
      <c r="H23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2-4</v>
      </c>
      <c r="I235" t="s">
        <v>44</v>
      </c>
      <c r="J235">
        <v>0</v>
      </c>
      <c r="K235">
        <v>0</v>
      </c>
      <c r="L235" t="s">
        <v>44</v>
      </c>
      <c r="M235" t="str">
        <f>IF(Tabla1[[#This Row],[GOLES AWAY]]="si", IF(ISODD(ROW(Tabla1[[#This Row],[FASE]]))="VERDADERO", IF(Tabla1[[#This Row],[GOLES EQUIPO 2]]&lt;F236,Tabla1[[#This Row],[EQUIPO 2]],Tabla1[[#This Row],[EQUIPO 1]]), IF(Tabla1[[#This Row],[GOLES EQUIPO 2]]&lt;F234,Tabla1[[#This Row],[EQUIPO 1]],Tabla1[[#This Row],[EQUIPO 2]])), "NO APLICA")</f>
        <v>NO APLICA</v>
      </c>
      <c r="N235" t="str">
        <f>IF(   OR( Tabla1[[#This Row],[FASE]] = "FINAL_", Tabla1[[#This Row],[FASE]]= "SEMIS_", Tabla1[[#This Row],[FASE]]= "CUARTOS_"), "-", IF(E235&gt;=F235,IF(E235=F235, "EMPATE",C235),D235))</f>
        <v>LIVERPOOL</v>
      </c>
      <c r="O235">
        <f>IF(ISODD(ROW(Tabla1[[#This Row],[TEMPORADA]])), SUM(Tabla1[[#This Row],[GOLES EQUIPO 1]],F236),  SUM(Tabla1[[#This Row],[GOLES EQUIPO 1]],F234) )</f>
        <v>5</v>
      </c>
      <c r="P23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EQUIPO]]&lt;O236, Tabla1[[#This Row],[EQUIPO 2]], Tabla1[[#This Row],[EQUIPO 1]]) )), "-")</f>
        <v>LIVERPOOL</v>
      </c>
      <c r="Q235">
        <f>IF(Tabla1[[#This Row],[GANADOR DEL PARTIDO]]=Tabla1[[#This Row],[EQUIPO 1]], 1, IF(Tabla1[[#This Row],[GANADOR DEL PARTIDO]]="EMPATE",0,-1))</f>
        <v>1</v>
      </c>
      <c r="R235">
        <f>IF(Tabla1[[#This Row],[GANADOR DEL PARTIDO]]=Tabla1[[#This Row],[EQUIPO 1]], -1, IF(Tabla1[[#This Row],[GANADOR DEL PARTIDO]]="EMPATE",0,1))</f>
        <v>-1</v>
      </c>
    </row>
    <row r="236" spans="1:18" x14ac:dyDescent="0.2">
      <c r="A236" t="s">
        <v>63</v>
      </c>
      <c r="B236" t="s">
        <v>12</v>
      </c>
      <c r="C236" t="s">
        <v>11</v>
      </c>
      <c r="D236" t="s">
        <v>23</v>
      </c>
      <c r="E236">
        <v>1</v>
      </c>
      <c r="F236">
        <v>1</v>
      </c>
      <c r="G236" t="str">
        <f>CONCATENATE(Tabla1[[#This Row],[GOLES EQUIPO 1]], "-",Tabla1[[#This Row],[GOLES EQUIPO 2]])</f>
        <v>1-1</v>
      </c>
      <c r="H23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236" t="s">
        <v>44</v>
      </c>
      <c r="J236">
        <v>0</v>
      </c>
      <c r="K236">
        <v>0</v>
      </c>
      <c r="L236" t="s">
        <v>44</v>
      </c>
      <c r="M236" t="str">
        <f>IF(Tabla1[[#This Row],[GOLES AWAY]]="si", IF(ISODD(ROW(Tabla1[[#This Row],[FASE]]))="VERDADERO", IF(Tabla1[[#This Row],[GOLES EQUIPO 2]]&lt;F237,Tabla1[[#This Row],[EQUIPO 2]],Tabla1[[#This Row],[EQUIPO 1]]), IF(Tabla1[[#This Row],[GOLES EQUIPO 2]]&lt;F235,Tabla1[[#This Row],[EQUIPO 1]],Tabla1[[#This Row],[EQUIPO 2]])), "NO APLICA")</f>
        <v>NO APLICA</v>
      </c>
      <c r="N236" t="str">
        <f>IF(   OR( Tabla1[[#This Row],[FASE]] = "FINAL_", Tabla1[[#This Row],[FASE]]= "SEMIS_", Tabla1[[#This Row],[FASE]]= "CUARTOS_"), "-", IF(E236&gt;=F236,IF(E236=F236, "EMPATE",C236),D236))</f>
        <v>EMPATE</v>
      </c>
      <c r="O236">
        <f>IF(ISODD(ROW(Tabla1[[#This Row],[TEMPORADA]])), SUM(Tabla1[[#This Row],[GOLES EQUIPO 1]],F237),  SUM(Tabla1[[#This Row],[GOLES EQUIPO 1]],F235) )</f>
        <v>3</v>
      </c>
      <c r="P23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EQUIPO]]&lt;O237, Tabla1[[#This Row],[EQUIPO 2]], Tabla1[[#This Row],[EQUIPO 1]]) )), "-")</f>
        <v>-</v>
      </c>
      <c r="Q236">
        <f>IF(Tabla1[[#This Row],[GANADOR DEL PARTIDO]]=Tabla1[[#This Row],[EQUIPO 1]], 1, IF(Tabla1[[#This Row],[GANADOR DEL PARTIDO]]="EMPATE",0,-1))</f>
        <v>0</v>
      </c>
      <c r="R236">
        <f>IF(Tabla1[[#This Row],[GANADOR DEL PARTIDO]]=Tabla1[[#This Row],[EQUIPO 1]], -1, IF(Tabla1[[#This Row],[GANADOR DEL PARTIDO]]="EMPATE",0,1))</f>
        <v>0</v>
      </c>
    </row>
    <row r="237" spans="1:18" x14ac:dyDescent="0.2">
      <c r="A237" t="s">
        <v>63</v>
      </c>
      <c r="B237" t="s">
        <v>12</v>
      </c>
      <c r="C237" t="s">
        <v>20</v>
      </c>
      <c r="D237" t="s">
        <v>64</v>
      </c>
      <c r="E237">
        <v>2</v>
      </c>
      <c r="F237">
        <v>0</v>
      </c>
      <c r="G237" t="str">
        <f>CONCATENATE(Tabla1[[#This Row],[GOLES EQUIPO 1]], "-",Tabla1[[#This Row],[GOLES EQUIPO 2]])</f>
        <v>2-0</v>
      </c>
      <c r="H23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237" t="s">
        <v>44</v>
      </c>
      <c r="J237">
        <v>0</v>
      </c>
      <c r="K237">
        <v>0</v>
      </c>
      <c r="L237" t="s">
        <v>44</v>
      </c>
      <c r="M237" t="str">
        <f>IF(Tabla1[[#This Row],[GOLES AWAY]]="si", IF(ISODD(ROW(Tabla1[[#This Row],[FASE]]))="VERDADERO", IF(Tabla1[[#This Row],[GOLES EQUIPO 2]]&lt;F238,Tabla1[[#This Row],[EQUIPO 2]],Tabla1[[#This Row],[EQUIPO 1]]), IF(Tabla1[[#This Row],[GOLES EQUIPO 2]]&lt;F236,Tabla1[[#This Row],[EQUIPO 1]],Tabla1[[#This Row],[EQUIPO 2]])), "NO APLICA")</f>
        <v>NO APLICA</v>
      </c>
      <c r="N237" t="str">
        <f>IF(   OR( Tabla1[[#This Row],[FASE]] = "FINAL_", Tabla1[[#This Row],[FASE]]= "SEMIS_", Tabla1[[#This Row],[FASE]]= "CUARTOS_"), "-", IF(E237&gt;=F237,IF(E237=F237, "EMPATE",C237),D237))</f>
        <v>CHELSEA</v>
      </c>
      <c r="O237">
        <f>IF(ISODD(ROW(Tabla1[[#This Row],[TEMPORADA]])), SUM(Tabla1[[#This Row],[GOLES EQUIPO 1]],F238),  SUM(Tabla1[[#This Row],[GOLES EQUIPO 1]],F236) )</f>
        <v>3</v>
      </c>
      <c r="P23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EQUIPO]]&lt;O238, Tabla1[[#This Row],[EQUIPO 2]], Tabla1[[#This Row],[EQUIPO 1]]) )), "-")</f>
        <v>CHELSEA</v>
      </c>
      <c r="Q237">
        <f>IF(Tabla1[[#This Row],[GANADOR DEL PARTIDO]]=Tabla1[[#This Row],[EQUIPO 1]], 1, IF(Tabla1[[#This Row],[GANADOR DEL PARTIDO]]="EMPATE",0,-1))</f>
        <v>1</v>
      </c>
      <c r="R237">
        <f>IF(Tabla1[[#This Row],[GANADOR DEL PARTIDO]]=Tabla1[[#This Row],[EQUIPO 1]], -1, IF(Tabla1[[#This Row],[GANADOR DEL PARTIDO]]="EMPATE",0,1))</f>
        <v>-1</v>
      </c>
    </row>
    <row r="238" spans="1:18" x14ac:dyDescent="0.2">
      <c r="A238" t="s">
        <v>63</v>
      </c>
      <c r="B238" t="s">
        <v>12</v>
      </c>
      <c r="C238" t="s">
        <v>64</v>
      </c>
      <c r="D238" t="s">
        <v>20</v>
      </c>
      <c r="E238">
        <v>2</v>
      </c>
      <c r="F238">
        <v>1</v>
      </c>
      <c r="G238" t="str">
        <f>CONCATENATE(Tabla1[[#This Row],[GOLES EQUIPO 1]], "-",Tabla1[[#This Row],[GOLES EQUIPO 2]])</f>
        <v>2-1</v>
      </c>
      <c r="H23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238" t="s">
        <v>44</v>
      </c>
      <c r="J238">
        <v>0</v>
      </c>
      <c r="K238">
        <v>0</v>
      </c>
      <c r="L238" t="s">
        <v>44</v>
      </c>
      <c r="M238" t="str">
        <f>IF(Tabla1[[#This Row],[GOLES AWAY]]="si", IF(ISODD(ROW(Tabla1[[#This Row],[FASE]]))="VERDADERO", IF(Tabla1[[#This Row],[GOLES EQUIPO 2]]&lt;F239,Tabla1[[#This Row],[EQUIPO 2]],Tabla1[[#This Row],[EQUIPO 1]]), IF(Tabla1[[#This Row],[GOLES EQUIPO 2]]&lt;F237,Tabla1[[#This Row],[EQUIPO 1]],Tabla1[[#This Row],[EQUIPO 2]])), "NO APLICA")</f>
        <v>NO APLICA</v>
      </c>
      <c r="N238" t="str">
        <f>IF(   OR( Tabla1[[#This Row],[FASE]] = "FINAL_", Tabla1[[#This Row],[FASE]]= "SEMIS_", Tabla1[[#This Row],[FASE]]= "CUARTOS_"), "-", IF(E238&gt;=F238,IF(E238=F238, "EMPATE",C238),D238))</f>
        <v>FENERBACHE</v>
      </c>
      <c r="O238">
        <f>IF(ISODD(ROW(Tabla1[[#This Row],[TEMPORADA]])), SUM(Tabla1[[#This Row],[GOLES EQUIPO 1]],F239),  SUM(Tabla1[[#This Row],[GOLES EQUIPO 1]],F237) )</f>
        <v>2</v>
      </c>
      <c r="P23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EQUIPO]]&lt;O239, Tabla1[[#This Row],[EQUIPO 2]], Tabla1[[#This Row],[EQUIPO 1]]) )), "-")</f>
        <v>-</v>
      </c>
      <c r="Q238">
        <f>IF(Tabla1[[#This Row],[GANADOR DEL PARTIDO]]=Tabla1[[#This Row],[EQUIPO 1]], 1, IF(Tabla1[[#This Row],[GANADOR DEL PARTIDO]]="EMPATE",0,-1))</f>
        <v>1</v>
      </c>
      <c r="R238">
        <f>IF(Tabla1[[#This Row],[GANADOR DEL PARTIDO]]=Tabla1[[#This Row],[EQUIPO 1]], -1, IF(Tabla1[[#This Row],[GANADOR DEL PARTIDO]]="EMPATE",0,1))</f>
        <v>-1</v>
      </c>
    </row>
    <row r="239" spans="1:18" x14ac:dyDescent="0.2">
      <c r="A239" t="s">
        <v>63</v>
      </c>
      <c r="B239" t="s">
        <v>12</v>
      </c>
      <c r="C239" t="s">
        <v>15</v>
      </c>
      <c r="D239" t="s">
        <v>56</v>
      </c>
      <c r="E239">
        <v>1</v>
      </c>
      <c r="F239">
        <v>0</v>
      </c>
      <c r="G239" t="str">
        <f>CONCATENATE(Tabla1[[#This Row],[GOLES EQUIPO 1]], "-",Tabla1[[#This Row],[GOLES EQUIPO 2]])</f>
        <v>1-0</v>
      </c>
      <c r="H23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39" t="s">
        <v>44</v>
      </c>
      <c r="J239">
        <v>0</v>
      </c>
      <c r="K239">
        <v>0</v>
      </c>
      <c r="L239" t="s">
        <v>44</v>
      </c>
      <c r="M239" t="str">
        <f>IF(Tabla1[[#This Row],[GOLES AWAY]]="si", IF(ISODD(ROW(Tabla1[[#This Row],[FASE]]))="VERDADERO", IF(Tabla1[[#This Row],[GOLES EQUIPO 2]]&lt;F240,Tabla1[[#This Row],[EQUIPO 2]],Tabla1[[#This Row],[EQUIPO 1]]), IF(Tabla1[[#This Row],[GOLES EQUIPO 2]]&lt;F238,Tabla1[[#This Row],[EQUIPO 1]],Tabla1[[#This Row],[EQUIPO 2]])), "NO APLICA")</f>
        <v>NO APLICA</v>
      </c>
      <c r="N239" t="str">
        <f>IF(   OR( Tabla1[[#This Row],[FASE]] = "FINAL_", Tabla1[[#This Row],[FASE]]= "SEMIS_", Tabla1[[#This Row],[FASE]]= "CUARTOS_"), "-", IF(E239&gt;=F239,IF(E239=F239, "EMPATE",C239),D239))</f>
        <v>BARCELONA</v>
      </c>
      <c r="O239">
        <f>IF(ISODD(ROW(Tabla1[[#This Row],[TEMPORADA]])), SUM(Tabla1[[#This Row],[GOLES EQUIPO 1]],F240),  SUM(Tabla1[[#This Row],[GOLES EQUIPO 1]],F238) )</f>
        <v>2</v>
      </c>
      <c r="P23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EQUIPO]]&lt;O240, Tabla1[[#This Row],[EQUIPO 2]], Tabla1[[#This Row],[EQUIPO 1]]) )), "-")</f>
        <v>BARCELONA</v>
      </c>
      <c r="Q239">
        <f>IF(Tabla1[[#This Row],[GANADOR DEL PARTIDO]]=Tabla1[[#This Row],[EQUIPO 1]], 1, IF(Tabla1[[#This Row],[GANADOR DEL PARTIDO]]="EMPATE",0,-1))</f>
        <v>1</v>
      </c>
      <c r="R239">
        <f>IF(Tabla1[[#This Row],[GANADOR DEL PARTIDO]]=Tabla1[[#This Row],[EQUIPO 1]], -1, IF(Tabla1[[#This Row],[GANADOR DEL PARTIDO]]="EMPATE",0,1))</f>
        <v>-1</v>
      </c>
    </row>
    <row r="240" spans="1:18" x14ac:dyDescent="0.2">
      <c r="A240" t="s">
        <v>63</v>
      </c>
      <c r="B240" t="s">
        <v>12</v>
      </c>
      <c r="C240" t="s">
        <v>56</v>
      </c>
      <c r="D240" t="s">
        <v>15</v>
      </c>
      <c r="E240">
        <v>0</v>
      </c>
      <c r="F240">
        <v>1</v>
      </c>
      <c r="G240" t="str">
        <f>CONCATENATE(Tabla1[[#This Row],[GOLES EQUIPO 1]], "-",Tabla1[[#This Row],[GOLES EQUIPO 2]])</f>
        <v>0-1</v>
      </c>
      <c r="H24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40" t="s">
        <v>44</v>
      </c>
      <c r="J240">
        <v>0</v>
      </c>
      <c r="K240">
        <v>0</v>
      </c>
      <c r="L240" t="s">
        <v>44</v>
      </c>
      <c r="M240" t="str">
        <f>IF(Tabla1[[#This Row],[GOLES AWAY]]="si", IF(ISODD(ROW(Tabla1[[#This Row],[FASE]]))="VERDADERO", IF(Tabla1[[#This Row],[GOLES EQUIPO 2]]&lt;F241,Tabla1[[#This Row],[EQUIPO 2]],Tabla1[[#This Row],[EQUIPO 1]]), IF(Tabla1[[#This Row],[GOLES EQUIPO 2]]&lt;F239,Tabla1[[#This Row],[EQUIPO 1]],Tabla1[[#This Row],[EQUIPO 2]])), "NO APLICA")</f>
        <v>NO APLICA</v>
      </c>
      <c r="N240" t="str">
        <f>IF(   OR( Tabla1[[#This Row],[FASE]] = "FINAL_", Tabla1[[#This Row],[FASE]]= "SEMIS_", Tabla1[[#This Row],[FASE]]= "CUARTOS_"), "-", IF(E240&gt;=F240,IF(E240=F240, "EMPATE",C240),D240))</f>
        <v>BARCELONA</v>
      </c>
      <c r="O240">
        <f>IF(ISODD(ROW(Tabla1[[#This Row],[TEMPORADA]])), SUM(Tabla1[[#This Row],[GOLES EQUIPO 1]],F241),  SUM(Tabla1[[#This Row],[GOLES EQUIPO 1]],F239) )</f>
        <v>0</v>
      </c>
      <c r="P24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EQUIPO]]&lt;O241, Tabla1[[#This Row],[EQUIPO 2]], Tabla1[[#This Row],[EQUIPO 1]]) )), "-")</f>
        <v>-</v>
      </c>
      <c r="Q240">
        <f>IF(Tabla1[[#This Row],[GANADOR DEL PARTIDO]]=Tabla1[[#This Row],[EQUIPO 1]], 1, IF(Tabla1[[#This Row],[GANADOR DEL PARTIDO]]="EMPATE",0,-1))</f>
        <v>-1</v>
      </c>
      <c r="R240">
        <f>IF(Tabla1[[#This Row],[GANADOR DEL PARTIDO]]=Tabla1[[#This Row],[EQUIPO 1]], -1, IF(Tabla1[[#This Row],[GANADOR DEL PARTIDO]]="EMPATE",0,1))</f>
        <v>1</v>
      </c>
    </row>
    <row r="241" spans="1:18" x14ac:dyDescent="0.2">
      <c r="A241" t="s">
        <v>65</v>
      </c>
      <c r="B241" t="s">
        <v>6</v>
      </c>
      <c r="C241" t="s">
        <v>23</v>
      </c>
      <c r="D241" t="s">
        <v>94</v>
      </c>
      <c r="E241">
        <v>1</v>
      </c>
      <c r="F241">
        <v>2</v>
      </c>
      <c r="G241" t="str">
        <f>CONCATENATE(Tabla1[[#This Row],[GOLES EQUIPO 1]], "-",Tabla1[[#This Row],[GOLES EQUIPO 2]])</f>
        <v>1-2</v>
      </c>
      <c r="H24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241" t="s">
        <v>44</v>
      </c>
      <c r="J241">
        <v>0</v>
      </c>
      <c r="K241">
        <v>0</v>
      </c>
      <c r="L241" t="s">
        <v>44</v>
      </c>
      <c r="M241" t="str">
        <f>IF(Tabla1[[#This Row],[GOLES AWAY]]="si", IF(ISODD(ROW(Tabla1[[#This Row],[FASE]]))="VERDADERO", IF(Tabla1[[#This Row],[GOLES EQUIPO 2]]&lt;F242,Tabla1[[#This Row],[EQUIPO 2]],Tabla1[[#This Row],[EQUIPO 1]]), IF(Tabla1[[#This Row],[GOLES EQUIPO 2]]&lt;F240,Tabla1[[#This Row],[EQUIPO 1]],Tabla1[[#This Row],[EQUIPO 2]])), "NO APLICA")</f>
        <v>NO APLICA</v>
      </c>
      <c r="N241" t="str">
        <f>IF(   OR( Tabla1[[#This Row],[FASE]] = "FINAL_", Tabla1[[#This Row],[FASE]]= "SEMIS_", Tabla1[[#This Row],[FASE]]= "CUARTOS_"), "-", IF(E241&gt;=F241,IF(E241=F241, "EMPATE",C241),D241))</f>
        <v>INTER DE MILÁN</v>
      </c>
      <c r="O241">
        <f>IF(ISODD(ROW(Tabla1[[#This Row],[TEMPORADA]])), SUM(Tabla1[[#This Row],[GOLES EQUIPO 1]],F242),  SUM(Tabla1[[#This Row],[GOLES EQUIPO 1]],F240) )</f>
        <v>1</v>
      </c>
      <c r="P24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EQUIPO]]&lt;O242, Tabla1[[#This Row],[EQUIPO 2]], Tabla1[[#This Row],[EQUIPO 1]]) )), "-")</f>
        <v>INTER DE MILÁN</v>
      </c>
      <c r="Q241">
        <f>IF(Tabla1[[#This Row],[GANADOR DEL PARTIDO]]=Tabla1[[#This Row],[EQUIPO 1]], 1, IF(Tabla1[[#This Row],[GANADOR DEL PARTIDO]]="EMPATE",0,-1))</f>
        <v>-1</v>
      </c>
      <c r="R241">
        <f>IF(Tabla1[[#This Row],[GANADOR DEL PARTIDO]]=Tabla1[[#This Row],[EQUIPO 1]], -1, IF(Tabla1[[#This Row],[GANADOR DEL PARTIDO]]="EMPATE",0,1))</f>
        <v>1</v>
      </c>
    </row>
    <row r="242" spans="1:18" x14ac:dyDescent="0.2">
      <c r="A242" t="s">
        <v>65</v>
      </c>
      <c r="B242" t="s">
        <v>99</v>
      </c>
      <c r="C242" t="s">
        <v>94</v>
      </c>
      <c r="D242" t="s">
        <v>23</v>
      </c>
      <c r="E242">
        <v>0</v>
      </c>
      <c r="F242">
        <v>0</v>
      </c>
      <c r="G242" t="str">
        <f>CONCATENATE(Tabla1[[#This Row],[GOLES EQUIPO 1]], "-",Tabla1[[#This Row],[GOLES EQUIPO 2]])</f>
        <v>0-0</v>
      </c>
      <c r="H24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42" t="s">
        <v>44</v>
      </c>
      <c r="J242">
        <v>0</v>
      </c>
      <c r="K242">
        <v>0</v>
      </c>
      <c r="L242" t="s">
        <v>44</v>
      </c>
      <c r="M242" t="str">
        <f>IF(Tabla1[[#This Row],[GOLES AWAY]]="si", IF(ISODD(ROW(Tabla1[[#This Row],[FASE]]))="VERDADERO", IF(Tabla1[[#This Row],[GOLES EQUIPO 2]]&lt;F243,Tabla1[[#This Row],[EQUIPO 2]],Tabla1[[#This Row],[EQUIPO 1]]), IF(Tabla1[[#This Row],[GOLES EQUIPO 2]]&lt;F241,Tabla1[[#This Row],[EQUIPO 1]],Tabla1[[#This Row],[EQUIPO 2]])), "NO APLICA")</f>
        <v>NO APLICA</v>
      </c>
      <c r="N242" t="str">
        <f>IF(   OR( Tabla1[[#This Row],[FASE]] = "FINAL_", Tabla1[[#This Row],[FASE]]= "SEMIS_", Tabla1[[#This Row],[FASE]]= "CUARTOS_"), "-", IF(E242&gt;=F242,IF(E242=F242, "EMPATE",C242),D242))</f>
        <v>-</v>
      </c>
      <c r="O242">
        <f>IF(ISODD(ROW(Tabla1[[#This Row],[TEMPORADA]])), SUM(Tabla1[[#This Row],[GOLES EQUIPO 1]],F243),  SUM(Tabla1[[#This Row],[GOLES EQUIPO 1]],F241) )</f>
        <v>2</v>
      </c>
      <c r="P24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EQUIPO]]&lt;O243, Tabla1[[#This Row],[EQUIPO 2]], Tabla1[[#This Row],[EQUIPO 1]]) )), "-")</f>
        <v>-</v>
      </c>
      <c r="Q242">
        <f>IF(Tabla1[[#This Row],[GANADOR DEL PARTIDO]]=Tabla1[[#This Row],[EQUIPO 1]], 1, IF(Tabla1[[#This Row],[GANADOR DEL PARTIDO]]="EMPATE",0,-1))</f>
        <v>-1</v>
      </c>
      <c r="R242">
        <f>IF(Tabla1[[#This Row],[GANADOR DEL PARTIDO]]=Tabla1[[#This Row],[EQUIPO 1]], -1, IF(Tabla1[[#This Row],[GANADOR DEL PARTIDO]]="EMPATE",0,1))</f>
        <v>1</v>
      </c>
    </row>
    <row r="243" spans="1:18" x14ac:dyDescent="0.2">
      <c r="A243" t="s">
        <v>65</v>
      </c>
      <c r="B243" t="s">
        <v>18</v>
      </c>
      <c r="C243" t="s">
        <v>94</v>
      </c>
      <c r="D243" t="s">
        <v>35</v>
      </c>
      <c r="E243">
        <v>3</v>
      </c>
      <c r="F243">
        <v>0</v>
      </c>
      <c r="G243" t="str">
        <f>CONCATENATE(Tabla1[[#This Row],[GOLES EQUIPO 1]], "-",Tabla1[[#This Row],[GOLES EQUIPO 2]])</f>
        <v>3-0</v>
      </c>
      <c r="H24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243" t="s">
        <v>44</v>
      </c>
      <c r="J243">
        <v>0</v>
      </c>
      <c r="K243">
        <v>0</v>
      </c>
      <c r="L243" t="s">
        <v>44</v>
      </c>
      <c r="M243" t="str">
        <f>IF(Tabla1[[#This Row],[GOLES AWAY]]="si", IF(ISODD(ROW(Tabla1[[#This Row],[FASE]]))="VERDADERO", IF(Tabla1[[#This Row],[GOLES EQUIPO 2]]&lt;F244,Tabla1[[#This Row],[EQUIPO 2]],Tabla1[[#This Row],[EQUIPO 1]]), IF(Tabla1[[#This Row],[GOLES EQUIPO 2]]&lt;F242,Tabla1[[#This Row],[EQUIPO 1]],Tabla1[[#This Row],[EQUIPO 2]])), "NO APLICA")</f>
        <v>NO APLICA</v>
      </c>
      <c r="N243" t="str">
        <f>IF(   OR( Tabla1[[#This Row],[FASE]] = "FINAL_", Tabla1[[#This Row],[FASE]]= "SEMIS_", Tabla1[[#This Row],[FASE]]= "CUARTOS_"), "-", IF(E243&gt;=F243,IF(E243=F243, "EMPATE",C243),D243))</f>
        <v>INTER DE MILÁN</v>
      </c>
      <c r="O243">
        <f>IF(ISODD(ROW(Tabla1[[#This Row],[TEMPORADA]])), SUM(Tabla1[[#This Row],[GOLES EQUIPO 1]],F244),  SUM(Tabla1[[#This Row],[GOLES EQUIPO 1]],F242) )</f>
        <v>5</v>
      </c>
      <c r="P24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EQUIPO]]&lt;O244, Tabla1[[#This Row],[EQUIPO 2]], Tabla1[[#This Row],[EQUIPO 1]]) )), "-")</f>
        <v>INTER DE MILÁN</v>
      </c>
      <c r="Q243">
        <f>IF(Tabla1[[#This Row],[GANADOR DEL PARTIDO]]=Tabla1[[#This Row],[EQUIPO 1]], 1, IF(Tabla1[[#This Row],[GANADOR DEL PARTIDO]]="EMPATE",0,-1))</f>
        <v>1</v>
      </c>
      <c r="R243">
        <f>IF(Tabla1[[#This Row],[GANADOR DEL PARTIDO]]=Tabla1[[#This Row],[EQUIPO 1]], -1, IF(Tabla1[[#This Row],[GANADOR DEL PARTIDO]]="EMPATE",0,1))</f>
        <v>-1</v>
      </c>
    </row>
    <row r="244" spans="1:18" x14ac:dyDescent="0.2">
      <c r="A244" t="s">
        <v>65</v>
      </c>
      <c r="B244" t="s">
        <v>18</v>
      </c>
      <c r="C244" t="s">
        <v>35</v>
      </c>
      <c r="D244" t="s">
        <v>94</v>
      </c>
      <c r="E244">
        <v>3</v>
      </c>
      <c r="F244">
        <v>2</v>
      </c>
      <c r="G244" t="str">
        <f>CONCATENATE(Tabla1[[#This Row],[GOLES EQUIPO 1]], "-",Tabla1[[#This Row],[GOLES EQUIPO 2]])</f>
        <v>3-2</v>
      </c>
      <c r="H24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244" t="s">
        <v>44</v>
      </c>
      <c r="J244">
        <v>0</v>
      </c>
      <c r="K244">
        <v>0</v>
      </c>
      <c r="L244" t="s">
        <v>44</v>
      </c>
      <c r="M244" t="str">
        <f>IF(Tabla1[[#This Row],[GOLES AWAY]]="si", IF(ISODD(ROW(Tabla1[[#This Row],[FASE]]))="VERDADERO", IF(Tabla1[[#This Row],[GOLES EQUIPO 2]]&lt;F245,Tabla1[[#This Row],[EQUIPO 2]],Tabla1[[#This Row],[EQUIPO 1]]), IF(Tabla1[[#This Row],[GOLES EQUIPO 2]]&lt;F243,Tabla1[[#This Row],[EQUIPO 1]],Tabla1[[#This Row],[EQUIPO 2]])), "NO APLICA")</f>
        <v>NO APLICA</v>
      </c>
      <c r="N244" t="str">
        <f>IF(   OR( Tabla1[[#This Row],[FASE]] = "FINAL_", Tabla1[[#This Row],[FASE]]= "SEMIS_", Tabla1[[#This Row],[FASE]]= "CUARTOS_"), "-", IF(E244&gt;=F244,IF(E244=F244, "EMPATE",C244),D244))</f>
        <v>MANCHESTER UNITED</v>
      </c>
      <c r="O244">
        <f>IF(ISODD(ROW(Tabla1[[#This Row],[TEMPORADA]])), SUM(Tabla1[[#This Row],[GOLES EQUIPO 1]],F245),  SUM(Tabla1[[#This Row],[GOLES EQUIPO 1]],F243) )</f>
        <v>3</v>
      </c>
      <c r="P24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EQUIPO]]&lt;O245, Tabla1[[#This Row],[EQUIPO 2]], Tabla1[[#This Row],[EQUIPO 1]]) )), "-")</f>
        <v>-</v>
      </c>
      <c r="Q244">
        <f>IF(Tabla1[[#This Row],[GANADOR DEL PARTIDO]]=Tabla1[[#This Row],[EQUIPO 1]], 1, IF(Tabla1[[#This Row],[GANADOR DEL PARTIDO]]="EMPATE",0,-1))</f>
        <v>1</v>
      </c>
      <c r="R244">
        <f>IF(Tabla1[[#This Row],[GANADOR DEL PARTIDO]]=Tabla1[[#This Row],[EQUIPO 1]], -1, IF(Tabla1[[#This Row],[GANADOR DEL PARTIDO]]="EMPATE",0,1))</f>
        <v>-1</v>
      </c>
    </row>
    <row r="245" spans="1:18" x14ac:dyDescent="0.2">
      <c r="A245" t="s">
        <v>65</v>
      </c>
      <c r="B245" t="s">
        <v>18</v>
      </c>
      <c r="C245" t="s">
        <v>23</v>
      </c>
      <c r="D245" t="s">
        <v>20</v>
      </c>
      <c r="E245">
        <v>1</v>
      </c>
      <c r="F245">
        <v>0</v>
      </c>
      <c r="G245" t="str">
        <f>CONCATENATE(Tabla1[[#This Row],[GOLES EQUIPO 1]], "-",Tabla1[[#This Row],[GOLES EQUIPO 2]])</f>
        <v>1-0</v>
      </c>
      <c r="H24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45" t="s">
        <v>91</v>
      </c>
      <c r="J245">
        <v>4</v>
      </c>
      <c r="K245">
        <v>1</v>
      </c>
      <c r="L245" t="s">
        <v>44</v>
      </c>
      <c r="M245" t="str">
        <f>IF(Tabla1[[#This Row],[GOLES AWAY]]="si", IF(ISODD(ROW(Tabla1[[#This Row],[FASE]]))="VERDADERO", IF(Tabla1[[#This Row],[GOLES EQUIPO 2]]&lt;F246,Tabla1[[#This Row],[EQUIPO 2]],Tabla1[[#This Row],[EQUIPO 1]]), IF(Tabla1[[#This Row],[GOLES EQUIPO 2]]&lt;F244,Tabla1[[#This Row],[EQUIPO 1]],Tabla1[[#This Row],[EQUIPO 2]])), "NO APLICA")</f>
        <v>NO APLICA</v>
      </c>
      <c r="N245" t="str">
        <f>IF(   OR( Tabla1[[#This Row],[FASE]] = "FINAL_", Tabla1[[#This Row],[FASE]]= "SEMIS_", Tabla1[[#This Row],[FASE]]= "CUARTOS_"), "-", IF(E245&gt;=F245,IF(E245=F245, "EMPATE",C245),D245))</f>
        <v>LIVERPOOL</v>
      </c>
      <c r="O245">
        <f>IF(ISODD(ROW(Tabla1[[#This Row],[TEMPORADA]])), SUM(Tabla1[[#This Row],[GOLES EQUIPO 1]],F246),  SUM(Tabla1[[#This Row],[GOLES EQUIPO 1]],F244) )</f>
        <v>1</v>
      </c>
      <c r="P24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EQUIPO]]&lt;O246, Tabla1[[#This Row],[EQUIPO 2]], Tabla1[[#This Row],[EQUIPO 1]]) )), "-")</f>
        <v>LIVERPOOL</v>
      </c>
      <c r="Q245">
        <f>IF(Tabla1[[#This Row],[GANADOR DEL PARTIDO]]=Tabla1[[#This Row],[EQUIPO 1]], 1, IF(Tabla1[[#This Row],[GANADOR DEL PARTIDO]]="EMPATE",0,-1))</f>
        <v>1</v>
      </c>
      <c r="R245">
        <f>IF(Tabla1[[#This Row],[GANADOR DEL PARTIDO]]=Tabla1[[#This Row],[EQUIPO 1]], -1, IF(Tabla1[[#This Row],[GANADOR DEL PARTIDO]]="EMPATE",0,1))</f>
        <v>-1</v>
      </c>
    </row>
    <row r="246" spans="1:18" x14ac:dyDescent="0.2">
      <c r="A246" t="s">
        <v>65</v>
      </c>
      <c r="B246" t="s">
        <v>18</v>
      </c>
      <c r="C246" t="s">
        <v>20</v>
      </c>
      <c r="D246" t="s">
        <v>23</v>
      </c>
      <c r="E246">
        <v>1</v>
      </c>
      <c r="F246">
        <v>0</v>
      </c>
      <c r="G246" t="str">
        <f>CONCATENATE(Tabla1[[#This Row],[GOLES EQUIPO 1]], "-",Tabla1[[#This Row],[GOLES EQUIPO 2]])</f>
        <v>1-0</v>
      </c>
      <c r="H24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46" t="s">
        <v>44</v>
      </c>
      <c r="J246">
        <v>0</v>
      </c>
      <c r="K246">
        <v>0</v>
      </c>
      <c r="L246" t="s">
        <v>44</v>
      </c>
      <c r="M246" t="str">
        <f>IF(Tabla1[[#This Row],[GOLES AWAY]]="si", IF(ISODD(ROW(Tabla1[[#This Row],[FASE]]))="VERDADERO", IF(Tabla1[[#This Row],[GOLES EQUIPO 2]]&lt;F247,Tabla1[[#This Row],[EQUIPO 2]],Tabla1[[#This Row],[EQUIPO 1]]), IF(Tabla1[[#This Row],[GOLES EQUIPO 2]]&lt;F245,Tabla1[[#This Row],[EQUIPO 1]],Tabla1[[#This Row],[EQUIPO 2]])), "NO APLICA")</f>
        <v>NO APLICA</v>
      </c>
      <c r="N246" t="str">
        <f>IF(   OR( Tabla1[[#This Row],[FASE]] = "FINAL_", Tabla1[[#This Row],[FASE]]= "SEMIS_", Tabla1[[#This Row],[FASE]]= "CUARTOS_"), "-", IF(E246&gt;=F246,IF(E246=F246, "EMPATE",C246),D246))</f>
        <v>CHELSEA</v>
      </c>
      <c r="O246">
        <f>IF(ISODD(ROW(Tabla1[[#This Row],[TEMPORADA]])), SUM(Tabla1[[#This Row],[GOLES EQUIPO 1]],F247),  SUM(Tabla1[[#This Row],[GOLES EQUIPO 1]],F245) )</f>
        <v>1</v>
      </c>
      <c r="P24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EQUIPO]]&lt;O247, Tabla1[[#This Row],[EQUIPO 2]], Tabla1[[#This Row],[EQUIPO 1]]) )), "-")</f>
        <v>-</v>
      </c>
      <c r="Q246">
        <f>IF(Tabla1[[#This Row],[GANADOR DEL PARTIDO]]=Tabla1[[#This Row],[EQUIPO 1]], 1, IF(Tabla1[[#This Row],[GANADOR DEL PARTIDO]]="EMPATE",0,-1))</f>
        <v>1</v>
      </c>
      <c r="R246">
        <f>IF(Tabla1[[#This Row],[GANADOR DEL PARTIDO]]=Tabla1[[#This Row],[EQUIPO 1]], -1, IF(Tabla1[[#This Row],[GANADOR DEL PARTIDO]]="EMPATE",0,1))</f>
        <v>-1</v>
      </c>
    </row>
    <row r="247" spans="1:18" x14ac:dyDescent="0.2">
      <c r="A247" t="s">
        <v>65</v>
      </c>
      <c r="B247" t="s">
        <v>12</v>
      </c>
      <c r="C247" t="s">
        <v>23</v>
      </c>
      <c r="D247" t="s">
        <v>66</v>
      </c>
      <c r="E247">
        <v>1</v>
      </c>
      <c r="F247">
        <v>0</v>
      </c>
      <c r="G247" t="str">
        <f>CONCATENATE(Tabla1[[#This Row],[GOLES EQUIPO 1]], "-",Tabla1[[#This Row],[GOLES EQUIPO 2]])</f>
        <v>1-0</v>
      </c>
      <c r="H24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47" t="s">
        <v>44</v>
      </c>
      <c r="J247">
        <v>0</v>
      </c>
      <c r="K247">
        <v>0</v>
      </c>
      <c r="L247" t="s">
        <v>44</v>
      </c>
      <c r="M247" t="str">
        <f>IF(Tabla1[[#This Row],[GOLES AWAY]]="si", IF(ISODD(ROW(Tabla1[[#This Row],[FASE]]))="VERDADERO", IF(Tabla1[[#This Row],[GOLES EQUIPO 2]]&lt;F248,Tabla1[[#This Row],[EQUIPO 2]],Tabla1[[#This Row],[EQUIPO 1]]), IF(Tabla1[[#This Row],[GOLES EQUIPO 2]]&lt;F246,Tabla1[[#This Row],[EQUIPO 1]],Tabla1[[#This Row],[EQUIPO 2]])), "NO APLICA")</f>
        <v>NO APLICA</v>
      </c>
      <c r="N247" t="str">
        <f>IF(   OR( Tabla1[[#This Row],[FASE]] = "FINAL_", Tabla1[[#This Row],[FASE]]= "SEMIS_", Tabla1[[#This Row],[FASE]]= "CUARTOS_"), "-", IF(E247&gt;=F247,IF(E247=F247, "EMPATE",C247),D247))</f>
        <v>LIVERPOOL</v>
      </c>
      <c r="O247">
        <f>IF(ISODD(ROW(Tabla1[[#This Row],[TEMPORADA]])), SUM(Tabla1[[#This Row],[GOLES EQUIPO 1]],F248),  SUM(Tabla1[[#This Row],[GOLES EQUIPO 1]],F246) )</f>
        <v>4</v>
      </c>
      <c r="P24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EQUIPO]]&lt;O248, Tabla1[[#This Row],[EQUIPO 2]], Tabla1[[#This Row],[EQUIPO 1]]) )), "-")</f>
        <v>LIVERPOOL</v>
      </c>
      <c r="Q247">
        <f>IF(Tabla1[[#This Row],[GANADOR DEL PARTIDO]]=Tabla1[[#This Row],[EQUIPO 1]], 1, IF(Tabla1[[#This Row],[GANADOR DEL PARTIDO]]="EMPATE",0,-1))</f>
        <v>1</v>
      </c>
      <c r="R247">
        <f>IF(Tabla1[[#This Row],[GANADOR DEL PARTIDO]]=Tabla1[[#This Row],[EQUIPO 1]], -1, IF(Tabla1[[#This Row],[GANADOR DEL PARTIDO]]="EMPATE",0,1))</f>
        <v>-1</v>
      </c>
    </row>
    <row r="248" spans="1:18" x14ac:dyDescent="0.2">
      <c r="A248" t="s">
        <v>65</v>
      </c>
      <c r="B248" t="s">
        <v>12</v>
      </c>
      <c r="C248" t="s">
        <v>66</v>
      </c>
      <c r="D248" t="s">
        <v>23</v>
      </c>
      <c r="E248">
        <v>0</v>
      </c>
      <c r="F248">
        <v>3</v>
      </c>
      <c r="G248" t="str">
        <f>CONCATENATE(Tabla1[[#This Row],[GOLES EQUIPO 1]], "-",Tabla1[[#This Row],[GOLES EQUIPO 2]])</f>
        <v>0-3</v>
      </c>
      <c r="H24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248" t="s">
        <v>44</v>
      </c>
      <c r="J248">
        <v>0</v>
      </c>
      <c r="K248">
        <v>0</v>
      </c>
      <c r="L248" t="s">
        <v>44</v>
      </c>
      <c r="M248" t="str">
        <f>IF(Tabla1[[#This Row],[GOLES AWAY]]="si", IF(ISODD(ROW(Tabla1[[#This Row],[FASE]]))="VERDADERO", IF(Tabla1[[#This Row],[GOLES EQUIPO 2]]&lt;F249,Tabla1[[#This Row],[EQUIPO 2]],Tabla1[[#This Row],[EQUIPO 1]]), IF(Tabla1[[#This Row],[GOLES EQUIPO 2]]&lt;F247,Tabla1[[#This Row],[EQUIPO 1]],Tabla1[[#This Row],[EQUIPO 2]])), "NO APLICA")</f>
        <v>NO APLICA</v>
      </c>
      <c r="N248" t="str">
        <f>IF(   OR( Tabla1[[#This Row],[FASE]] = "FINAL_", Tabla1[[#This Row],[FASE]]= "SEMIS_", Tabla1[[#This Row],[FASE]]= "CUARTOS_"), "-", IF(E248&gt;=F248,IF(E248=F248, "EMPATE",C248),D248))</f>
        <v>LIVERPOOL</v>
      </c>
      <c r="O248">
        <f>IF(ISODD(ROW(Tabla1[[#This Row],[TEMPORADA]])), SUM(Tabla1[[#This Row],[GOLES EQUIPO 1]],F249),  SUM(Tabla1[[#This Row],[GOLES EQUIPO 1]],F247) )</f>
        <v>0</v>
      </c>
      <c r="P24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EQUIPO]]&lt;O249, Tabla1[[#This Row],[EQUIPO 2]], Tabla1[[#This Row],[EQUIPO 1]]) )), "-")</f>
        <v>-</v>
      </c>
      <c r="Q248">
        <f>IF(Tabla1[[#This Row],[GANADOR DEL PARTIDO]]=Tabla1[[#This Row],[EQUIPO 1]], 1, IF(Tabla1[[#This Row],[GANADOR DEL PARTIDO]]="EMPATE",0,-1))</f>
        <v>-1</v>
      </c>
      <c r="R248">
        <f>IF(Tabla1[[#This Row],[GANADOR DEL PARTIDO]]=Tabla1[[#This Row],[EQUIPO 1]], -1, IF(Tabla1[[#This Row],[GANADOR DEL PARTIDO]]="EMPATE",0,1))</f>
        <v>1</v>
      </c>
    </row>
    <row r="249" spans="1:18" x14ac:dyDescent="0.2">
      <c r="A249" t="s">
        <v>65</v>
      </c>
      <c r="B249" t="s">
        <v>12</v>
      </c>
      <c r="C249" t="s">
        <v>67</v>
      </c>
      <c r="D249" t="s">
        <v>20</v>
      </c>
      <c r="E249">
        <v>1</v>
      </c>
      <c r="F249">
        <v>2</v>
      </c>
      <c r="G249" t="str">
        <f>CONCATENATE(Tabla1[[#This Row],[GOLES EQUIPO 1]], "-",Tabla1[[#This Row],[GOLES EQUIPO 2]])</f>
        <v>1-2</v>
      </c>
      <c r="H24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249" t="s">
        <v>44</v>
      </c>
      <c r="J249">
        <v>0</v>
      </c>
      <c r="K249">
        <v>0</v>
      </c>
      <c r="L249" t="s">
        <v>44</v>
      </c>
      <c r="M249" t="str">
        <f>IF(Tabla1[[#This Row],[GOLES AWAY]]="si", IF(ISODD(ROW(Tabla1[[#This Row],[FASE]]))="VERDADERO", IF(Tabla1[[#This Row],[GOLES EQUIPO 2]]&lt;F250,Tabla1[[#This Row],[EQUIPO 2]],Tabla1[[#This Row],[EQUIPO 1]]), IF(Tabla1[[#This Row],[GOLES EQUIPO 2]]&lt;F248,Tabla1[[#This Row],[EQUIPO 1]],Tabla1[[#This Row],[EQUIPO 2]])), "NO APLICA")</f>
        <v>NO APLICA</v>
      </c>
      <c r="N249" t="str">
        <f>IF(   OR( Tabla1[[#This Row],[FASE]] = "FINAL_", Tabla1[[#This Row],[FASE]]= "SEMIS_", Tabla1[[#This Row],[FASE]]= "CUARTOS_"), "-", IF(E249&gt;=F249,IF(E249=F249, "EMPATE",C249),D249))</f>
        <v>CHELSEA</v>
      </c>
      <c r="O249">
        <f>IF(ISODD(ROW(Tabla1[[#This Row],[TEMPORADA]])), SUM(Tabla1[[#This Row],[GOLES EQUIPO 1]],F250),  SUM(Tabla1[[#This Row],[GOLES EQUIPO 1]],F248) )</f>
        <v>2</v>
      </c>
      <c r="P24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EQUIPO]]&lt;O250, Tabla1[[#This Row],[EQUIPO 2]], Tabla1[[#This Row],[EQUIPO 1]]) )), "-")</f>
        <v>CHELSEA</v>
      </c>
      <c r="Q249">
        <f>IF(Tabla1[[#This Row],[GANADOR DEL PARTIDO]]=Tabla1[[#This Row],[EQUIPO 1]], 1, IF(Tabla1[[#This Row],[GANADOR DEL PARTIDO]]="EMPATE",0,-1))</f>
        <v>-1</v>
      </c>
      <c r="R249">
        <f>IF(Tabla1[[#This Row],[GANADOR DEL PARTIDO]]=Tabla1[[#This Row],[EQUIPO 1]], -1, IF(Tabla1[[#This Row],[GANADOR DEL PARTIDO]]="EMPATE",0,1))</f>
        <v>1</v>
      </c>
    </row>
    <row r="250" spans="1:18" x14ac:dyDescent="0.2">
      <c r="A250" t="s">
        <v>65</v>
      </c>
      <c r="B250" t="s">
        <v>12</v>
      </c>
      <c r="C250" t="s">
        <v>20</v>
      </c>
      <c r="D250" t="s">
        <v>67</v>
      </c>
      <c r="E250">
        <v>1</v>
      </c>
      <c r="F250">
        <v>1</v>
      </c>
      <c r="G250" t="str">
        <f>CONCATENATE(Tabla1[[#This Row],[GOLES EQUIPO 1]], "-",Tabla1[[#This Row],[GOLES EQUIPO 2]])</f>
        <v>1-1</v>
      </c>
      <c r="H25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250" t="s">
        <v>44</v>
      </c>
      <c r="J250">
        <v>0</v>
      </c>
      <c r="K250">
        <v>0</v>
      </c>
      <c r="L250" t="s">
        <v>44</v>
      </c>
      <c r="M250" t="str">
        <f>IF(Tabla1[[#This Row],[GOLES AWAY]]="si", IF(ISODD(ROW(Tabla1[[#This Row],[FASE]]))="VERDADERO", IF(Tabla1[[#This Row],[GOLES EQUIPO 2]]&lt;F251,Tabla1[[#This Row],[EQUIPO 2]],Tabla1[[#This Row],[EQUIPO 1]]), IF(Tabla1[[#This Row],[GOLES EQUIPO 2]]&lt;F249,Tabla1[[#This Row],[EQUIPO 1]],Tabla1[[#This Row],[EQUIPO 2]])), "NO APLICA")</f>
        <v>NO APLICA</v>
      </c>
      <c r="N250" t="str">
        <f>IF(   OR( Tabla1[[#This Row],[FASE]] = "FINAL_", Tabla1[[#This Row],[FASE]]= "SEMIS_", Tabla1[[#This Row],[FASE]]= "CUARTOS_"), "-", IF(E250&gt;=F250,IF(E250=F250, "EMPATE",C250),D250))</f>
        <v>EMPATE</v>
      </c>
      <c r="O250">
        <f>IF(ISODD(ROW(Tabla1[[#This Row],[TEMPORADA]])), SUM(Tabla1[[#This Row],[GOLES EQUIPO 1]],F251),  SUM(Tabla1[[#This Row],[GOLES EQUIPO 1]],F249) )</f>
        <v>3</v>
      </c>
      <c r="P25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EQUIPO]]&lt;O251, Tabla1[[#This Row],[EQUIPO 2]], Tabla1[[#This Row],[EQUIPO 1]]) )), "-")</f>
        <v>-</v>
      </c>
      <c r="Q250">
        <f>IF(Tabla1[[#This Row],[GANADOR DEL PARTIDO]]=Tabla1[[#This Row],[EQUIPO 1]], 1, IF(Tabla1[[#This Row],[GANADOR DEL PARTIDO]]="EMPATE",0,-1))</f>
        <v>0</v>
      </c>
      <c r="R250">
        <f>IF(Tabla1[[#This Row],[GANADOR DEL PARTIDO]]=Tabla1[[#This Row],[EQUIPO 1]], -1, IF(Tabla1[[#This Row],[GANADOR DEL PARTIDO]]="EMPATE",0,1))</f>
        <v>0</v>
      </c>
    </row>
    <row r="251" spans="1:18" x14ac:dyDescent="0.2">
      <c r="A251" t="s">
        <v>65</v>
      </c>
      <c r="B251" t="s">
        <v>12</v>
      </c>
      <c r="C251" t="s">
        <v>35</v>
      </c>
      <c r="D251" t="s">
        <v>37</v>
      </c>
      <c r="E251">
        <v>7</v>
      </c>
      <c r="F251">
        <v>1</v>
      </c>
      <c r="G251" t="str">
        <f>CONCATENATE(Tabla1[[#This Row],[GOLES EQUIPO 1]], "-",Tabla1[[#This Row],[GOLES EQUIPO 2]])</f>
        <v>7-1</v>
      </c>
      <c r="H25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1-7</v>
      </c>
      <c r="I251" t="s">
        <v>44</v>
      </c>
      <c r="J251">
        <v>0</v>
      </c>
      <c r="K251">
        <v>0</v>
      </c>
      <c r="L251" t="s">
        <v>44</v>
      </c>
      <c r="M251" t="str">
        <f>IF(Tabla1[[#This Row],[GOLES AWAY]]="si", IF(ISODD(ROW(Tabla1[[#This Row],[FASE]]))="VERDADERO", IF(Tabla1[[#This Row],[GOLES EQUIPO 2]]&lt;F252,Tabla1[[#This Row],[EQUIPO 2]],Tabla1[[#This Row],[EQUIPO 1]]), IF(Tabla1[[#This Row],[GOLES EQUIPO 2]]&lt;F250,Tabla1[[#This Row],[EQUIPO 1]],Tabla1[[#This Row],[EQUIPO 2]])), "NO APLICA")</f>
        <v>NO APLICA</v>
      </c>
      <c r="N251" t="str">
        <f>IF(   OR( Tabla1[[#This Row],[FASE]] = "FINAL_", Tabla1[[#This Row],[FASE]]= "SEMIS_", Tabla1[[#This Row],[FASE]]= "CUARTOS_"), "-", IF(E251&gt;=F251,IF(E251=F251, "EMPATE",C251),D251))</f>
        <v>MANCHESTER UNITED</v>
      </c>
      <c r="O251">
        <f>IF(ISODD(ROW(Tabla1[[#This Row],[TEMPORADA]])), SUM(Tabla1[[#This Row],[GOLES EQUIPO 1]],F252),  SUM(Tabla1[[#This Row],[GOLES EQUIPO 1]],F250) )</f>
        <v>8</v>
      </c>
      <c r="P25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EQUIPO]]&lt;O252, Tabla1[[#This Row],[EQUIPO 2]], Tabla1[[#This Row],[EQUIPO 1]]) )), "-")</f>
        <v>MANCHESTER UNITED</v>
      </c>
      <c r="Q251">
        <f>IF(Tabla1[[#This Row],[GANADOR DEL PARTIDO]]=Tabla1[[#This Row],[EQUIPO 1]], 1, IF(Tabla1[[#This Row],[GANADOR DEL PARTIDO]]="EMPATE",0,-1))</f>
        <v>1</v>
      </c>
      <c r="R251">
        <f>IF(Tabla1[[#This Row],[GANADOR DEL PARTIDO]]=Tabla1[[#This Row],[EQUIPO 1]], -1, IF(Tabla1[[#This Row],[GANADOR DEL PARTIDO]]="EMPATE",0,1))</f>
        <v>-1</v>
      </c>
    </row>
    <row r="252" spans="1:18" x14ac:dyDescent="0.2">
      <c r="A252" t="s">
        <v>65</v>
      </c>
      <c r="B252" t="s">
        <v>12</v>
      </c>
      <c r="C252" t="s">
        <v>37</v>
      </c>
      <c r="D252" t="s">
        <v>35</v>
      </c>
      <c r="E252">
        <v>2</v>
      </c>
      <c r="F252">
        <v>1</v>
      </c>
      <c r="G252" t="str">
        <f>CONCATENATE(Tabla1[[#This Row],[GOLES EQUIPO 1]], "-",Tabla1[[#This Row],[GOLES EQUIPO 2]])</f>
        <v>2-1</v>
      </c>
      <c r="H25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252" t="s">
        <v>44</v>
      </c>
      <c r="J252">
        <v>0</v>
      </c>
      <c r="K252">
        <v>0</v>
      </c>
      <c r="L252" t="s">
        <v>44</v>
      </c>
      <c r="M252" t="str">
        <f>IF(Tabla1[[#This Row],[GOLES AWAY]]="si", IF(ISODD(ROW(Tabla1[[#This Row],[FASE]]))="VERDADERO", IF(Tabla1[[#This Row],[GOLES EQUIPO 2]]&lt;F253,Tabla1[[#This Row],[EQUIPO 2]],Tabla1[[#This Row],[EQUIPO 1]]), IF(Tabla1[[#This Row],[GOLES EQUIPO 2]]&lt;F251,Tabla1[[#This Row],[EQUIPO 1]],Tabla1[[#This Row],[EQUIPO 2]])), "NO APLICA")</f>
        <v>NO APLICA</v>
      </c>
      <c r="N252" t="str">
        <f>IF(   OR( Tabla1[[#This Row],[FASE]] = "FINAL_", Tabla1[[#This Row],[FASE]]= "SEMIS_", Tabla1[[#This Row],[FASE]]= "CUARTOS_"), "-", IF(E252&gt;=F252,IF(E252=F252, "EMPATE",C252),D252))</f>
        <v>ROMA</v>
      </c>
      <c r="O252">
        <f>IF(ISODD(ROW(Tabla1[[#This Row],[TEMPORADA]])), SUM(Tabla1[[#This Row],[GOLES EQUIPO 1]],F253),  SUM(Tabla1[[#This Row],[GOLES EQUIPO 1]],F251) )</f>
        <v>3</v>
      </c>
      <c r="P25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EQUIPO]]&lt;O253, Tabla1[[#This Row],[EQUIPO 2]], Tabla1[[#This Row],[EQUIPO 1]]) )), "-")</f>
        <v>-</v>
      </c>
      <c r="Q252">
        <f>IF(Tabla1[[#This Row],[GANADOR DEL PARTIDO]]=Tabla1[[#This Row],[EQUIPO 1]], 1, IF(Tabla1[[#This Row],[GANADOR DEL PARTIDO]]="EMPATE",0,-1))</f>
        <v>1</v>
      </c>
      <c r="R252">
        <f>IF(Tabla1[[#This Row],[GANADOR DEL PARTIDO]]=Tabla1[[#This Row],[EQUIPO 1]], -1, IF(Tabla1[[#This Row],[GANADOR DEL PARTIDO]]="EMPATE",0,1))</f>
        <v>-1</v>
      </c>
    </row>
    <row r="253" spans="1:18" x14ac:dyDescent="0.2">
      <c r="A253" t="s">
        <v>65</v>
      </c>
      <c r="B253" t="s">
        <v>12</v>
      </c>
      <c r="C253" t="s">
        <v>7</v>
      </c>
      <c r="D253" t="s">
        <v>94</v>
      </c>
      <c r="E253">
        <v>0</v>
      </c>
      <c r="F253">
        <v>2</v>
      </c>
      <c r="G253" t="str">
        <f>CONCATENATE(Tabla1[[#This Row],[GOLES EQUIPO 1]], "-",Tabla1[[#This Row],[GOLES EQUIPO 2]])</f>
        <v>0-2</v>
      </c>
      <c r="H25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253" t="s">
        <v>44</v>
      </c>
      <c r="J253">
        <v>0</v>
      </c>
      <c r="K253">
        <v>0</v>
      </c>
      <c r="L253" t="s">
        <v>44</v>
      </c>
      <c r="M253" t="str">
        <f>IF(Tabla1[[#This Row],[GOLES AWAY]]="si", IF(ISODD(ROW(Tabla1[[#This Row],[FASE]]))="VERDADERO", IF(Tabla1[[#This Row],[GOLES EQUIPO 2]]&lt;F254,Tabla1[[#This Row],[EQUIPO 2]],Tabla1[[#This Row],[EQUIPO 1]]), IF(Tabla1[[#This Row],[GOLES EQUIPO 2]]&lt;F252,Tabla1[[#This Row],[EQUIPO 1]],Tabla1[[#This Row],[EQUIPO 2]])), "NO APLICA")</f>
        <v>NO APLICA</v>
      </c>
      <c r="N253" t="str">
        <f>IF(   OR( Tabla1[[#This Row],[FASE]] = "FINAL_", Tabla1[[#This Row],[FASE]]= "SEMIS_", Tabla1[[#This Row],[FASE]]= "CUARTOS_"), "-", IF(E253&gt;=F253,IF(E253=F253, "EMPATE",C253),D253))</f>
        <v>INTER DE MILÁN</v>
      </c>
      <c r="O253">
        <f>IF(ISODD(ROW(Tabla1[[#This Row],[TEMPORADA]])), SUM(Tabla1[[#This Row],[GOLES EQUIPO 1]],F254),  SUM(Tabla1[[#This Row],[GOLES EQUIPO 1]],F252) )</f>
        <v>2</v>
      </c>
      <c r="P25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EQUIPO]]&lt;O254, Tabla1[[#This Row],[EQUIPO 2]], Tabla1[[#This Row],[EQUIPO 1]]) )), "-")</f>
        <v>INTER DE MILÁN</v>
      </c>
      <c r="Q253">
        <f>IF(Tabla1[[#This Row],[GANADOR DEL PARTIDO]]=Tabla1[[#This Row],[EQUIPO 1]], 1, IF(Tabla1[[#This Row],[GANADOR DEL PARTIDO]]="EMPATE",0,-1))</f>
        <v>-1</v>
      </c>
      <c r="R253">
        <f>IF(Tabla1[[#This Row],[GANADOR DEL PARTIDO]]=Tabla1[[#This Row],[EQUIPO 1]], -1, IF(Tabla1[[#This Row],[GANADOR DEL PARTIDO]]="EMPATE",0,1))</f>
        <v>1</v>
      </c>
    </row>
    <row r="254" spans="1:18" x14ac:dyDescent="0.2">
      <c r="A254" t="s">
        <v>65</v>
      </c>
      <c r="B254" t="s">
        <v>12</v>
      </c>
      <c r="C254" t="s">
        <v>94</v>
      </c>
      <c r="D254" t="s">
        <v>7</v>
      </c>
      <c r="E254">
        <v>2</v>
      </c>
      <c r="F254">
        <v>2</v>
      </c>
      <c r="G254" t="str">
        <f>CONCATENATE(Tabla1[[#This Row],[GOLES EQUIPO 1]], "-",Tabla1[[#This Row],[GOLES EQUIPO 2]])</f>
        <v>2-2</v>
      </c>
      <c r="H25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2-2</v>
      </c>
      <c r="I254" t="s">
        <v>44</v>
      </c>
      <c r="J254">
        <v>0</v>
      </c>
      <c r="K254">
        <v>0</v>
      </c>
      <c r="L254" t="s">
        <v>44</v>
      </c>
      <c r="M254" t="str">
        <f>IF(Tabla1[[#This Row],[GOLES AWAY]]="si", IF(ISODD(ROW(Tabla1[[#This Row],[FASE]]))="VERDADERO", IF(Tabla1[[#This Row],[GOLES EQUIPO 2]]&lt;F255,Tabla1[[#This Row],[EQUIPO 2]],Tabla1[[#This Row],[EQUIPO 1]]), IF(Tabla1[[#This Row],[GOLES EQUIPO 2]]&lt;F253,Tabla1[[#This Row],[EQUIPO 1]],Tabla1[[#This Row],[EQUIPO 2]])), "NO APLICA")</f>
        <v>NO APLICA</v>
      </c>
      <c r="N254" t="str">
        <f>IF(   OR( Tabla1[[#This Row],[FASE]] = "FINAL_", Tabla1[[#This Row],[FASE]]= "SEMIS_", Tabla1[[#This Row],[FASE]]= "CUARTOS_"), "-", IF(E254&gt;=F254,IF(E254=F254, "EMPATE",C254),D254))</f>
        <v>EMPATE</v>
      </c>
      <c r="O254">
        <f>IF(ISODD(ROW(Tabla1[[#This Row],[TEMPORADA]])), SUM(Tabla1[[#This Row],[GOLES EQUIPO 1]],F255),  SUM(Tabla1[[#This Row],[GOLES EQUIPO 1]],F253) )</f>
        <v>4</v>
      </c>
      <c r="P25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EQUIPO]]&lt;O255, Tabla1[[#This Row],[EQUIPO 2]], Tabla1[[#This Row],[EQUIPO 1]]) )), "-")</f>
        <v>-</v>
      </c>
      <c r="Q254">
        <f>IF(Tabla1[[#This Row],[GANADOR DEL PARTIDO]]=Tabla1[[#This Row],[EQUIPO 1]], 1, IF(Tabla1[[#This Row],[GANADOR DEL PARTIDO]]="EMPATE",0,-1))</f>
        <v>0</v>
      </c>
      <c r="R254">
        <f>IF(Tabla1[[#This Row],[GANADOR DEL PARTIDO]]=Tabla1[[#This Row],[EQUIPO 1]], -1, IF(Tabla1[[#This Row],[GANADOR DEL PARTIDO]]="EMPATE",0,1))</f>
        <v>0</v>
      </c>
    </row>
    <row r="255" spans="1:18" x14ac:dyDescent="0.2">
      <c r="A255" t="s">
        <v>68</v>
      </c>
      <c r="B255" t="s">
        <v>6</v>
      </c>
      <c r="C255" t="s">
        <v>11</v>
      </c>
      <c r="D255" t="s">
        <v>15</v>
      </c>
      <c r="E255">
        <v>1</v>
      </c>
      <c r="F255">
        <v>2</v>
      </c>
      <c r="G255" t="str">
        <f>CONCATENATE(Tabla1[[#This Row],[GOLES EQUIPO 1]], "-",Tabla1[[#This Row],[GOLES EQUIPO 2]])</f>
        <v>1-2</v>
      </c>
      <c r="H25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255" t="s">
        <v>44</v>
      </c>
      <c r="J255">
        <v>0</v>
      </c>
      <c r="K255">
        <v>0</v>
      </c>
      <c r="L255" t="s">
        <v>44</v>
      </c>
      <c r="M255" t="str">
        <f>IF(Tabla1[[#This Row],[GOLES AWAY]]="si", IF(ISODD(ROW(Tabla1[[#This Row],[FASE]]))="VERDADERO", IF(Tabla1[[#This Row],[GOLES EQUIPO 2]]&lt;F256,Tabla1[[#This Row],[EQUIPO 2]],Tabla1[[#This Row],[EQUIPO 1]]), IF(Tabla1[[#This Row],[GOLES EQUIPO 2]]&lt;F254,Tabla1[[#This Row],[EQUIPO 1]],Tabla1[[#This Row],[EQUIPO 2]])), "NO APLICA")</f>
        <v>NO APLICA</v>
      </c>
      <c r="N255" t="str">
        <f>IF(   OR( Tabla1[[#This Row],[FASE]] = "FINAL_", Tabla1[[#This Row],[FASE]]= "SEMIS_", Tabla1[[#This Row],[FASE]]= "CUARTOS_"), "-", IF(E255&gt;=F255,IF(E255=F255, "EMPATE",C255),D255))</f>
        <v>BARCELONA</v>
      </c>
      <c r="O255">
        <f>IF(ISODD(ROW(Tabla1[[#This Row],[TEMPORADA]])), SUM(Tabla1[[#This Row],[GOLES EQUIPO 1]],F256),  SUM(Tabla1[[#This Row],[GOLES EQUIPO 1]],F254) )</f>
        <v>1</v>
      </c>
      <c r="P25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EQUIPO]]&lt;O256, Tabla1[[#This Row],[EQUIPO 2]], Tabla1[[#This Row],[EQUIPO 1]]) )), "-")</f>
        <v>BARCELONA</v>
      </c>
      <c r="Q255">
        <f>IF(Tabla1[[#This Row],[GANADOR DEL PARTIDO]]=Tabla1[[#This Row],[EQUIPO 1]], 1, IF(Tabla1[[#This Row],[GANADOR DEL PARTIDO]]="EMPATE",0,-1))</f>
        <v>-1</v>
      </c>
      <c r="R255">
        <f>IF(Tabla1[[#This Row],[GANADOR DEL PARTIDO]]=Tabla1[[#This Row],[EQUIPO 1]], -1, IF(Tabla1[[#This Row],[GANADOR DEL PARTIDO]]="EMPATE",0,1))</f>
        <v>1</v>
      </c>
    </row>
    <row r="256" spans="1:18" x14ac:dyDescent="0.2">
      <c r="A256" t="s">
        <v>68</v>
      </c>
      <c r="B256" t="s">
        <v>99</v>
      </c>
      <c r="C256" t="s">
        <v>15</v>
      </c>
      <c r="D256" t="s">
        <v>11</v>
      </c>
      <c r="E256">
        <v>0</v>
      </c>
      <c r="F256">
        <v>0</v>
      </c>
      <c r="G256" t="str">
        <f>CONCATENATE(Tabla1[[#This Row],[GOLES EQUIPO 1]], "-",Tabla1[[#This Row],[GOLES EQUIPO 2]])</f>
        <v>0-0</v>
      </c>
      <c r="H25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56" t="s">
        <v>44</v>
      </c>
      <c r="J256">
        <v>0</v>
      </c>
      <c r="K256">
        <v>0</v>
      </c>
      <c r="L256" t="s">
        <v>44</v>
      </c>
      <c r="M256" t="str">
        <f>IF(Tabla1[[#This Row],[GOLES AWAY]]="si", IF(ISODD(ROW(Tabla1[[#This Row],[FASE]]))="VERDADERO", IF(Tabla1[[#This Row],[GOLES EQUIPO 2]]&lt;F257,Tabla1[[#This Row],[EQUIPO 2]],Tabla1[[#This Row],[EQUIPO 1]]), IF(Tabla1[[#This Row],[GOLES EQUIPO 2]]&lt;F255,Tabla1[[#This Row],[EQUIPO 1]],Tabla1[[#This Row],[EQUIPO 2]])), "NO APLICA")</f>
        <v>NO APLICA</v>
      </c>
      <c r="N256" t="str">
        <f>IF(   OR( Tabla1[[#This Row],[FASE]] = "FINAL_", Tabla1[[#This Row],[FASE]]= "SEMIS_", Tabla1[[#This Row],[FASE]]= "CUARTOS_"), "-", IF(E256&gt;=F256,IF(E256=F256, "EMPATE",C256),D256))</f>
        <v>-</v>
      </c>
      <c r="O256">
        <f>IF(ISODD(ROW(Tabla1[[#This Row],[TEMPORADA]])), SUM(Tabla1[[#This Row],[GOLES EQUIPO 1]],F257),  SUM(Tabla1[[#This Row],[GOLES EQUIPO 1]],F255) )</f>
        <v>2</v>
      </c>
      <c r="P25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EQUIPO]]&lt;O257, Tabla1[[#This Row],[EQUIPO 2]], Tabla1[[#This Row],[EQUIPO 1]]) )), "-")</f>
        <v>-</v>
      </c>
      <c r="Q256">
        <f>IF(Tabla1[[#This Row],[GANADOR DEL PARTIDO]]=Tabla1[[#This Row],[EQUIPO 1]], 1, IF(Tabla1[[#This Row],[GANADOR DEL PARTIDO]]="EMPATE",0,-1))</f>
        <v>-1</v>
      </c>
      <c r="R256">
        <f>IF(Tabla1[[#This Row],[GANADOR DEL PARTIDO]]=Tabla1[[#This Row],[EQUIPO 1]], -1, IF(Tabla1[[#This Row],[GANADOR DEL PARTIDO]]="EMPATE",0,1))</f>
        <v>1</v>
      </c>
    </row>
    <row r="257" spans="1:18" x14ac:dyDescent="0.2">
      <c r="A257" t="s">
        <v>68</v>
      </c>
      <c r="B257" t="s">
        <v>18</v>
      </c>
      <c r="C257" t="s">
        <v>15</v>
      </c>
      <c r="D257" t="s">
        <v>94</v>
      </c>
      <c r="E257">
        <v>0</v>
      </c>
      <c r="F257">
        <v>0</v>
      </c>
      <c r="G257" t="str">
        <f>CONCATENATE(Tabla1[[#This Row],[GOLES EQUIPO 1]], "-",Tabla1[[#This Row],[GOLES EQUIPO 2]])</f>
        <v>0-0</v>
      </c>
      <c r="H25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57" t="s">
        <v>44</v>
      </c>
      <c r="J257">
        <v>0</v>
      </c>
      <c r="K257">
        <v>0</v>
      </c>
      <c r="L257" t="s">
        <v>44</v>
      </c>
      <c r="M257" t="str">
        <f>IF(Tabla1[[#This Row],[GOLES AWAY]]="si", IF(ISODD(ROW(Tabla1[[#This Row],[FASE]]))="VERDADERO", IF(Tabla1[[#This Row],[GOLES EQUIPO 2]]&lt;F258,Tabla1[[#This Row],[EQUIPO 2]],Tabla1[[#This Row],[EQUIPO 1]]), IF(Tabla1[[#This Row],[GOLES EQUIPO 2]]&lt;F256,Tabla1[[#This Row],[EQUIPO 1]],Tabla1[[#This Row],[EQUIPO 2]])), "NO APLICA")</f>
        <v>NO APLICA</v>
      </c>
      <c r="N257" t="str">
        <f>IF(   OR( Tabla1[[#This Row],[FASE]] = "FINAL_", Tabla1[[#This Row],[FASE]]= "SEMIS_", Tabla1[[#This Row],[FASE]]= "CUARTOS_"), "-", IF(E257&gt;=F257,IF(E257=F257, "EMPATE",C257),D257))</f>
        <v>EMPATE</v>
      </c>
      <c r="O257">
        <f>IF(ISODD(ROW(Tabla1[[#This Row],[TEMPORADA]])), SUM(Tabla1[[#This Row],[GOLES EQUIPO 1]],F258),  SUM(Tabla1[[#This Row],[GOLES EQUIPO 1]],F256) )</f>
        <v>1</v>
      </c>
      <c r="P25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EQUIPO]]&lt;O258, Tabla1[[#This Row],[EQUIPO 2]], Tabla1[[#This Row],[EQUIPO 1]]) )), "-")</f>
        <v>BARCELONA</v>
      </c>
      <c r="Q257">
        <f>IF(Tabla1[[#This Row],[GANADOR DEL PARTIDO]]=Tabla1[[#This Row],[EQUIPO 1]], 1, IF(Tabla1[[#This Row],[GANADOR DEL PARTIDO]]="EMPATE",0,-1))</f>
        <v>0</v>
      </c>
      <c r="R257">
        <f>IF(Tabla1[[#This Row],[GANADOR DEL PARTIDO]]=Tabla1[[#This Row],[EQUIPO 1]], -1, IF(Tabla1[[#This Row],[GANADOR DEL PARTIDO]]="EMPATE",0,1))</f>
        <v>0</v>
      </c>
    </row>
    <row r="258" spans="1:18" x14ac:dyDescent="0.2">
      <c r="A258" t="s">
        <v>68</v>
      </c>
      <c r="B258" t="s">
        <v>18</v>
      </c>
      <c r="C258" t="s">
        <v>94</v>
      </c>
      <c r="D258" t="s">
        <v>15</v>
      </c>
      <c r="E258">
        <v>0</v>
      </c>
      <c r="F258">
        <v>1</v>
      </c>
      <c r="G258" t="str">
        <f>CONCATENATE(Tabla1[[#This Row],[GOLES EQUIPO 1]], "-",Tabla1[[#This Row],[GOLES EQUIPO 2]])</f>
        <v>0-1</v>
      </c>
      <c r="H25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58" t="s">
        <v>44</v>
      </c>
      <c r="J258">
        <v>0</v>
      </c>
      <c r="K258">
        <v>0</v>
      </c>
      <c r="L258" t="s">
        <v>44</v>
      </c>
      <c r="M258" t="str">
        <f>IF(Tabla1[[#This Row],[GOLES AWAY]]="si", IF(ISODD(ROW(Tabla1[[#This Row],[FASE]]))="VERDADERO", IF(Tabla1[[#This Row],[GOLES EQUIPO 2]]&lt;F259,Tabla1[[#This Row],[EQUIPO 2]],Tabla1[[#This Row],[EQUIPO 1]]), IF(Tabla1[[#This Row],[GOLES EQUIPO 2]]&lt;F257,Tabla1[[#This Row],[EQUIPO 1]],Tabla1[[#This Row],[EQUIPO 2]])), "NO APLICA")</f>
        <v>NO APLICA</v>
      </c>
      <c r="N258" t="str">
        <f>IF(   OR( Tabla1[[#This Row],[FASE]] = "FINAL_", Tabla1[[#This Row],[FASE]]= "SEMIS_", Tabla1[[#This Row],[FASE]]= "CUARTOS_"), "-", IF(E258&gt;=F258,IF(E258=F258, "EMPATE",C258),D258))</f>
        <v>BARCELONA</v>
      </c>
      <c r="O258">
        <f>IF(ISODD(ROW(Tabla1[[#This Row],[TEMPORADA]])), SUM(Tabla1[[#This Row],[GOLES EQUIPO 1]],F259),  SUM(Tabla1[[#This Row],[GOLES EQUIPO 1]],F257) )</f>
        <v>0</v>
      </c>
      <c r="P25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EQUIPO]]&lt;O259, Tabla1[[#This Row],[EQUIPO 2]], Tabla1[[#This Row],[EQUIPO 1]]) )), "-")</f>
        <v>-</v>
      </c>
      <c r="Q258">
        <f>IF(Tabla1[[#This Row],[GANADOR DEL PARTIDO]]=Tabla1[[#This Row],[EQUIPO 1]], 1, IF(Tabla1[[#This Row],[GANADOR DEL PARTIDO]]="EMPATE",0,-1))</f>
        <v>-1</v>
      </c>
      <c r="R258">
        <f>IF(Tabla1[[#This Row],[GANADOR DEL PARTIDO]]=Tabla1[[#This Row],[EQUIPO 1]], -1, IF(Tabla1[[#This Row],[GANADOR DEL PARTIDO]]="EMPATE",0,1))</f>
        <v>1</v>
      </c>
    </row>
    <row r="259" spans="1:18" x14ac:dyDescent="0.2">
      <c r="A259" t="s">
        <v>68</v>
      </c>
      <c r="B259" t="s">
        <v>18</v>
      </c>
      <c r="C259" t="s">
        <v>24</v>
      </c>
      <c r="D259" t="s">
        <v>11</v>
      </c>
      <c r="E259">
        <v>0</v>
      </c>
      <c r="F259">
        <v>0</v>
      </c>
      <c r="G259" t="str">
        <f>CONCATENATE(Tabla1[[#This Row],[GOLES EQUIPO 1]], "-",Tabla1[[#This Row],[GOLES EQUIPO 2]])</f>
        <v>0-0</v>
      </c>
      <c r="H25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59" t="s">
        <v>44</v>
      </c>
      <c r="J259">
        <v>0</v>
      </c>
      <c r="K259">
        <v>0</v>
      </c>
      <c r="L259" t="s">
        <v>44</v>
      </c>
      <c r="M259" t="str">
        <f>IF(Tabla1[[#This Row],[GOLES AWAY]]="si", IF(ISODD(ROW(Tabla1[[#This Row],[FASE]]))="VERDADERO", IF(Tabla1[[#This Row],[GOLES EQUIPO 2]]&lt;F260,Tabla1[[#This Row],[EQUIPO 2]],Tabla1[[#This Row],[EQUIPO 1]]), IF(Tabla1[[#This Row],[GOLES EQUIPO 2]]&lt;F258,Tabla1[[#This Row],[EQUIPO 1]],Tabla1[[#This Row],[EQUIPO 2]])), "NO APLICA")</f>
        <v>NO APLICA</v>
      </c>
      <c r="N259" t="str">
        <f>IF(   OR( Tabla1[[#This Row],[FASE]] = "FINAL_", Tabla1[[#This Row],[FASE]]= "SEMIS_", Tabla1[[#This Row],[FASE]]= "CUARTOS_"), "-", IF(E259&gt;=F259,IF(E259=F259, "EMPATE",C259),D259))</f>
        <v>EMPATE</v>
      </c>
      <c r="O259">
        <f>IF(ISODD(ROW(Tabla1[[#This Row],[TEMPORADA]])), SUM(Tabla1[[#This Row],[GOLES EQUIPO 1]],F260),  SUM(Tabla1[[#This Row],[GOLES EQUIPO 1]],F258) )</f>
        <v>0</v>
      </c>
      <c r="P25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EQUIPO]]&lt;O260, Tabla1[[#This Row],[EQUIPO 2]], Tabla1[[#This Row],[EQUIPO 1]]) )), "-")</f>
        <v>ARSENAL</v>
      </c>
      <c r="Q259">
        <f>IF(Tabla1[[#This Row],[GANADOR DEL PARTIDO]]=Tabla1[[#This Row],[EQUIPO 1]], 1, IF(Tabla1[[#This Row],[GANADOR DEL PARTIDO]]="EMPATE",0,-1))</f>
        <v>0</v>
      </c>
      <c r="R259">
        <f>IF(Tabla1[[#This Row],[GANADOR DEL PARTIDO]]=Tabla1[[#This Row],[EQUIPO 1]], -1, IF(Tabla1[[#This Row],[GANADOR DEL PARTIDO]]="EMPATE",0,1))</f>
        <v>0</v>
      </c>
    </row>
    <row r="260" spans="1:18" x14ac:dyDescent="0.2">
      <c r="A260" t="s">
        <v>68</v>
      </c>
      <c r="B260" t="s">
        <v>18</v>
      </c>
      <c r="C260" t="s">
        <v>11</v>
      </c>
      <c r="D260" t="s">
        <v>24</v>
      </c>
      <c r="E260">
        <v>1</v>
      </c>
      <c r="F260">
        <v>0</v>
      </c>
      <c r="G260" t="str">
        <f>CONCATENATE(Tabla1[[#This Row],[GOLES EQUIPO 1]], "-",Tabla1[[#This Row],[GOLES EQUIPO 2]])</f>
        <v>1-0</v>
      </c>
      <c r="H26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60" t="s">
        <v>44</v>
      </c>
      <c r="J260">
        <v>0</v>
      </c>
      <c r="K260">
        <v>0</v>
      </c>
      <c r="L260" t="s">
        <v>44</v>
      </c>
      <c r="M260" t="str">
        <f>IF(Tabla1[[#This Row],[GOLES AWAY]]="si", IF(ISODD(ROW(Tabla1[[#This Row],[FASE]]))="VERDADERO", IF(Tabla1[[#This Row],[GOLES EQUIPO 2]]&lt;F261,Tabla1[[#This Row],[EQUIPO 2]],Tabla1[[#This Row],[EQUIPO 1]]), IF(Tabla1[[#This Row],[GOLES EQUIPO 2]]&lt;F259,Tabla1[[#This Row],[EQUIPO 1]],Tabla1[[#This Row],[EQUIPO 2]])), "NO APLICA")</f>
        <v>NO APLICA</v>
      </c>
      <c r="N260" t="str">
        <f>IF(   OR( Tabla1[[#This Row],[FASE]] = "FINAL_", Tabla1[[#This Row],[FASE]]= "SEMIS_", Tabla1[[#This Row],[FASE]]= "CUARTOS_"), "-", IF(E260&gt;=F260,IF(E260=F260, "EMPATE",C260),D260))</f>
        <v>ARSENAL</v>
      </c>
      <c r="O260">
        <f>IF(ISODD(ROW(Tabla1[[#This Row],[TEMPORADA]])), SUM(Tabla1[[#This Row],[GOLES EQUIPO 1]],F261),  SUM(Tabla1[[#This Row],[GOLES EQUIPO 1]],F259) )</f>
        <v>1</v>
      </c>
      <c r="P26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EQUIPO]]&lt;O261, Tabla1[[#This Row],[EQUIPO 2]], Tabla1[[#This Row],[EQUIPO 1]]) )), "-")</f>
        <v>-</v>
      </c>
      <c r="Q260">
        <f>IF(Tabla1[[#This Row],[GANADOR DEL PARTIDO]]=Tabla1[[#This Row],[EQUIPO 1]], 1, IF(Tabla1[[#This Row],[GANADOR DEL PARTIDO]]="EMPATE",0,-1))</f>
        <v>1</v>
      </c>
      <c r="R260">
        <f>IF(Tabla1[[#This Row],[GANADOR DEL PARTIDO]]=Tabla1[[#This Row],[EQUIPO 1]], -1, IF(Tabla1[[#This Row],[GANADOR DEL PARTIDO]]="EMPATE",0,1))</f>
        <v>-1</v>
      </c>
    </row>
    <row r="261" spans="1:18" x14ac:dyDescent="0.2">
      <c r="A261" t="s">
        <v>68</v>
      </c>
      <c r="B261" t="s">
        <v>12</v>
      </c>
      <c r="C261" t="s">
        <v>34</v>
      </c>
      <c r="D261" t="s">
        <v>11</v>
      </c>
      <c r="E261">
        <v>0</v>
      </c>
      <c r="F261">
        <v>0</v>
      </c>
      <c r="G261" t="str">
        <f>CONCATENATE(Tabla1[[#This Row],[GOLES EQUIPO 1]], "-",Tabla1[[#This Row],[GOLES EQUIPO 2]])</f>
        <v>0-0</v>
      </c>
      <c r="H26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61" t="s">
        <v>44</v>
      </c>
      <c r="J261">
        <v>0</v>
      </c>
      <c r="K261">
        <v>0</v>
      </c>
      <c r="L261" t="s">
        <v>44</v>
      </c>
      <c r="M261" t="str">
        <f>IF(Tabla1[[#This Row],[GOLES AWAY]]="si", IF(ISODD(ROW(Tabla1[[#This Row],[FASE]]))="VERDADERO", IF(Tabla1[[#This Row],[GOLES EQUIPO 2]]&lt;F262,Tabla1[[#This Row],[EQUIPO 2]],Tabla1[[#This Row],[EQUIPO 1]]), IF(Tabla1[[#This Row],[GOLES EQUIPO 2]]&lt;F260,Tabla1[[#This Row],[EQUIPO 1]],Tabla1[[#This Row],[EQUIPO 2]])), "NO APLICA")</f>
        <v>NO APLICA</v>
      </c>
      <c r="N261" t="str">
        <f>IF(   OR( Tabla1[[#This Row],[FASE]] = "FINAL_", Tabla1[[#This Row],[FASE]]= "SEMIS_", Tabla1[[#This Row],[FASE]]= "CUARTOS_"), "-", IF(E261&gt;=F261,IF(E261=F261, "EMPATE",C261),D261))</f>
        <v>EMPATE</v>
      </c>
      <c r="O261">
        <f>IF(ISODD(ROW(Tabla1[[#This Row],[TEMPORADA]])), SUM(Tabla1[[#This Row],[GOLES EQUIPO 1]],F262),  SUM(Tabla1[[#This Row],[GOLES EQUIPO 1]],F260) )</f>
        <v>0</v>
      </c>
      <c r="P26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EQUIPO]]&lt;O262, Tabla1[[#This Row],[EQUIPO 2]], Tabla1[[#This Row],[EQUIPO 1]]) )), "-")</f>
        <v>ARSENAL</v>
      </c>
      <c r="Q261">
        <f>IF(Tabla1[[#This Row],[GANADOR DEL PARTIDO]]=Tabla1[[#This Row],[EQUIPO 1]], 1, IF(Tabla1[[#This Row],[GANADOR DEL PARTIDO]]="EMPATE",0,-1))</f>
        <v>0</v>
      </c>
      <c r="R261">
        <f>IF(Tabla1[[#This Row],[GANADOR DEL PARTIDO]]=Tabla1[[#This Row],[EQUIPO 1]], -1, IF(Tabla1[[#This Row],[GANADOR DEL PARTIDO]]="EMPATE",0,1))</f>
        <v>0</v>
      </c>
    </row>
    <row r="262" spans="1:18" x14ac:dyDescent="0.2">
      <c r="A262" t="s">
        <v>68</v>
      </c>
      <c r="B262" t="s">
        <v>12</v>
      </c>
      <c r="C262" t="s">
        <v>11</v>
      </c>
      <c r="D262" t="s">
        <v>34</v>
      </c>
      <c r="E262">
        <v>2</v>
      </c>
      <c r="F262">
        <v>0</v>
      </c>
      <c r="G262" t="str">
        <f>CONCATENATE(Tabla1[[#This Row],[GOLES EQUIPO 1]], "-",Tabla1[[#This Row],[GOLES EQUIPO 2]])</f>
        <v>2-0</v>
      </c>
      <c r="H26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262" t="s">
        <v>44</v>
      </c>
      <c r="J262">
        <v>0</v>
      </c>
      <c r="K262">
        <v>0</v>
      </c>
      <c r="L262" t="s">
        <v>44</v>
      </c>
      <c r="M262" t="str">
        <f>IF(Tabla1[[#This Row],[GOLES AWAY]]="si", IF(ISODD(ROW(Tabla1[[#This Row],[FASE]]))="VERDADERO", IF(Tabla1[[#This Row],[GOLES EQUIPO 2]]&lt;F263,Tabla1[[#This Row],[EQUIPO 2]],Tabla1[[#This Row],[EQUIPO 1]]), IF(Tabla1[[#This Row],[GOLES EQUIPO 2]]&lt;F261,Tabla1[[#This Row],[EQUIPO 1]],Tabla1[[#This Row],[EQUIPO 2]])), "NO APLICA")</f>
        <v>NO APLICA</v>
      </c>
      <c r="N262" t="str">
        <f>IF(   OR( Tabla1[[#This Row],[FASE]] = "FINAL_", Tabla1[[#This Row],[FASE]]= "SEMIS_", Tabla1[[#This Row],[FASE]]= "CUARTOS_"), "-", IF(E262&gt;=F262,IF(E262=F262, "EMPATE",C262),D262))</f>
        <v>ARSENAL</v>
      </c>
      <c r="O262">
        <f>IF(ISODD(ROW(Tabla1[[#This Row],[TEMPORADA]])), SUM(Tabla1[[#This Row],[GOLES EQUIPO 1]],F263),  SUM(Tabla1[[#This Row],[GOLES EQUIPO 1]],F261) )</f>
        <v>2</v>
      </c>
      <c r="P26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EQUIPO]]&lt;O263, Tabla1[[#This Row],[EQUIPO 2]], Tabla1[[#This Row],[EQUIPO 1]]) )), "-")</f>
        <v>-</v>
      </c>
      <c r="Q262">
        <f>IF(Tabla1[[#This Row],[GANADOR DEL PARTIDO]]=Tabla1[[#This Row],[EQUIPO 1]], 1, IF(Tabla1[[#This Row],[GANADOR DEL PARTIDO]]="EMPATE",0,-1))</f>
        <v>1</v>
      </c>
      <c r="R262">
        <f>IF(Tabla1[[#This Row],[GANADOR DEL PARTIDO]]=Tabla1[[#This Row],[EQUIPO 1]], -1, IF(Tabla1[[#This Row],[GANADOR DEL PARTIDO]]="EMPATE",0,1))</f>
        <v>-1</v>
      </c>
    </row>
    <row r="263" spans="1:18" x14ac:dyDescent="0.2">
      <c r="A263" t="s">
        <v>68</v>
      </c>
      <c r="B263" t="s">
        <v>12</v>
      </c>
      <c r="C263" t="s">
        <v>24</v>
      </c>
      <c r="D263" t="s">
        <v>17</v>
      </c>
      <c r="E263">
        <v>1</v>
      </c>
      <c r="F263">
        <v>0</v>
      </c>
      <c r="G263" t="str">
        <f>CONCATENATE(Tabla1[[#This Row],[GOLES EQUIPO 1]], "-",Tabla1[[#This Row],[GOLES EQUIPO 2]])</f>
        <v>1-0</v>
      </c>
      <c r="H26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63" t="s">
        <v>44</v>
      </c>
      <c r="J263">
        <v>0</v>
      </c>
      <c r="K263">
        <v>0</v>
      </c>
      <c r="L263" t="s">
        <v>91</v>
      </c>
      <c r="M263" t="str">
        <f>IF(Tabla1[[#This Row],[GOLES AWAY]]="si", IF(ISODD(ROW(Tabla1[[#This Row],[FASE]]))="VERDADERO", IF(Tabla1[[#This Row],[GOLES EQUIPO 2]]&lt;F264,Tabla1[[#This Row],[EQUIPO 2]],Tabla1[[#This Row],[EQUIPO 1]]), IF(Tabla1[[#This Row],[GOLES EQUIPO 2]]&lt;F262,Tabla1[[#This Row],[EQUIPO 1]],Tabla1[[#This Row],[EQUIPO 2]])), "NO APLICA")</f>
        <v>INTER</v>
      </c>
      <c r="N263" t="str">
        <f>IF(   OR( Tabla1[[#This Row],[FASE]] = "FINAL_", Tabla1[[#This Row],[FASE]]= "SEMIS_", Tabla1[[#This Row],[FASE]]= "CUARTOS_"), "-", IF(E263&gt;=F263,IF(E263=F263, "EMPATE",C263),D263))</f>
        <v>VILLARREAL</v>
      </c>
      <c r="O263">
        <f>IF(ISODD(ROW(Tabla1[[#This Row],[TEMPORADA]])), SUM(Tabla1[[#This Row],[GOLES EQUIPO 1]],F264),  SUM(Tabla1[[#This Row],[GOLES EQUIPO 1]],F262) )</f>
        <v>2</v>
      </c>
      <c r="P26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EQUIPO]]&lt;O264, Tabla1[[#This Row],[EQUIPO 2]], Tabla1[[#This Row],[EQUIPO 1]]) )), "-")</f>
        <v>INTER</v>
      </c>
      <c r="Q263">
        <f>IF(Tabla1[[#This Row],[GANADOR DEL PARTIDO]]=Tabla1[[#This Row],[EQUIPO 1]], 1, IF(Tabla1[[#This Row],[GANADOR DEL PARTIDO]]="EMPATE",0,-1))</f>
        <v>1</v>
      </c>
      <c r="R263">
        <f>IF(Tabla1[[#This Row],[GANADOR DEL PARTIDO]]=Tabla1[[#This Row],[EQUIPO 1]], -1, IF(Tabla1[[#This Row],[GANADOR DEL PARTIDO]]="EMPATE",0,1))</f>
        <v>-1</v>
      </c>
    </row>
    <row r="264" spans="1:18" x14ac:dyDescent="0.2">
      <c r="A264" t="s">
        <v>68</v>
      </c>
      <c r="B264" t="s">
        <v>12</v>
      </c>
      <c r="C264" t="s">
        <v>17</v>
      </c>
      <c r="D264" t="s">
        <v>24</v>
      </c>
      <c r="E264">
        <v>2</v>
      </c>
      <c r="F264">
        <v>1</v>
      </c>
      <c r="G264" t="str">
        <f>CONCATENATE(Tabla1[[#This Row],[GOLES EQUIPO 1]], "-",Tabla1[[#This Row],[GOLES EQUIPO 2]])</f>
        <v>2-1</v>
      </c>
      <c r="H26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264" t="s">
        <v>44</v>
      </c>
      <c r="J264">
        <v>0</v>
      </c>
      <c r="K264">
        <v>0</v>
      </c>
      <c r="L264" t="s">
        <v>91</v>
      </c>
      <c r="M264" t="str">
        <f>IF(Tabla1[[#This Row],[GOLES AWAY]]="si", IF(ISODD(ROW(Tabla1[[#This Row],[FASE]]))="VERDADERO", IF(Tabla1[[#This Row],[GOLES EQUIPO 2]]&lt;F265,Tabla1[[#This Row],[EQUIPO 2]],Tabla1[[#This Row],[EQUIPO 1]]), IF(Tabla1[[#This Row],[GOLES EQUIPO 2]]&lt;F263,Tabla1[[#This Row],[EQUIPO 1]],Tabla1[[#This Row],[EQUIPO 2]])), "NO APLICA")</f>
        <v>VILLARREAL</v>
      </c>
      <c r="N264" t="str">
        <f>IF(   OR( Tabla1[[#This Row],[FASE]] = "FINAL_", Tabla1[[#This Row],[FASE]]= "SEMIS_", Tabla1[[#This Row],[FASE]]= "CUARTOS_"), "-", IF(E264&gt;=F264,IF(E264=F264, "EMPATE",C264),D264))</f>
        <v>INTER</v>
      </c>
      <c r="O264">
        <f>IF(ISODD(ROW(Tabla1[[#This Row],[TEMPORADA]])), SUM(Tabla1[[#This Row],[GOLES EQUIPO 1]],F265),  SUM(Tabla1[[#This Row],[GOLES EQUIPO 1]],F263) )</f>
        <v>2</v>
      </c>
      <c r="P26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EQUIPO]]&lt;O265, Tabla1[[#This Row],[EQUIPO 2]], Tabla1[[#This Row],[EQUIPO 1]]) )), "-")</f>
        <v>-</v>
      </c>
      <c r="Q264">
        <f>IF(Tabla1[[#This Row],[GANADOR DEL PARTIDO]]=Tabla1[[#This Row],[EQUIPO 1]], 1, IF(Tabla1[[#This Row],[GANADOR DEL PARTIDO]]="EMPATE",0,-1))</f>
        <v>1</v>
      </c>
      <c r="R264">
        <f>IF(Tabla1[[#This Row],[GANADOR DEL PARTIDO]]=Tabla1[[#This Row],[EQUIPO 1]], -1, IF(Tabla1[[#This Row],[GANADOR DEL PARTIDO]]="EMPATE",0,1))</f>
        <v>-1</v>
      </c>
    </row>
    <row r="265" spans="1:18" x14ac:dyDescent="0.2">
      <c r="A265" t="s">
        <v>68</v>
      </c>
      <c r="B265" t="s">
        <v>12</v>
      </c>
      <c r="C265" t="s">
        <v>94</v>
      </c>
      <c r="D265" t="s">
        <v>28</v>
      </c>
      <c r="E265">
        <v>3</v>
      </c>
      <c r="F265">
        <v>1</v>
      </c>
      <c r="G265" t="str">
        <f>CONCATENATE(Tabla1[[#This Row],[GOLES EQUIPO 1]], "-",Tabla1[[#This Row],[GOLES EQUIPO 2]])</f>
        <v>3-1</v>
      </c>
      <c r="H26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265" t="s">
        <v>44</v>
      </c>
      <c r="J265">
        <v>0</v>
      </c>
      <c r="K265">
        <v>0</v>
      </c>
      <c r="L265" t="s">
        <v>44</v>
      </c>
      <c r="M265" t="str">
        <f>IF(Tabla1[[#This Row],[GOLES AWAY]]="si", IF(ISODD(ROW(Tabla1[[#This Row],[FASE]]))="VERDADERO", IF(Tabla1[[#This Row],[GOLES EQUIPO 2]]&lt;F266,Tabla1[[#This Row],[EQUIPO 2]],Tabla1[[#This Row],[EQUIPO 1]]), IF(Tabla1[[#This Row],[GOLES EQUIPO 2]]&lt;F264,Tabla1[[#This Row],[EQUIPO 1]],Tabla1[[#This Row],[EQUIPO 2]])), "NO APLICA")</f>
        <v>NO APLICA</v>
      </c>
      <c r="N265" t="str">
        <f>IF(   OR( Tabla1[[#This Row],[FASE]] = "FINAL_", Tabla1[[#This Row],[FASE]]= "SEMIS_", Tabla1[[#This Row],[FASE]]= "CUARTOS_"), "-", IF(E265&gt;=F265,IF(E265=F265, "EMPATE",C265),D265))</f>
        <v>INTER DE MILÁN</v>
      </c>
      <c r="O265">
        <f>IF(ISODD(ROW(Tabla1[[#This Row],[TEMPORADA]])), SUM(Tabla1[[#This Row],[GOLES EQUIPO 1]],F266),  SUM(Tabla1[[#This Row],[GOLES EQUIPO 1]],F264) )</f>
        <v>3</v>
      </c>
      <c r="P26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EQUIPO]]&lt;O266, Tabla1[[#This Row],[EQUIPO 2]], Tabla1[[#This Row],[EQUIPO 1]]) )), "-")</f>
        <v>INTER DE MILÁN</v>
      </c>
      <c r="Q265">
        <f>IF(Tabla1[[#This Row],[GANADOR DEL PARTIDO]]=Tabla1[[#This Row],[EQUIPO 1]], 1, IF(Tabla1[[#This Row],[GANADOR DEL PARTIDO]]="EMPATE",0,-1))</f>
        <v>1</v>
      </c>
      <c r="R265">
        <f>IF(Tabla1[[#This Row],[GANADOR DEL PARTIDO]]=Tabla1[[#This Row],[EQUIPO 1]], -1, IF(Tabla1[[#This Row],[GANADOR DEL PARTIDO]]="EMPATE",0,1))</f>
        <v>-1</v>
      </c>
    </row>
    <row r="266" spans="1:18" x14ac:dyDescent="0.2">
      <c r="A266" t="s">
        <v>68</v>
      </c>
      <c r="B266" t="s">
        <v>12</v>
      </c>
      <c r="C266" t="s">
        <v>28</v>
      </c>
      <c r="D266" t="s">
        <v>94</v>
      </c>
      <c r="E266">
        <v>0</v>
      </c>
      <c r="F266">
        <v>0</v>
      </c>
      <c r="G266" t="str">
        <f>CONCATENATE(Tabla1[[#This Row],[GOLES EQUIPO 1]], "-",Tabla1[[#This Row],[GOLES EQUIPO 2]])</f>
        <v>0-0</v>
      </c>
      <c r="H26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66" t="s">
        <v>44</v>
      </c>
      <c r="J266">
        <v>0</v>
      </c>
      <c r="K266">
        <v>0</v>
      </c>
      <c r="L266" t="s">
        <v>44</v>
      </c>
      <c r="M266" t="str">
        <f>IF(Tabla1[[#This Row],[GOLES AWAY]]="si", IF(ISODD(ROW(Tabla1[[#This Row],[FASE]]))="VERDADERO", IF(Tabla1[[#This Row],[GOLES EQUIPO 2]]&lt;F267,Tabla1[[#This Row],[EQUIPO 2]],Tabla1[[#This Row],[EQUIPO 1]]), IF(Tabla1[[#This Row],[GOLES EQUIPO 2]]&lt;F265,Tabla1[[#This Row],[EQUIPO 1]],Tabla1[[#This Row],[EQUIPO 2]])), "NO APLICA")</f>
        <v>NO APLICA</v>
      </c>
      <c r="N266" t="str">
        <f>IF(   OR( Tabla1[[#This Row],[FASE]] = "FINAL_", Tabla1[[#This Row],[FASE]]= "SEMIS_", Tabla1[[#This Row],[FASE]]= "CUARTOS_"), "-", IF(E266&gt;=F266,IF(E266=F266, "EMPATE",C266),D266))</f>
        <v>EMPATE</v>
      </c>
      <c r="O266">
        <f>IF(ISODD(ROW(Tabla1[[#This Row],[TEMPORADA]])), SUM(Tabla1[[#This Row],[GOLES EQUIPO 1]],F267),  SUM(Tabla1[[#This Row],[GOLES EQUIPO 1]],F265) )</f>
        <v>1</v>
      </c>
      <c r="P26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EQUIPO]]&lt;O267, Tabla1[[#This Row],[EQUIPO 2]], Tabla1[[#This Row],[EQUIPO 1]]) )), "-")</f>
        <v>-</v>
      </c>
      <c r="Q266">
        <f>IF(Tabla1[[#This Row],[GANADOR DEL PARTIDO]]=Tabla1[[#This Row],[EQUIPO 1]], 1, IF(Tabla1[[#This Row],[GANADOR DEL PARTIDO]]="EMPATE",0,-1))</f>
        <v>0</v>
      </c>
      <c r="R266">
        <f>IF(Tabla1[[#This Row],[GANADOR DEL PARTIDO]]=Tabla1[[#This Row],[EQUIPO 1]], -1, IF(Tabla1[[#This Row],[GANADOR DEL PARTIDO]]="EMPATE",0,1))</f>
        <v>0</v>
      </c>
    </row>
    <row r="267" spans="1:18" x14ac:dyDescent="0.2">
      <c r="A267" t="s">
        <v>68</v>
      </c>
      <c r="B267" t="s">
        <v>12</v>
      </c>
      <c r="C267" t="s">
        <v>15</v>
      </c>
      <c r="D267" t="s">
        <v>19</v>
      </c>
      <c r="E267">
        <v>2</v>
      </c>
      <c r="F267">
        <v>0</v>
      </c>
      <c r="G267" t="str">
        <f>CONCATENATE(Tabla1[[#This Row],[GOLES EQUIPO 1]], "-",Tabla1[[#This Row],[GOLES EQUIPO 2]])</f>
        <v>2-0</v>
      </c>
      <c r="H26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267" t="s">
        <v>44</v>
      </c>
      <c r="J267">
        <v>0</v>
      </c>
      <c r="K267">
        <v>0</v>
      </c>
      <c r="L267" t="s">
        <v>44</v>
      </c>
      <c r="M267" t="str">
        <f>IF(Tabla1[[#This Row],[GOLES AWAY]]="si", IF(ISODD(ROW(Tabla1[[#This Row],[FASE]]))="VERDADERO", IF(Tabla1[[#This Row],[GOLES EQUIPO 2]]&lt;F268,Tabla1[[#This Row],[EQUIPO 2]],Tabla1[[#This Row],[EQUIPO 1]]), IF(Tabla1[[#This Row],[GOLES EQUIPO 2]]&lt;F266,Tabla1[[#This Row],[EQUIPO 1]],Tabla1[[#This Row],[EQUIPO 2]])), "NO APLICA")</f>
        <v>NO APLICA</v>
      </c>
      <c r="N267" t="str">
        <f>IF(   OR( Tabla1[[#This Row],[FASE]] = "FINAL_", Tabla1[[#This Row],[FASE]]= "SEMIS_", Tabla1[[#This Row],[FASE]]= "CUARTOS_"), "-", IF(E267&gt;=F267,IF(E267=F267, "EMPATE",C267),D267))</f>
        <v>BARCELONA</v>
      </c>
      <c r="O267">
        <f>IF(ISODD(ROW(Tabla1[[#This Row],[TEMPORADA]])), SUM(Tabla1[[#This Row],[GOLES EQUIPO 1]],F268),  SUM(Tabla1[[#This Row],[GOLES EQUIPO 1]],F266) )</f>
        <v>2</v>
      </c>
      <c r="P26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EQUIPO]]&lt;O268, Tabla1[[#This Row],[EQUIPO 2]], Tabla1[[#This Row],[EQUIPO 1]]) )), "-")</f>
        <v>BARCELONA</v>
      </c>
      <c r="Q267">
        <f>IF(Tabla1[[#This Row],[GANADOR DEL PARTIDO]]=Tabla1[[#This Row],[EQUIPO 1]], 1, IF(Tabla1[[#This Row],[GANADOR DEL PARTIDO]]="EMPATE",0,-1))</f>
        <v>1</v>
      </c>
      <c r="R267">
        <f>IF(Tabla1[[#This Row],[GANADOR DEL PARTIDO]]=Tabla1[[#This Row],[EQUIPO 1]], -1, IF(Tabla1[[#This Row],[GANADOR DEL PARTIDO]]="EMPATE",0,1))</f>
        <v>-1</v>
      </c>
    </row>
    <row r="268" spans="1:18" x14ac:dyDescent="0.2">
      <c r="A268" t="s">
        <v>68</v>
      </c>
      <c r="B268" t="s">
        <v>12</v>
      </c>
      <c r="C268" t="s">
        <v>19</v>
      </c>
      <c r="D268" t="s">
        <v>15</v>
      </c>
      <c r="E268">
        <v>0</v>
      </c>
      <c r="F268">
        <v>0</v>
      </c>
      <c r="G268" t="str">
        <f>CONCATENATE(Tabla1[[#This Row],[GOLES EQUIPO 1]], "-",Tabla1[[#This Row],[GOLES EQUIPO 2]])</f>
        <v>0-0</v>
      </c>
      <c r="H26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68" t="s">
        <v>44</v>
      </c>
      <c r="J268">
        <v>0</v>
      </c>
      <c r="K268">
        <v>0</v>
      </c>
      <c r="L268" t="s">
        <v>44</v>
      </c>
      <c r="M268" t="str">
        <f>IF(Tabla1[[#This Row],[GOLES AWAY]]="si", IF(ISODD(ROW(Tabla1[[#This Row],[FASE]]))="VERDADERO", IF(Tabla1[[#This Row],[GOLES EQUIPO 2]]&lt;F269,Tabla1[[#This Row],[EQUIPO 2]],Tabla1[[#This Row],[EQUIPO 1]]), IF(Tabla1[[#This Row],[GOLES EQUIPO 2]]&lt;F267,Tabla1[[#This Row],[EQUIPO 1]],Tabla1[[#This Row],[EQUIPO 2]])), "NO APLICA")</f>
        <v>NO APLICA</v>
      </c>
      <c r="N268" t="str">
        <f>IF(   OR( Tabla1[[#This Row],[FASE]] = "FINAL_", Tabla1[[#This Row],[FASE]]= "SEMIS_", Tabla1[[#This Row],[FASE]]= "CUARTOS_"), "-", IF(E268&gt;=F268,IF(E268=F268, "EMPATE",C268),D268))</f>
        <v>EMPATE</v>
      </c>
      <c r="O268">
        <f>IF(ISODD(ROW(Tabla1[[#This Row],[TEMPORADA]])), SUM(Tabla1[[#This Row],[GOLES EQUIPO 1]],F269),  SUM(Tabla1[[#This Row],[GOLES EQUIPO 1]],F267) )</f>
        <v>0</v>
      </c>
      <c r="P26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EQUIPO]]&lt;O269, Tabla1[[#This Row],[EQUIPO 2]], Tabla1[[#This Row],[EQUIPO 1]]) )), "-")</f>
        <v>-</v>
      </c>
      <c r="Q268">
        <f>IF(Tabla1[[#This Row],[GANADOR DEL PARTIDO]]=Tabla1[[#This Row],[EQUIPO 1]], 1, IF(Tabla1[[#This Row],[GANADOR DEL PARTIDO]]="EMPATE",0,-1))</f>
        <v>0</v>
      </c>
      <c r="R268">
        <f>IF(Tabla1[[#This Row],[GANADOR DEL PARTIDO]]=Tabla1[[#This Row],[EQUIPO 1]], -1, IF(Tabla1[[#This Row],[GANADOR DEL PARTIDO]]="EMPATE",0,1))</f>
        <v>0</v>
      </c>
    </row>
    <row r="269" spans="1:18" x14ac:dyDescent="0.2">
      <c r="A269" t="s">
        <v>69</v>
      </c>
      <c r="B269" t="s">
        <v>6</v>
      </c>
      <c r="C269" t="s">
        <v>23</v>
      </c>
      <c r="D269" t="s">
        <v>94</v>
      </c>
      <c r="E269">
        <v>3</v>
      </c>
      <c r="F269">
        <v>3</v>
      </c>
      <c r="G269" t="str">
        <f>CONCATENATE(Tabla1[[#This Row],[GOLES EQUIPO 1]], "-",Tabla1[[#This Row],[GOLES EQUIPO 2]])</f>
        <v>3-3</v>
      </c>
      <c r="H26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3-3</v>
      </c>
      <c r="I269" t="s">
        <v>91</v>
      </c>
      <c r="J269">
        <v>3</v>
      </c>
      <c r="K269">
        <v>2</v>
      </c>
      <c r="L269" t="s">
        <v>44</v>
      </c>
      <c r="M269" t="str">
        <f>IF(Tabla1[[#This Row],[GOLES AWAY]]="si", IF(ISODD(ROW(Tabla1[[#This Row],[FASE]]))="VERDADERO", IF(Tabla1[[#This Row],[GOLES EQUIPO 2]]&lt;F270,Tabla1[[#This Row],[EQUIPO 2]],Tabla1[[#This Row],[EQUIPO 1]]), IF(Tabla1[[#This Row],[GOLES EQUIPO 2]]&lt;F268,Tabla1[[#This Row],[EQUIPO 1]],Tabla1[[#This Row],[EQUIPO 2]])), "NO APLICA")</f>
        <v>NO APLICA</v>
      </c>
      <c r="N269" t="str">
        <f>IF(   OR( Tabla1[[#This Row],[FASE]] = "FINAL_", Tabla1[[#This Row],[FASE]]= "SEMIS_", Tabla1[[#This Row],[FASE]]= "CUARTOS_"), "-", IF(E269&gt;=F269,IF(E269=F269, "EMPATE",C269),D269))</f>
        <v>EMPATE</v>
      </c>
      <c r="O269">
        <f>IF(ISODD(ROW(Tabla1[[#This Row],[TEMPORADA]])), SUM(Tabla1[[#This Row],[GOLES EQUIPO 1]],F270),  SUM(Tabla1[[#This Row],[GOLES EQUIPO 1]],F268) )</f>
        <v>3</v>
      </c>
      <c r="P26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EQUIPO]]&lt;O270, Tabla1[[#This Row],[EQUIPO 2]], Tabla1[[#This Row],[EQUIPO 1]]) )), "-")</f>
        <v>LIVERPOOL</v>
      </c>
      <c r="Q269">
        <f>IF(Tabla1[[#This Row],[GANADOR DEL PARTIDO]]=Tabla1[[#This Row],[EQUIPO 1]], 1, IF(Tabla1[[#This Row],[GANADOR DEL PARTIDO]]="EMPATE",0,-1))</f>
        <v>0</v>
      </c>
      <c r="R269">
        <f>IF(Tabla1[[#This Row],[GANADOR DEL PARTIDO]]=Tabla1[[#This Row],[EQUIPO 1]], -1, IF(Tabla1[[#This Row],[GANADOR DEL PARTIDO]]="EMPATE",0,1))</f>
        <v>0</v>
      </c>
    </row>
    <row r="270" spans="1:18" x14ac:dyDescent="0.2">
      <c r="A270" t="s">
        <v>69</v>
      </c>
      <c r="B270" t="s">
        <v>99</v>
      </c>
      <c r="C270" t="s">
        <v>94</v>
      </c>
      <c r="D270" t="s">
        <v>23</v>
      </c>
      <c r="E270">
        <v>0</v>
      </c>
      <c r="F270">
        <v>0</v>
      </c>
      <c r="G270" t="str">
        <f>CONCATENATE(Tabla1[[#This Row],[GOLES EQUIPO 1]], "-",Tabla1[[#This Row],[GOLES EQUIPO 2]])</f>
        <v>0-0</v>
      </c>
      <c r="H27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70" t="s">
        <v>91</v>
      </c>
      <c r="J270">
        <v>2</v>
      </c>
      <c r="K270">
        <v>3</v>
      </c>
      <c r="L270" t="s">
        <v>44</v>
      </c>
      <c r="M270" t="str">
        <f>IF(Tabla1[[#This Row],[GOLES AWAY]]="si", IF(ISODD(ROW(Tabla1[[#This Row],[FASE]]))="VERDADERO", IF(Tabla1[[#This Row],[GOLES EQUIPO 2]]&lt;F271,Tabla1[[#This Row],[EQUIPO 2]],Tabla1[[#This Row],[EQUIPO 1]]), IF(Tabla1[[#This Row],[GOLES EQUIPO 2]]&lt;F269,Tabla1[[#This Row],[EQUIPO 1]],Tabla1[[#This Row],[EQUIPO 2]])), "NO APLICA")</f>
        <v>NO APLICA</v>
      </c>
      <c r="N270" t="str">
        <f>IF(   OR( Tabla1[[#This Row],[FASE]] = "FINAL_", Tabla1[[#This Row],[FASE]]= "SEMIS_", Tabla1[[#This Row],[FASE]]= "CUARTOS_"), "-", IF(E270&gt;=F270,IF(E270=F270, "EMPATE",C270),D270))</f>
        <v>-</v>
      </c>
      <c r="O270">
        <f>IF(ISODD(ROW(Tabla1[[#This Row],[TEMPORADA]])), SUM(Tabla1[[#This Row],[GOLES EQUIPO 1]],F271),  SUM(Tabla1[[#This Row],[GOLES EQUIPO 1]],F269) )</f>
        <v>3</v>
      </c>
      <c r="P27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EQUIPO]]&lt;O271, Tabla1[[#This Row],[EQUIPO 2]], Tabla1[[#This Row],[EQUIPO 1]]) )), "-")</f>
        <v>-</v>
      </c>
      <c r="Q270">
        <f>IF(Tabla1[[#This Row],[GANADOR DEL PARTIDO]]=Tabla1[[#This Row],[EQUIPO 1]], 1, IF(Tabla1[[#This Row],[GANADOR DEL PARTIDO]]="EMPATE",0,-1))</f>
        <v>-1</v>
      </c>
      <c r="R270">
        <f>IF(Tabla1[[#This Row],[GANADOR DEL PARTIDO]]=Tabla1[[#This Row],[EQUIPO 1]], -1, IF(Tabla1[[#This Row],[GANADOR DEL PARTIDO]]="EMPATE",0,1))</f>
        <v>1</v>
      </c>
    </row>
    <row r="271" spans="1:18" x14ac:dyDescent="0.2">
      <c r="A271" t="s">
        <v>69</v>
      </c>
      <c r="B271" t="s">
        <v>18</v>
      </c>
      <c r="C271" t="s">
        <v>66</v>
      </c>
      <c r="D271" t="s">
        <v>94</v>
      </c>
      <c r="E271">
        <v>3</v>
      </c>
      <c r="F271">
        <v>1</v>
      </c>
      <c r="G271" t="str">
        <f>CONCATENATE(Tabla1[[#This Row],[GOLES EQUIPO 1]], "-",Tabla1[[#This Row],[GOLES EQUIPO 2]])</f>
        <v>3-1</v>
      </c>
      <c r="H27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271" t="s">
        <v>44</v>
      </c>
      <c r="J271">
        <v>0</v>
      </c>
      <c r="K271">
        <v>0</v>
      </c>
      <c r="L271" t="s">
        <v>91</v>
      </c>
      <c r="M271" t="str">
        <f>IF(Tabla1[[#This Row],[GOLES AWAY]]="si", IF(ISODD(ROW(Tabla1[[#This Row],[FASE]]))="VERDADERO", IF(Tabla1[[#This Row],[GOLES EQUIPO 2]]&lt;F272,Tabla1[[#This Row],[EQUIPO 2]],Tabla1[[#This Row],[EQUIPO 1]]), IF(Tabla1[[#This Row],[GOLES EQUIPO 2]]&lt;F270,Tabla1[[#This Row],[EQUIPO 1]],Tabla1[[#This Row],[EQUIPO 2]])), "NO APLICA")</f>
        <v>INTER DE MILÁN</v>
      </c>
      <c r="N271" t="str">
        <f>IF(   OR( Tabla1[[#This Row],[FASE]] = "FINAL_", Tabla1[[#This Row],[FASE]]= "SEMIS_", Tabla1[[#This Row],[FASE]]= "CUARTOS_"), "-", IF(E271&gt;=F271,IF(E271=F271, "EMPATE",C271),D271))</f>
        <v>PSV</v>
      </c>
      <c r="O271">
        <f>IF(ISODD(ROW(Tabla1[[#This Row],[TEMPORADA]])), SUM(Tabla1[[#This Row],[GOLES EQUIPO 1]],F272),  SUM(Tabla1[[#This Row],[GOLES EQUIPO 1]],F270) )</f>
        <v>3</v>
      </c>
      <c r="P27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EQUIPO]]&lt;O272, Tabla1[[#This Row],[EQUIPO 2]], Tabla1[[#This Row],[EQUIPO 1]]) )), "-")</f>
        <v>INTER DE MILÁN</v>
      </c>
      <c r="Q271">
        <f>IF(Tabla1[[#This Row],[GANADOR DEL PARTIDO]]=Tabla1[[#This Row],[EQUIPO 1]], 1, IF(Tabla1[[#This Row],[GANADOR DEL PARTIDO]]="EMPATE",0,-1))</f>
        <v>1</v>
      </c>
      <c r="R271">
        <f>IF(Tabla1[[#This Row],[GANADOR DEL PARTIDO]]=Tabla1[[#This Row],[EQUIPO 1]], -1, IF(Tabla1[[#This Row],[GANADOR DEL PARTIDO]]="EMPATE",0,1))</f>
        <v>-1</v>
      </c>
    </row>
    <row r="272" spans="1:18" x14ac:dyDescent="0.2">
      <c r="A272" t="s">
        <v>69</v>
      </c>
      <c r="B272" t="s">
        <v>18</v>
      </c>
      <c r="C272" t="s">
        <v>94</v>
      </c>
      <c r="D272" t="s">
        <v>66</v>
      </c>
      <c r="E272">
        <v>2</v>
      </c>
      <c r="F272">
        <v>0</v>
      </c>
      <c r="G272" t="str">
        <f>CONCATENATE(Tabla1[[#This Row],[GOLES EQUIPO 1]], "-",Tabla1[[#This Row],[GOLES EQUIPO 2]])</f>
        <v>2-0</v>
      </c>
      <c r="H27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272" t="s">
        <v>44</v>
      </c>
      <c r="J272">
        <v>0</v>
      </c>
      <c r="K272">
        <v>0</v>
      </c>
      <c r="L272" t="s">
        <v>91</v>
      </c>
      <c r="M272" t="str">
        <f>IF(Tabla1[[#This Row],[GOLES AWAY]]="si", IF(ISODD(ROW(Tabla1[[#This Row],[FASE]]))="VERDADERO", IF(Tabla1[[#This Row],[GOLES EQUIPO 2]]&lt;F273,Tabla1[[#This Row],[EQUIPO 2]],Tabla1[[#This Row],[EQUIPO 1]]), IF(Tabla1[[#This Row],[GOLES EQUIPO 2]]&lt;F271,Tabla1[[#This Row],[EQUIPO 1]],Tabla1[[#This Row],[EQUIPO 2]])), "NO APLICA")</f>
        <v>INTER DE MILÁN</v>
      </c>
      <c r="N272" t="str">
        <f>IF(   OR( Tabla1[[#This Row],[FASE]] = "FINAL_", Tabla1[[#This Row],[FASE]]= "SEMIS_", Tabla1[[#This Row],[FASE]]= "CUARTOS_"), "-", IF(E272&gt;=F272,IF(E272=F272, "EMPATE",C272),D272))</f>
        <v>INTER DE MILÁN</v>
      </c>
      <c r="O272">
        <f>IF(ISODD(ROW(Tabla1[[#This Row],[TEMPORADA]])), SUM(Tabla1[[#This Row],[GOLES EQUIPO 1]],F273),  SUM(Tabla1[[#This Row],[GOLES EQUIPO 1]],F271) )</f>
        <v>3</v>
      </c>
      <c r="P27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EQUIPO]]&lt;O273, Tabla1[[#This Row],[EQUIPO 2]], Tabla1[[#This Row],[EQUIPO 1]]) )), "-")</f>
        <v>-</v>
      </c>
      <c r="Q272">
        <f>IF(Tabla1[[#This Row],[GANADOR DEL PARTIDO]]=Tabla1[[#This Row],[EQUIPO 1]], 1, IF(Tabla1[[#This Row],[GANADOR DEL PARTIDO]]="EMPATE",0,-1))</f>
        <v>1</v>
      </c>
      <c r="R272">
        <f>IF(Tabla1[[#This Row],[GANADOR DEL PARTIDO]]=Tabla1[[#This Row],[EQUIPO 1]], -1, IF(Tabla1[[#This Row],[GANADOR DEL PARTIDO]]="EMPATE",0,1))</f>
        <v>-1</v>
      </c>
    </row>
    <row r="273" spans="1:18" x14ac:dyDescent="0.2">
      <c r="A273" t="s">
        <v>69</v>
      </c>
      <c r="B273" t="s">
        <v>18</v>
      </c>
      <c r="C273" t="s">
        <v>23</v>
      </c>
      <c r="D273" t="s">
        <v>20</v>
      </c>
      <c r="E273">
        <v>1</v>
      </c>
      <c r="F273">
        <v>0</v>
      </c>
      <c r="G273" t="str">
        <f>CONCATENATE(Tabla1[[#This Row],[GOLES EQUIPO 1]], "-",Tabla1[[#This Row],[GOLES EQUIPO 2]])</f>
        <v>1-0</v>
      </c>
      <c r="H27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73" t="s">
        <v>44</v>
      </c>
      <c r="J273">
        <v>0</v>
      </c>
      <c r="K273">
        <v>0</v>
      </c>
      <c r="L273" t="s">
        <v>44</v>
      </c>
      <c r="M273" t="str">
        <f>IF(Tabla1[[#This Row],[GOLES AWAY]]="si", IF(ISODD(ROW(Tabla1[[#This Row],[FASE]]))="VERDADERO", IF(Tabla1[[#This Row],[GOLES EQUIPO 2]]&lt;F274,Tabla1[[#This Row],[EQUIPO 2]],Tabla1[[#This Row],[EQUIPO 1]]), IF(Tabla1[[#This Row],[GOLES EQUIPO 2]]&lt;F272,Tabla1[[#This Row],[EQUIPO 1]],Tabla1[[#This Row],[EQUIPO 2]])), "NO APLICA")</f>
        <v>NO APLICA</v>
      </c>
      <c r="N273" t="str">
        <f>IF(   OR( Tabla1[[#This Row],[FASE]] = "FINAL_", Tabla1[[#This Row],[FASE]]= "SEMIS_", Tabla1[[#This Row],[FASE]]= "CUARTOS_"), "-", IF(E273&gt;=F273,IF(E273=F273, "EMPATE",C273),D273))</f>
        <v>LIVERPOOL</v>
      </c>
      <c r="O273">
        <f>IF(ISODD(ROW(Tabla1[[#This Row],[TEMPORADA]])), SUM(Tabla1[[#This Row],[GOLES EQUIPO 1]],F274),  SUM(Tabla1[[#This Row],[GOLES EQUIPO 1]],F272) )</f>
        <v>1</v>
      </c>
      <c r="P27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EQUIPO]]&lt;O274, Tabla1[[#This Row],[EQUIPO 2]], Tabla1[[#This Row],[EQUIPO 1]]) )), "-")</f>
        <v>LIVERPOOL</v>
      </c>
      <c r="Q273">
        <f>IF(Tabla1[[#This Row],[GANADOR DEL PARTIDO]]=Tabla1[[#This Row],[EQUIPO 1]], 1, IF(Tabla1[[#This Row],[GANADOR DEL PARTIDO]]="EMPATE",0,-1))</f>
        <v>1</v>
      </c>
      <c r="R273">
        <f>IF(Tabla1[[#This Row],[GANADOR DEL PARTIDO]]=Tabla1[[#This Row],[EQUIPO 1]], -1, IF(Tabla1[[#This Row],[GANADOR DEL PARTIDO]]="EMPATE",0,1))</f>
        <v>-1</v>
      </c>
    </row>
    <row r="274" spans="1:18" x14ac:dyDescent="0.2">
      <c r="A274" t="s">
        <v>69</v>
      </c>
      <c r="B274" t="s">
        <v>18</v>
      </c>
      <c r="C274" t="s">
        <v>20</v>
      </c>
      <c r="D274" t="s">
        <v>23</v>
      </c>
      <c r="E274">
        <v>0</v>
      </c>
      <c r="F274">
        <v>0</v>
      </c>
      <c r="G274" t="str">
        <f>CONCATENATE(Tabla1[[#This Row],[GOLES EQUIPO 1]], "-",Tabla1[[#This Row],[GOLES EQUIPO 2]])</f>
        <v>0-0</v>
      </c>
      <c r="H27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74" t="s">
        <v>44</v>
      </c>
      <c r="J274">
        <v>0</v>
      </c>
      <c r="K274">
        <v>0</v>
      </c>
      <c r="L274" t="s">
        <v>44</v>
      </c>
      <c r="M274" t="str">
        <f>IF(Tabla1[[#This Row],[GOLES AWAY]]="si", IF(ISODD(ROW(Tabla1[[#This Row],[FASE]]))="VERDADERO", IF(Tabla1[[#This Row],[GOLES EQUIPO 2]]&lt;F275,Tabla1[[#This Row],[EQUIPO 2]],Tabla1[[#This Row],[EQUIPO 1]]), IF(Tabla1[[#This Row],[GOLES EQUIPO 2]]&lt;F273,Tabla1[[#This Row],[EQUIPO 1]],Tabla1[[#This Row],[EQUIPO 2]])), "NO APLICA")</f>
        <v>NO APLICA</v>
      </c>
      <c r="N274" t="str">
        <f>IF(   OR( Tabla1[[#This Row],[FASE]] = "FINAL_", Tabla1[[#This Row],[FASE]]= "SEMIS_", Tabla1[[#This Row],[FASE]]= "CUARTOS_"), "-", IF(E274&gt;=F274,IF(E274=F274, "EMPATE",C274),D274))</f>
        <v>EMPATE</v>
      </c>
      <c r="O274">
        <f>IF(ISODD(ROW(Tabla1[[#This Row],[TEMPORADA]])), SUM(Tabla1[[#This Row],[GOLES EQUIPO 1]],F275),  SUM(Tabla1[[#This Row],[GOLES EQUIPO 1]],F273) )</f>
        <v>0</v>
      </c>
      <c r="P27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EQUIPO]]&lt;O275, Tabla1[[#This Row],[EQUIPO 2]], Tabla1[[#This Row],[EQUIPO 1]]) )), "-")</f>
        <v>-</v>
      </c>
      <c r="Q274">
        <f>IF(Tabla1[[#This Row],[GANADOR DEL PARTIDO]]=Tabla1[[#This Row],[EQUIPO 1]], 1, IF(Tabla1[[#This Row],[GANADOR DEL PARTIDO]]="EMPATE",0,-1))</f>
        <v>0</v>
      </c>
      <c r="R274">
        <f>IF(Tabla1[[#This Row],[GANADOR DEL PARTIDO]]=Tabla1[[#This Row],[EQUIPO 1]], -1, IF(Tabla1[[#This Row],[GANADOR DEL PARTIDO]]="EMPATE",0,1))</f>
        <v>0</v>
      </c>
    </row>
    <row r="275" spans="1:18" x14ac:dyDescent="0.2">
      <c r="A275" t="s">
        <v>69</v>
      </c>
      <c r="B275" t="s">
        <v>12</v>
      </c>
      <c r="C275" t="s">
        <v>66</v>
      </c>
      <c r="D275" t="s">
        <v>28</v>
      </c>
      <c r="E275">
        <v>1</v>
      </c>
      <c r="F275">
        <v>1</v>
      </c>
      <c r="G275" t="str">
        <f>CONCATENATE(Tabla1[[#This Row],[GOLES EQUIPO 1]], "-",Tabla1[[#This Row],[GOLES EQUIPO 2]])</f>
        <v>1-1</v>
      </c>
      <c r="H27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275" t="s">
        <v>91</v>
      </c>
      <c r="J275">
        <v>4</v>
      </c>
      <c r="K275">
        <v>2</v>
      </c>
      <c r="L275" t="s">
        <v>44</v>
      </c>
      <c r="M275" t="str">
        <f>IF(Tabla1[[#This Row],[GOLES AWAY]]="si", IF(ISODD(ROW(Tabla1[[#This Row],[FASE]]))="VERDADERO", IF(Tabla1[[#This Row],[GOLES EQUIPO 2]]&lt;F276,Tabla1[[#This Row],[EQUIPO 2]],Tabla1[[#This Row],[EQUIPO 1]]), IF(Tabla1[[#This Row],[GOLES EQUIPO 2]]&lt;F274,Tabla1[[#This Row],[EQUIPO 1]],Tabla1[[#This Row],[EQUIPO 2]])), "NO APLICA")</f>
        <v>NO APLICA</v>
      </c>
      <c r="N275" t="str">
        <f>IF(   OR( Tabla1[[#This Row],[FASE]] = "FINAL_", Tabla1[[#This Row],[FASE]]= "SEMIS_", Tabla1[[#This Row],[FASE]]= "CUARTOS_"), "-", IF(E275&gt;=F275,IF(E275=F275, "EMPATE",C275),D275))</f>
        <v>EMPATE</v>
      </c>
      <c r="O275">
        <f>IF(ISODD(ROW(Tabla1[[#This Row],[TEMPORADA]])), SUM(Tabla1[[#This Row],[GOLES EQUIPO 1]],F276),  SUM(Tabla1[[#This Row],[GOLES EQUIPO 1]],F274) )</f>
        <v>2</v>
      </c>
      <c r="P27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EQUIPO]]&lt;O276, Tabla1[[#This Row],[EQUIPO 2]], Tabla1[[#This Row],[EQUIPO 1]]) )), "-")</f>
        <v>PSV</v>
      </c>
      <c r="Q275">
        <f>IF(Tabla1[[#This Row],[GANADOR DEL PARTIDO]]=Tabla1[[#This Row],[EQUIPO 1]], 1, IF(Tabla1[[#This Row],[GANADOR DEL PARTIDO]]="EMPATE",0,-1))</f>
        <v>0</v>
      </c>
      <c r="R275">
        <f>IF(Tabla1[[#This Row],[GANADOR DEL PARTIDO]]=Tabla1[[#This Row],[EQUIPO 1]], -1, IF(Tabla1[[#This Row],[GANADOR DEL PARTIDO]]="EMPATE",0,1))</f>
        <v>0</v>
      </c>
    </row>
    <row r="276" spans="1:18" x14ac:dyDescent="0.2">
      <c r="A276" t="s">
        <v>69</v>
      </c>
      <c r="B276" t="s">
        <v>12</v>
      </c>
      <c r="C276" t="s">
        <v>28</v>
      </c>
      <c r="D276" t="s">
        <v>66</v>
      </c>
      <c r="E276">
        <v>1</v>
      </c>
      <c r="F276">
        <v>1</v>
      </c>
      <c r="G276" t="str">
        <f>CONCATENATE(Tabla1[[#This Row],[GOLES EQUIPO 1]], "-",Tabla1[[#This Row],[GOLES EQUIPO 2]])</f>
        <v>1-1</v>
      </c>
      <c r="H27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276" t="s">
        <v>44</v>
      </c>
      <c r="J276">
        <v>0</v>
      </c>
      <c r="K276">
        <v>0</v>
      </c>
      <c r="L276" t="s">
        <v>44</v>
      </c>
      <c r="M276" t="str">
        <f>IF(Tabla1[[#This Row],[GOLES AWAY]]="si", IF(ISODD(ROW(Tabla1[[#This Row],[FASE]]))="VERDADERO", IF(Tabla1[[#This Row],[GOLES EQUIPO 2]]&lt;F277,Tabla1[[#This Row],[EQUIPO 2]],Tabla1[[#This Row],[EQUIPO 1]]), IF(Tabla1[[#This Row],[GOLES EQUIPO 2]]&lt;F275,Tabla1[[#This Row],[EQUIPO 1]],Tabla1[[#This Row],[EQUIPO 2]])), "NO APLICA")</f>
        <v>NO APLICA</v>
      </c>
      <c r="N276" t="str">
        <f>IF(   OR( Tabla1[[#This Row],[FASE]] = "FINAL_", Tabla1[[#This Row],[FASE]]= "SEMIS_", Tabla1[[#This Row],[FASE]]= "CUARTOS_"), "-", IF(E276&gt;=F276,IF(E276=F276, "EMPATE",C276),D276))</f>
        <v>EMPATE</v>
      </c>
      <c r="O276">
        <f>IF(ISODD(ROW(Tabla1[[#This Row],[TEMPORADA]])), SUM(Tabla1[[#This Row],[GOLES EQUIPO 1]],F277),  SUM(Tabla1[[#This Row],[GOLES EQUIPO 1]],F275) )</f>
        <v>2</v>
      </c>
      <c r="P27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EQUIPO]]&lt;O277, Tabla1[[#This Row],[EQUIPO 2]], Tabla1[[#This Row],[EQUIPO 1]]) )), "-")</f>
        <v>-</v>
      </c>
      <c r="Q276">
        <f>IF(Tabla1[[#This Row],[GANADOR DEL PARTIDO]]=Tabla1[[#This Row],[EQUIPO 1]], 1, IF(Tabla1[[#This Row],[GANADOR DEL PARTIDO]]="EMPATE",0,-1))</f>
        <v>0</v>
      </c>
      <c r="R276">
        <f>IF(Tabla1[[#This Row],[GANADOR DEL PARTIDO]]=Tabla1[[#This Row],[EQUIPO 1]], -1, IF(Tabla1[[#This Row],[GANADOR DEL PARTIDO]]="EMPATE",0,1))</f>
        <v>0</v>
      </c>
    </row>
    <row r="277" spans="1:18" x14ac:dyDescent="0.2">
      <c r="A277" t="s">
        <v>69</v>
      </c>
      <c r="B277" t="s">
        <v>12</v>
      </c>
      <c r="C277" t="s">
        <v>7</v>
      </c>
      <c r="D277" t="s">
        <v>20</v>
      </c>
      <c r="E277">
        <v>3</v>
      </c>
      <c r="F277">
        <v>2</v>
      </c>
      <c r="G277" t="str">
        <f>CONCATENATE(Tabla1[[#This Row],[GOLES EQUIPO 1]], "-",Tabla1[[#This Row],[GOLES EQUIPO 2]])</f>
        <v>3-2</v>
      </c>
      <c r="H27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277" t="s">
        <v>44</v>
      </c>
      <c r="J277">
        <v>0</v>
      </c>
      <c r="K277">
        <v>0</v>
      </c>
      <c r="L277" t="s">
        <v>44</v>
      </c>
      <c r="M277" t="str">
        <f>IF(Tabla1[[#This Row],[GOLES AWAY]]="si", IF(ISODD(ROW(Tabla1[[#This Row],[FASE]]))="VERDADERO", IF(Tabla1[[#This Row],[GOLES EQUIPO 2]]&lt;F278,Tabla1[[#This Row],[EQUIPO 2]],Tabla1[[#This Row],[EQUIPO 1]]), IF(Tabla1[[#This Row],[GOLES EQUIPO 2]]&lt;F276,Tabla1[[#This Row],[EQUIPO 1]],Tabla1[[#This Row],[EQUIPO 2]])), "NO APLICA")</f>
        <v>NO APLICA</v>
      </c>
      <c r="N277" t="str">
        <f>IF(   OR( Tabla1[[#This Row],[FASE]] = "FINAL_", Tabla1[[#This Row],[FASE]]= "SEMIS_", Tabla1[[#This Row],[FASE]]= "CUARTOS_"), "-", IF(E277&gt;=F277,IF(E277=F277, "EMPATE",C277),D277))</f>
        <v>BAYERN MÚNICH</v>
      </c>
      <c r="O277">
        <f>IF(ISODD(ROW(Tabla1[[#This Row],[TEMPORADA]])), SUM(Tabla1[[#This Row],[GOLES EQUIPO 1]],F278),  SUM(Tabla1[[#This Row],[GOLES EQUIPO 1]],F276) )</f>
        <v>5</v>
      </c>
      <c r="P27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EQUIPO]]&lt;O278, Tabla1[[#This Row],[EQUIPO 2]], Tabla1[[#This Row],[EQUIPO 1]]) )), "-")</f>
        <v>CHELSEA</v>
      </c>
      <c r="Q277">
        <f>IF(Tabla1[[#This Row],[GANADOR DEL PARTIDO]]=Tabla1[[#This Row],[EQUIPO 1]], 1, IF(Tabla1[[#This Row],[GANADOR DEL PARTIDO]]="EMPATE",0,-1))</f>
        <v>1</v>
      </c>
      <c r="R277">
        <f>IF(Tabla1[[#This Row],[GANADOR DEL PARTIDO]]=Tabla1[[#This Row],[EQUIPO 1]], -1, IF(Tabla1[[#This Row],[GANADOR DEL PARTIDO]]="EMPATE",0,1))</f>
        <v>-1</v>
      </c>
    </row>
    <row r="278" spans="1:18" x14ac:dyDescent="0.2">
      <c r="A278" t="s">
        <v>69</v>
      </c>
      <c r="B278" t="s">
        <v>12</v>
      </c>
      <c r="C278" t="s">
        <v>20</v>
      </c>
      <c r="D278" t="s">
        <v>7</v>
      </c>
      <c r="E278">
        <v>4</v>
      </c>
      <c r="F278">
        <v>2</v>
      </c>
      <c r="G278" t="str">
        <f>CONCATENATE(Tabla1[[#This Row],[GOLES EQUIPO 1]], "-",Tabla1[[#This Row],[GOLES EQUIPO 2]])</f>
        <v>4-2</v>
      </c>
      <c r="H27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2-4</v>
      </c>
      <c r="I278" t="s">
        <v>44</v>
      </c>
      <c r="J278">
        <v>0</v>
      </c>
      <c r="K278">
        <v>0</v>
      </c>
      <c r="L278" t="s">
        <v>44</v>
      </c>
      <c r="M278" t="str">
        <f>IF(Tabla1[[#This Row],[GOLES AWAY]]="si", IF(ISODD(ROW(Tabla1[[#This Row],[FASE]]))="VERDADERO", IF(Tabla1[[#This Row],[GOLES EQUIPO 2]]&lt;F279,Tabla1[[#This Row],[EQUIPO 2]],Tabla1[[#This Row],[EQUIPO 1]]), IF(Tabla1[[#This Row],[GOLES EQUIPO 2]]&lt;F277,Tabla1[[#This Row],[EQUIPO 1]],Tabla1[[#This Row],[EQUIPO 2]])), "NO APLICA")</f>
        <v>NO APLICA</v>
      </c>
      <c r="N278" t="str">
        <f>IF(   OR( Tabla1[[#This Row],[FASE]] = "FINAL_", Tabla1[[#This Row],[FASE]]= "SEMIS_", Tabla1[[#This Row],[FASE]]= "CUARTOS_"), "-", IF(E278&gt;=F278,IF(E278=F278, "EMPATE",C278),D278))</f>
        <v>CHELSEA</v>
      </c>
      <c r="O278">
        <f>IF(ISODD(ROW(Tabla1[[#This Row],[TEMPORADA]])), SUM(Tabla1[[#This Row],[GOLES EQUIPO 1]],F279),  SUM(Tabla1[[#This Row],[GOLES EQUIPO 1]],F277) )</f>
        <v>6</v>
      </c>
      <c r="P27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EQUIPO]]&lt;O279, Tabla1[[#This Row],[EQUIPO 2]], Tabla1[[#This Row],[EQUIPO 1]]) )), "-")</f>
        <v>-</v>
      </c>
      <c r="Q278">
        <f>IF(Tabla1[[#This Row],[GANADOR DEL PARTIDO]]=Tabla1[[#This Row],[EQUIPO 1]], 1, IF(Tabla1[[#This Row],[GANADOR DEL PARTIDO]]="EMPATE",0,-1))</f>
        <v>1</v>
      </c>
      <c r="R278">
        <f>IF(Tabla1[[#This Row],[GANADOR DEL PARTIDO]]=Tabla1[[#This Row],[EQUIPO 1]], -1, IF(Tabla1[[#This Row],[GANADOR DEL PARTIDO]]="EMPATE",0,1))</f>
        <v>-1</v>
      </c>
    </row>
    <row r="279" spans="1:18" x14ac:dyDescent="0.2">
      <c r="A279" t="s">
        <v>69</v>
      </c>
      <c r="B279" t="s">
        <v>12</v>
      </c>
      <c r="C279" t="s">
        <v>17</v>
      </c>
      <c r="D279" t="s">
        <v>94</v>
      </c>
      <c r="E279">
        <v>0</v>
      </c>
      <c r="F279">
        <v>3</v>
      </c>
      <c r="G279" t="str">
        <f>CONCATENATE(Tabla1[[#This Row],[GOLES EQUIPO 1]], "-",Tabla1[[#This Row],[GOLES EQUIPO 2]])</f>
        <v>0-3</v>
      </c>
      <c r="H27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279" t="s">
        <v>44</v>
      </c>
      <c r="J279">
        <v>0</v>
      </c>
      <c r="K279">
        <v>0</v>
      </c>
      <c r="L279" t="s">
        <v>44</v>
      </c>
      <c r="M279" t="str">
        <f>IF(Tabla1[[#This Row],[GOLES AWAY]]="si", IF(ISODD(ROW(Tabla1[[#This Row],[FASE]]))="VERDADERO", IF(Tabla1[[#This Row],[GOLES EQUIPO 2]]&lt;F280,Tabla1[[#This Row],[EQUIPO 2]],Tabla1[[#This Row],[EQUIPO 1]]), IF(Tabla1[[#This Row],[GOLES EQUIPO 2]]&lt;F278,Tabla1[[#This Row],[EQUIPO 1]],Tabla1[[#This Row],[EQUIPO 2]])), "NO APLICA")</f>
        <v>NO APLICA</v>
      </c>
      <c r="N279" t="str">
        <f>IF(   OR( Tabla1[[#This Row],[FASE]] = "FINAL_", Tabla1[[#This Row],[FASE]]= "SEMIS_", Tabla1[[#This Row],[FASE]]= "CUARTOS_"), "-", IF(E279&gt;=F279,IF(E279=F279, "EMPATE",C279),D279))</f>
        <v>INTER DE MILÁN</v>
      </c>
      <c r="O279">
        <f>IF(ISODD(ROW(Tabla1[[#This Row],[TEMPORADA]])), SUM(Tabla1[[#This Row],[GOLES EQUIPO 1]],F280),  SUM(Tabla1[[#This Row],[GOLES EQUIPO 1]],F278) )</f>
        <v>0</v>
      </c>
      <c r="P27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EQUIPO]]&lt;O280, Tabla1[[#This Row],[EQUIPO 2]], Tabla1[[#This Row],[EQUIPO 1]]) )), "-")</f>
        <v>INTER DE MILÁN</v>
      </c>
      <c r="Q279">
        <f>IF(Tabla1[[#This Row],[GANADOR DEL PARTIDO]]=Tabla1[[#This Row],[EQUIPO 1]], 1, IF(Tabla1[[#This Row],[GANADOR DEL PARTIDO]]="EMPATE",0,-1))</f>
        <v>-1</v>
      </c>
      <c r="R279">
        <f>IF(Tabla1[[#This Row],[GANADOR DEL PARTIDO]]=Tabla1[[#This Row],[EQUIPO 1]], -1, IF(Tabla1[[#This Row],[GANADOR DEL PARTIDO]]="EMPATE",0,1))</f>
        <v>1</v>
      </c>
    </row>
    <row r="280" spans="1:18" x14ac:dyDescent="0.2">
      <c r="A280" t="s">
        <v>69</v>
      </c>
      <c r="B280" t="s">
        <v>12</v>
      </c>
      <c r="C280" t="s">
        <v>94</v>
      </c>
      <c r="D280" t="s">
        <v>17</v>
      </c>
      <c r="E280">
        <v>2</v>
      </c>
      <c r="F280">
        <v>0</v>
      </c>
      <c r="G280" t="str">
        <f>CONCATENATE(Tabla1[[#This Row],[GOLES EQUIPO 1]], "-",Tabla1[[#This Row],[GOLES EQUIPO 2]])</f>
        <v>2-0</v>
      </c>
      <c r="H28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280" t="s">
        <v>44</v>
      </c>
      <c r="J280">
        <v>0</v>
      </c>
      <c r="K280">
        <v>0</v>
      </c>
      <c r="L280" t="s">
        <v>44</v>
      </c>
      <c r="M280" t="str">
        <f>IF(Tabla1[[#This Row],[GOLES AWAY]]="si", IF(ISODD(ROW(Tabla1[[#This Row],[FASE]]))="VERDADERO", IF(Tabla1[[#This Row],[GOLES EQUIPO 2]]&lt;F281,Tabla1[[#This Row],[EQUIPO 2]],Tabla1[[#This Row],[EQUIPO 1]]), IF(Tabla1[[#This Row],[GOLES EQUIPO 2]]&lt;F279,Tabla1[[#This Row],[EQUIPO 1]],Tabla1[[#This Row],[EQUIPO 2]])), "NO APLICA")</f>
        <v>NO APLICA</v>
      </c>
      <c r="N280" t="str">
        <f>IF(   OR( Tabla1[[#This Row],[FASE]] = "FINAL_", Tabla1[[#This Row],[FASE]]= "SEMIS_", Tabla1[[#This Row],[FASE]]= "CUARTOS_"), "-", IF(E280&gt;=F280,IF(E280=F280, "EMPATE",C280),D280))</f>
        <v>INTER DE MILÁN</v>
      </c>
      <c r="O280">
        <f>IF(ISODD(ROW(Tabla1[[#This Row],[TEMPORADA]])), SUM(Tabla1[[#This Row],[GOLES EQUIPO 1]],F281),  SUM(Tabla1[[#This Row],[GOLES EQUIPO 1]],F279) )</f>
        <v>5</v>
      </c>
      <c r="P28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EQUIPO]]&lt;O281, Tabla1[[#This Row],[EQUIPO 2]], Tabla1[[#This Row],[EQUIPO 1]]) )), "-")</f>
        <v>-</v>
      </c>
      <c r="Q280">
        <f>IF(Tabla1[[#This Row],[GANADOR DEL PARTIDO]]=Tabla1[[#This Row],[EQUIPO 1]], 1, IF(Tabla1[[#This Row],[GANADOR DEL PARTIDO]]="EMPATE",0,-1))</f>
        <v>1</v>
      </c>
      <c r="R280">
        <f>IF(Tabla1[[#This Row],[GANADOR DEL PARTIDO]]=Tabla1[[#This Row],[EQUIPO 1]], -1, IF(Tabla1[[#This Row],[GANADOR DEL PARTIDO]]="EMPATE",0,1))</f>
        <v>-1</v>
      </c>
    </row>
    <row r="281" spans="1:18" x14ac:dyDescent="0.2">
      <c r="A281" t="s">
        <v>69</v>
      </c>
      <c r="B281" t="s">
        <v>12</v>
      </c>
      <c r="C281" t="s">
        <v>34</v>
      </c>
      <c r="D281" t="s">
        <v>23</v>
      </c>
      <c r="E281">
        <v>0</v>
      </c>
      <c r="F281">
        <v>0</v>
      </c>
      <c r="G281" t="str">
        <f>CONCATENATE(Tabla1[[#This Row],[GOLES EQUIPO 1]], "-",Tabla1[[#This Row],[GOLES EQUIPO 2]])</f>
        <v>0-0</v>
      </c>
      <c r="H28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81" t="s">
        <v>44</v>
      </c>
      <c r="J281">
        <v>0</v>
      </c>
      <c r="K281">
        <v>0</v>
      </c>
      <c r="L281" t="s">
        <v>44</v>
      </c>
      <c r="M281" t="str">
        <f>IF(Tabla1[[#This Row],[GOLES AWAY]]="si", IF(ISODD(ROW(Tabla1[[#This Row],[FASE]]))="VERDADERO", IF(Tabla1[[#This Row],[GOLES EQUIPO 2]]&lt;F282,Tabla1[[#This Row],[EQUIPO 2]],Tabla1[[#This Row],[EQUIPO 1]]), IF(Tabla1[[#This Row],[GOLES EQUIPO 2]]&lt;F280,Tabla1[[#This Row],[EQUIPO 1]],Tabla1[[#This Row],[EQUIPO 2]])), "NO APLICA")</f>
        <v>NO APLICA</v>
      </c>
      <c r="N281" t="str">
        <f>IF(   OR( Tabla1[[#This Row],[FASE]] = "FINAL_", Tabla1[[#This Row],[FASE]]= "SEMIS_", Tabla1[[#This Row],[FASE]]= "CUARTOS_"), "-", IF(E281&gt;=F281,IF(E281=F281, "EMPATE",C281),D281))</f>
        <v>EMPATE</v>
      </c>
      <c r="O281">
        <f>IF(ISODD(ROW(Tabla1[[#This Row],[TEMPORADA]])), SUM(Tabla1[[#This Row],[GOLES EQUIPO 1]],F282),  SUM(Tabla1[[#This Row],[GOLES EQUIPO 1]],F280) )</f>
        <v>1</v>
      </c>
      <c r="P28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EQUIPO]]&lt;O282, Tabla1[[#This Row],[EQUIPO 2]], Tabla1[[#This Row],[EQUIPO 1]]) )), "-")</f>
        <v>LIVERPOOL</v>
      </c>
      <c r="Q281">
        <f>IF(Tabla1[[#This Row],[GANADOR DEL PARTIDO]]=Tabla1[[#This Row],[EQUIPO 1]], 1, IF(Tabla1[[#This Row],[GANADOR DEL PARTIDO]]="EMPATE",0,-1))</f>
        <v>0</v>
      </c>
      <c r="R281">
        <f>IF(Tabla1[[#This Row],[GANADOR DEL PARTIDO]]=Tabla1[[#This Row],[EQUIPO 1]], -1, IF(Tabla1[[#This Row],[GANADOR DEL PARTIDO]]="EMPATE",0,1))</f>
        <v>0</v>
      </c>
    </row>
    <row r="282" spans="1:18" x14ac:dyDescent="0.2">
      <c r="A282" t="s">
        <v>69</v>
      </c>
      <c r="B282" t="s">
        <v>12</v>
      </c>
      <c r="C282" t="s">
        <v>23</v>
      </c>
      <c r="D282" t="s">
        <v>34</v>
      </c>
      <c r="E282">
        <v>2</v>
      </c>
      <c r="F282">
        <v>1</v>
      </c>
      <c r="G282" t="str">
        <f>CONCATENATE(Tabla1[[#This Row],[GOLES EQUIPO 1]], "-",Tabla1[[#This Row],[GOLES EQUIPO 2]])</f>
        <v>2-1</v>
      </c>
      <c r="H28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282" t="s">
        <v>44</v>
      </c>
      <c r="J282">
        <v>0</v>
      </c>
      <c r="K282">
        <v>0</v>
      </c>
      <c r="L282" t="s">
        <v>44</v>
      </c>
      <c r="M282" t="str">
        <f>IF(Tabla1[[#This Row],[GOLES AWAY]]="si", IF(ISODD(ROW(Tabla1[[#This Row],[FASE]]))="VERDADERO", IF(Tabla1[[#This Row],[GOLES EQUIPO 2]]&lt;F283,Tabla1[[#This Row],[EQUIPO 2]],Tabla1[[#This Row],[EQUIPO 1]]), IF(Tabla1[[#This Row],[GOLES EQUIPO 2]]&lt;F281,Tabla1[[#This Row],[EQUIPO 1]],Tabla1[[#This Row],[EQUIPO 2]])), "NO APLICA")</f>
        <v>NO APLICA</v>
      </c>
      <c r="N282" t="str">
        <f>IF(   OR( Tabla1[[#This Row],[FASE]] = "FINAL_", Tabla1[[#This Row],[FASE]]= "SEMIS_", Tabla1[[#This Row],[FASE]]= "CUARTOS_"), "-", IF(E282&gt;=F282,IF(E282=F282, "EMPATE",C282),D282))</f>
        <v>LIVERPOOL</v>
      </c>
      <c r="O282">
        <f>IF(ISODD(ROW(Tabla1[[#This Row],[TEMPORADA]])), SUM(Tabla1[[#This Row],[GOLES EQUIPO 1]],F283),  SUM(Tabla1[[#This Row],[GOLES EQUIPO 1]],F281) )</f>
        <v>2</v>
      </c>
      <c r="P28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EQUIPO]]&lt;O283, Tabla1[[#This Row],[EQUIPO 2]], Tabla1[[#This Row],[EQUIPO 1]]) )), "-")</f>
        <v>-</v>
      </c>
      <c r="Q282">
        <f>IF(Tabla1[[#This Row],[GANADOR DEL PARTIDO]]=Tabla1[[#This Row],[EQUIPO 1]], 1, IF(Tabla1[[#This Row],[GANADOR DEL PARTIDO]]="EMPATE",0,-1))</f>
        <v>1</v>
      </c>
      <c r="R282">
        <f>IF(Tabla1[[#This Row],[GANADOR DEL PARTIDO]]=Tabla1[[#This Row],[EQUIPO 1]], -1, IF(Tabla1[[#This Row],[GANADOR DEL PARTIDO]]="EMPATE",0,1))</f>
        <v>-1</v>
      </c>
    </row>
    <row r="283" spans="1:18" x14ac:dyDescent="0.2">
      <c r="A283" t="s">
        <v>70</v>
      </c>
      <c r="B283" t="s">
        <v>6</v>
      </c>
      <c r="C283" t="s">
        <v>26</v>
      </c>
      <c r="D283" t="s">
        <v>40</v>
      </c>
      <c r="E283">
        <v>3</v>
      </c>
      <c r="F283">
        <v>0</v>
      </c>
      <c r="G283" t="str">
        <f>CONCATENATE(Tabla1[[#This Row],[GOLES EQUIPO 1]], "-",Tabla1[[#This Row],[GOLES EQUIPO 2]])</f>
        <v>3-0</v>
      </c>
      <c r="H28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283" t="s">
        <v>44</v>
      </c>
      <c r="J283">
        <v>0</v>
      </c>
      <c r="K283">
        <v>0</v>
      </c>
      <c r="L283" t="s">
        <v>44</v>
      </c>
      <c r="M283" t="str">
        <f>IF(Tabla1[[#This Row],[GOLES AWAY]]="si", IF(ISODD(ROW(Tabla1[[#This Row],[FASE]]))="VERDADERO", IF(Tabla1[[#This Row],[GOLES EQUIPO 2]]&lt;F284,Tabla1[[#This Row],[EQUIPO 2]],Tabla1[[#This Row],[EQUIPO 1]]), IF(Tabla1[[#This Row],[GOLES EQUIPO 2]]&lt;F282,Tabla1[[#This Row],[EQUIPO 1]],Tabla1[[#This Row],[EQUIPO 2]])), "NO APLICA")</f>
        <v>NO APLICA</v>
      </c>
      <c r="N283" t="str">
        <f>IF(   OR( Tabla1[[#This Row],[FASE]] = "FINAL_", Tabla1[[#This Row],[FASE]]= "SEMIS_", Tabla1[[#This Row],[FASE]]= "CUARTOS_"), "-", IF(E283&gt;=F283,IF(E283=F283, "EMPATE",C283),D283))</f>
        <v>PORTO</v>
      </c>
      <c r="O283">
        <f>IF(ISODD(ROW(Tabla1[[#This Row],[TEMPORADA]])), SUM(Tabla1[[#This Row],[GOLES EQUIPO 1]],F284),  SUM(Tabla1[[#This Row],[GOLES EQUIPO 1]],F282) )</f>
        <v>3</v>
      </c>
      <c r="P28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EQUIPO]]&lt;O284, Tabla1[[#This Row],[EQUIPO 2]], Tabla1[[#This Row],[EQUIPO 1]]) )), "-")</f>
        <v>PORTO</v>
      </c>
      <c r="Q283">
        <f>IF(Tabla1[[#This Row],[GANADOR DEL PARTIDO]]=Tabla1[[#This Row],[EQUIPO 1]], 1, IF(Tabla1[[#This Row],[GANADOR DEL PARTIDO]]="EMPATE",0,-1))</f>
        <v>1</v>
      </c>
      <c r="R283">
        <f>IF(Tabla1[[#This Row],[GANADOR DEL PARTIDO]]=Tabla1[[#This Row],[EQUIPO 1]], -1, IF(Tabla1[[#This Row],[GANADOR DEL PARTIDO]]="EMPATE",0,1))</f>
        <v>-1</v>
      </c>
    </row>
    <row r="284" spans="1:18" x14ac:dyDescent="0.2">
      <c r="A284" t="s">
        <v>70</v>
      </c>
      <c r="B284" t="s">
        <v>99</v>
      </c>
      <c r="C284" t="s">
        <v>40</v>
      </c>
      <c r="D284" t="s">
        <v>26</v>
      </c>
      <c r="E284">
        <v>0</v>
      </c>
      <c r="F284">
        <v>0</v>
      </c>
      <c r="G284" t="str">
        <f>CONCATENATE(Tabla1[[#This Row],[GOLES EQUIPO 1]], "-",Tabla1[[#This Row],[GOLES EQUIPO 2]])</f>
        <v>0-0</v>
      </c>
      <c r="H28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84" t="s">
        <v>44</v>
      </c>
      <c r="J284">
        <v>0</v>
      </c>
      <c r="K284">
        <v>0</v>
      </c>
      <c r="L284" t="s">
        <v>44</v>
      </c>
      <c r="M284" t="str">
        <f>IF(Tabla1[[#This Row],[GOLES AWAY]]="si", IF(ISODD(ROW(Tabla1[[#This Row],[FASE]]))="VERDADERO", IF(Tabla1[[#This Row],[GOLES EQUIPO 2]]&lt;F285,Tabla1[[#This Row],[EQUIPO 2]],Tabla1[[#This Row],[EQUIPO 1]]), IF(Tabla1[[#This Row],[GOLES EQUIPO 2]]&lt;F283,Tabla1[[#This Row],[EQUIPO 1]],Tabla1[[#This Row],[EQUIPO 2]])), "NO APLICA")</f>
        <v>NO APLICA</v>
      </c>
      <c r="N284" t="str">
        <f>IF(   OR( Tabla1[[#This Row],[FASE]] = "FINAL_", Tabla1[[#This Row],[FASE]]= "SEMIS_", Tabla1[[#This Row],[FASE]]= "CUARTOS_"), "-", IF(E284&gt;=F284,IF(E284=F284, "EMPATE",C284),D284))</f>
        <v>-</v>
      </c>
      <c r="O284">
        <f>IF(ISODD(ROW(Tabla1[[#This Row],[TEMPORADA]])), SUM(Tabla1[[#This Row],[GOLES EQUIPO 1]],F285),  SUM(Tabla1[[#This Row],[GOLES EQUIPO 1]],F283) )</f>
        <v>0</v>
      </c>
      <c r="P28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EQUIPO]]&lt;O285, Tabla1[[#This Row],[EQUIPO 2]], Tabla1[[#This Row],[EQUIPO 1]]) )), "-")</f>
        <v>-</v>
      </c>
      <c r="Q284">
        <f>IF(Tabla1[[#This Row],[GANADOR DEL PARTIDO]]=Tabla1[[#This Row],[EQUIPO 1]], 1, IF(Tabla1[[#This Row],[GANADOR DEL PARTIDO]]="EMPATE",0,-1))</f>
        <v>-1</v>
      </c>
      <c r="R284">
        <f>IF(Tabla1[[#This Row],[GANADOR DEL PARTIDO]]=Tabla1[[#This Row],[EQUIPO 1]], -1, IF(Tabla1[[#This Row],[GANADOR DEL PARTIDO]]="EMPATE",0,1))</f>
        <v>1</v>
      </c>
    </row>
    <row r="285" spans="1:18" x14ac:dyDescent="0.2">
      <c r="A285" t="s">
        <v>70</v>
      </c>
      <c r="B285" t="s">
        <v>18</v>
      </c>
      <c r="C285" t="s">
        <v>20</v>
      </c>
      <c r="D285" t="s">
        <v>40</v>
      </c>
      <c r="E285">
        <v>2</v>
      </c>
      <c r="F285">
        <v>2</v>
      </c>
      <c r="G285" t="str">
        <f>CONCATENATE(Tabla1[[#This Row],[GOLES EQUIPO 1]], "-",Tabla1[[#This Row],[GOLES EQUIPO 2]])</f>
        <v>2-2</v>
      </c>
      <c r="H28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2-2</v>
      </c>
      <c r="I285" t="s">
        <v>44</v>
      </c>
      <c r="J285">
        <v>3</v>
      </c>
      <c r="K285">
        <v>5</v>
      </c>
      <c r="L285" t="s">
        <v>44</v>
      </c>
      <c r="M285" t="str">
        <f>IF(Tabla1[[#This Row],[GOLES AWAY]]="si", IF(ISODD(ROW(Tabla1[[#This Row],[FASE]]))="VERDADERO", IF(Tabla1[[#This Row],[GOLES EQUIPO 2]]&lt;F286,Tabla1[[#This Row],[EQUIPO 2]],Tabla1[[#This Row],[EQUIPO 1]]), IF(Tabla1[[#This Row],[GOLES EQUIPO 2]]&lt;F284,Tabla1[[#This Row],[EQUIPO 1]],Tabla1[[#This Row],[EQUIPO 2]])), "NO APLICA")</f>
        <v>NO APLICA</v>
      </c>
      <c r="N285" t="str">
        <f>IF(   OR( Tabla1[[#This Row],[FASE]] = "FINAL_", Tabla1[[#This Row],[FASE]]= "SEMIS_", Tabla1[[#This Row],[FASE]]= "CUARTOS_"), "-", IF(E285&gt;=F285,IF(E285=F285, "EMPATE",C285),D285))</f>
        <v>EMPATE</v>
      </c>
      <c r="O285">
        <f>IF(ISODD(ROW(Tabla1[[#This Row],[TEMPORADA]])), SUM(Tabla1[[#This Row],[GOLES EQUIPO 1]],F286),  SUM(Tabla1[[#This Row],[GOLES EQUIPO 1]],F284) )</f>
        <v>3</v>
      </c>
      <c r="P28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EQUIPO]]&lt;O286, Tabla1[[#This Row],[EQUIPO 2]], Tabla1[[#This Row],[EQUIPO 1]]) )), "-")</f>
        <v>MONACO</v>
      </c>
      <c r="Q285">
        <f>IF(Tabla1[[#This Row],[GANADOR DEL PARTIDO]]=Tabla1[[#This Row],[EQUIPO 1]], 1, IF(Tabla1[[#This Row],[GANADOR DEL PARTIDO]]="EMPATE",0,-1))</f>
        <v>0</v>
      </c>
      <c r="R285">
        <f>IF(Tabla1[[#This Row],[GANADOR DEL PARTIDO]]=Tabla1[[#This Row],[EQUIPO 1]], -1, IF(Tabla1[[#This Row],[GANADOR DEL PARTIDO]]="EMPATE",0,1))</f>
        <v>0</v>
      </c>
    </row>
    <row r="286" spans="1:18" x14ac:dyDescent="0.2">
      <c r="A286" t="s">
        <v>70</v>
      </c>
      <c r="B286" t="s">
        <v>18</v>
      </c>
      <c r="C286" t="s">
        <v>40</v>
      </c>
      <c r="D286" t="s">
        <v>20</v>
      </c>
      <c r="E286">
        <v>3</v>
      </c>
      <c r="F286">
        <v>1</v>
      </c>
      <c r="G286" t="str">
        <f>CONCATENATE(Tabla1[[#This Row],[GOLES EQUIPO 1]], "-",Tabla1[[#This Row],[GOLES EQUIPO 2]])</f>
        <v>3-1</v>
      </c>
      <c r="H28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286" t="s">
        <v>44</v>
      </c>
      <c r="J286">
        <v>0</v>
      </c>
      <c r="K286">
        <v>0</v>
      </c>
      <c r="L286" t="s">
        <v>44</v>
      </c>
      <c r="M286" t="str">
        <f>IF(Tabla1[[#This Row],[GOLES AWAY]]="si", IF(ISODD(ROW(Tabla1[[#This Row],[FASE]]))="VERDADERO", IF(Tabla1[[#This Row],[GOLES EQUIPO 2]]&lt;F287,Tabla1[[#This Row],[EQUIPO 2]],Tabla1[[#This Row],[EQUIPO 1]]), IF(Tabla1[[#This Row],[GOLES EQUIPO 2]]&lt;F285,Tabla1[[#This Row],[EQUIPO 1]],Tabla1[[#This Row],[EQUIPO 2]])), "NO APLICA")</f>
        <v>NO APLICA</v>
      </c>
      <c r="N286" t="str">
        <f>IF(   OR( Tabla1[[#This Row],[FASE]] = "FINAL_", Tabla1[[#This Row],[FASE]]= "SEMIS_", Tabla1[[#This Row],[FASE]]= "CUARTOS_"), "-", IF(E286&gt;=F286,IF(E286=F286, "EMPATE",C286),D286))</f>
        <v>MONACO</v>
      </c>
      <c r="O286">
        <f>IF(ISODD(ROW(Tabla1[[#This Row],[TEMPORADA]])), SUM(Tabla1[[#This Row],[GOLES EQUIPO 1]],F287),  SUM(Tabla1[[#This Row],[GOLES EQUIPO 1]],F285) )</f>
        <v>5</v>
      </c>
      <c r="P28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EQUIPO]]&lt;O287, Tabla1[[#This Row],[EQUIPO 2]], Tabla1[[#This Row],[EQUIPO 1]]) )), "-")</f>
        <v>-</v>
      </c>
      <c r="Q286">
        <f>IF(Tabla1[[#This Row],[GANADOR DEL PARTIDO]]=Tabla1[[#This Row],[EQUIPO 1]], 1, IF(Tabla1[[#This Row],[GANADOR DEL PARTIDO]]="EMPATE",0,-1))</f>
        <v>1</v>
      </c>
      <c r="R286">
        <f>IF(Tabla1[[#This Row],[GANADOR DEL PARTIDO]]=Tabla1[[#This Row],[EQUIPO 1]], -1, IF(Tabla1[[#This Row],[GANADOR DEL PARTIDO]]="EMPATE",0,1))</f>
        <v>-1</v>
      </c>
    </row>
    <row r="287" spans="1:18" x14ac:dyDescent="0.2">
      <c r="A287" t="s">
        <v>70</v>
      </c>
      <c r="B287" t="s">
        <v>18</v>
      </c>
      <c r="C287" t="s">
        <v>71</v>
      </c>
      <c r="D287" t="s">
        <v>26</v>
      </c>
      <c r="E287">
        <v>0</v>
      </c>
      <c r="F287">
        <v>1</v>
      </c>
      <c r="G287" t="str">
        <f>CONCATENATE(Tabla1[[#This Row],[GOLES EQUIPO 1]], "-",Tabla1[[#This Row],[GOLES EQUIPO 2]])</f>
        <v>0-1</v>
      </c>
      <c r="H28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287" t="s">
        <v>44</v>
      </c>
      <c r="J287">
        <v>0</v>
      </c>
      <c r="K287">
        <v>0</v>
      </c>
      <c r="L287" t="s">
        <v>44</v>
      </c>
      <c r="M287" t="str">
        <f>IF(Tabla1[[#This Row],[GOLES AWAY]]="si", IF(ISODD(ROW(Tabla1[[#This Row],[FASE]]))="VERDADERO", IF(Tabla1[[#This Row],[GOLES EQUIPO 2]]&lt;F288,Tabla1[[#This Row],[EQUIPO 2]],Tabla1[[#This Row],[EQUIPO 1]]), IF(Tabla1[[#This Row],[GOLES EQUIPO 2]]&lt;F286,Tabla1[[#This Row],[EQUIPO 1]],Tabla1[[#This Row],[EQUIPO 2]])), "NO APLICA")</f>
        <v>NO APLICA</v>
      </c>
      <c r="N287" t="str">
        <f>IF(   OR( Tabla1[[#This Row],[FASE]] = "FINAL_", Tabla1[[#This Row],[FASE]]= "SEMIS_", Tabla1[[#This Row],[FASE]]= "CUARTOS_"), "-", IF(E287&gt;=F287,IF(E287=F287, "EMPATE",C287),D287))</f>
        <v>PORTO</v>
      </c>
      <c r="O287">
        <f>IF(ISODD(ROW(Tabla1[[#This Row],[TEMPORADA]])), SUM(Tabla1[[#This Row],[GOLES EQUIPO 1]],F288),  SUM(Tabla1[[#This Row],[GOLES EQUIPO 1]],F286) )</f>
        <v>0</v>
      </c>
      <c r="P28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EQUIPO]]&lt;O288, Tabla1[[#This Row],[EQUIPO 2]], Tabla1[[#This Row],[EQUIPO 1]]) )), "-")</f>
        <v>PORTO</v>
      </c>
      <c r="Q287">
        <f>IF(Tabla1[[#This Row],[GANADOR DEL PARTIDO]]=Tabla1[[#This Row],[EQUIPO 1]], 1, IF(Tabla1[[#This Row],[GANADOR DEL PARTIDO]]="EMPATE",0,-1))</f>
        <v>-1</v>
      </c>
      <c r="R287">
        <f>IF(Tabla1[[#This Row],[GANADOR DEL PARTIDO]]=Tabla1[[#This Row],[EQUIPO 1]], -1, IF(Tabla1[[#This Row],[GANADOR DEL PARTIDO]]="EMPATE",0,1))</f>
        <v>1</v>
      </c>
    </row>
    <row r="288" spans="1:18" x14ac:dyDescent="0.2">
      <c r="A288" t="s">
        <v>70</v>
      </c>
      <c r="B288" t="s">
        <v>18</v>
      </c>
      <c r="C288" t="s">
        <v>26</v>
      </c>
      <c r="D288" t="s">
        <v>71</v>
      </c>
      <c r="E288">
        <v>0</v>
      </c>
      <c r="F288">
        <v>0</v>
      </c>
      <c r="G288" t="str">
        <f>CONCATENATE(Tabla1[[#This Row],[GOLES EQUIPO 1]], "-",Tabla1[[#This Row],[GOLES EQUIPO 2]])</f>
        <v>0-0</v>
      </c>
      <c r="H28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88" t="s">
        <v>44</v>
      </c>
      <c r="J288">
        <v>0</v>
      </c>
      <c r="K288">
        <v>0</v>
      </c>
      <c r="L288" t="s">
        <v>44</v>
      </c>
      <c r="M288" t="str">
        <f>IF(Tabla1[[#This Row],[GOLES AWAY]]="si", IF(ISODD(ROW(Tabla1[[#This Row],[FASE]]))="VERDADERO", IF(Tabla1[[#This Row],[GOLES EQUIPO 2]]&lt;F289,Tabla1[[#This Row],[EQUIPO 2]],Tabla1[[#This Row],[EQUIPO 1]]), IF(Tabla1[[#This Row],[GOLES EQUIPO 2]]&lt;F287,Tabla1[[#This Row],[EQUIPO 1]],Tabla1[[#This Row],[EQUIPO 2]])), "NO APLICA")</f>
        <v>NO APLICA</v>
      </c>
      <c r="N288" t="str">
        <f>IF(   OR( Tabla1[[#This Row],[FASE]] = "FINAL_", Tabla1[[#This Row],[FASE]]= "SEMIS_", Tabla1[[#This Row],[FASE]]= "CUARTOS_"), "-", IF(E288&gt;=F288,IF(E288=F288, "EMPATE",C288),D288))</f>
        <v>EMPATE</v>
      </c>
      <c r="O288">
        <f>IF(ISODD(ROW(Tabla1[[#This Row],[TEMPORADA]])), SUM(Tabla1[[#This Row],[GOLES EQUIPO 1]],F289),  SUM(Tabla1[[#This Row],[GOLES EQUIPO 1]],F287) )</f>
        <v>1</v>
      </c>
      <c r="P28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EQUIPO]]&lt;O289, Tabla1[[#This Row],[EQUIPO 2]], Tabla1[[#This Row],[EQUIPO 1]]) )), "-")</f>
        <v>-</v>
      </c>
      <c r="Q288">
        <f>IF(Tabla1[[#This Row],[GANADOR DEL PARTIDO]]=Tabla1[[#This Row],[EQUIPO 1]], 1, IF(Tabla1[[#This Row],[GANADOR DEL PARTIDO]]="EMPATE",0,-1))</f>
        <v>0</v>
      </c>
      <c r="R288">
        <f>IF(Tabla1[[#This Row],[GANADOR DEL PARTIDO]]=Tabla1[[#This Row],[EQUIPO 1]], -1, IF(Tabla1[[#This Row],[GANADOR DEL PARTIDO]]="EMPATE",0,1))</f>
        <v>0</v>
      </c>
    </row>
    <row r="289" spans="1:18" x14ac:dyDescent="0.2">
      <c r="A289" t="s">
        <v>70</v>
      </c>
      <c r="B289" t="s">
        <v>12</v>
      </c>
      <c r="C289" t="s">
        <v>71</v>
      </c>
      <c r="D289" t="s">
        <v>94</v>
      </c>
      <c r="E289">
        <v>4</v>
      </c>
      <c r="F289">
        <v>0</v>
      </c>
      <c r="G289" t="str">
        <f>CONCATENATE(Tabla1[[#This Row],[GOLES EQUIPO 1]], "-",Tabla1[[#This Row],[GOLES EQUIPO 2]])</f>
        <v>4-0</v>
      </c>
      <c r="H28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0-4</v>
      </c>
      <c r="I289" t="s">
        <v>44</v>
      </c>
      <c r="J289">
        <v>0</v>
      </c>
      <c r="K289">
        <v>0</v>
      </c>
      <c r="L289" t="s">
        <v>44</v>
      </c>
      <c r="M289" t="str">
        <f>IF(Tabla1[[#This Row],[GOLES AWAY]]="si", IF(ISODD(ROW(Tabla1[[#This Row],[FASE]]))="VERDADERO", IF(Tabla1[[#This Row],[GOLES EQUIPO 2]]&lt;F290,Tabla1[[#This Row],[EQUIPO 2]],Tabla1[[#This Row],[EQUIPO 1]]), IF(Tabla1[[#This Row],[GOLES EQUIPO 2]]&lt;F288,Tabla1[[#This Row],[EQUIPO 1]],Tabla1[[#This Row],[EQUIPO 2]])), "NO APLICA")</f>
        <v>NO APLICA</v>
      </c>
      <c r="N289" t="str">
        <f>IF(   OR( Tabla1[[#This Row],[FASE]] = "FINAL_", Tabla1[[#This Row],[FASE]]= "SEMIS_", Tabla1[[#This Row],[FASE]]= "CUARTOS_"), "-", IF(E289&gt;=F289,IF(E289=F289, "EMPATE",C289),D289))</f>
        <v>DEPORTIVO</v>
      </c>
      <c r="O289">
        <f>IF(ISODD(ROW(Tabla1[[#This Row],[TEMPORADA]])), SUM(Tabla1[[#This Row],[GOLES EQUIPO 1]],F290),  SUM(Tabla1[[#This Row],[GOLES EQUIPO 1]],F288) )</f>
        <v>5</v>
      </c>
      <c r="P28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EQUIPO]]&lt;O290, Tabla1[[#This Row],[EQUIPO 2]], Tabla1[[#This Row],[EQUIPO 1]]) )), "-")</f>
        <v>DEPORTIVO</v>
      </c>
      <c r="Q289">
        <f>IF(Tabla1[[#This Row],[GANADOR DEL PARTIDO]]=Tabla1[[#This Row],[EQUIPO 1]], 1, IF(Tabla1[[#This Row],[GANADOR DEL PARTIDO]]="EMPATE",0,-1))</f>
        <v>1</v>
      </c>
      <c r="R289">
        <f>IF(Tabla1[[#This Row],[GANADOR DEL PARTIDO]]=Tabla1[[#This Row],[EQUIPO 1]], -1, IF(Tabla1[[#This Row],[GANADOR DEL PARTIDO]]="EMPATE",0,1))</f>
        <v>-1</v>
      </c>
    </row>
    <row r="290" spans="1:18" x14ac:dyDescent="0.2">
      <c r="A290" t="s">
        <v>70</v>
      </c>
      <c r="B290" t="s">
        <v>12</v>
      </c>
      <c r="C290" t="s">
        <v>94</v>
      </c>
      <c r="D290" t="s">
        <v>71</v>
      </c>
      <c r="E290">
        <v>4</v>
      </c>
      <c r="F290">
        <v>1</v>
      </c>
      <c r="G290" t="str">
        <f>CONCATENATE(Tabla1[[#This Row],[GOLES EQUIPO 1]], "-",Tabla1[[#This Row],[GOLES EQUIPO 2]])</f>
        <v>4-1</v>
      </c>
      <c r="H29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1-4</v>
      </c>
      <c r="I290" t="s">
        <v>44</v>
      </c>
      <c r="J290">
        <v>0</v>
      </c>
      <c r="K290">
        <v>0</v>
      </c>
      <c r="L290" t="s">
        <v>44</v>
      </c>
      <c r="M290" t="str">
        <f>IF(Tabla1[[#This Row],[GOLES AWAY]]="si", IF(ISODD(ROW(Tabla1[[#This Row],[FASE]]))="VERDADERO", IF(Tabla1[[#This Row],[GOLES EQUIPO 2]]&lt;F291,Tabla1[[#This Row],[EQUIPO 2]],Tabla1[[#This Row],[EQUIPO 1]]), IF(Tabla1[[#This Row],[GOLES EQUIPO 2]]&lt;F289,Tabla1[[#This Row],[EQUIPO 1]],Tabla1[[#This Row],[EQUIPO 2]])), "NO APLICA")</f>
        <v>NO APLICA</v>
      </c>
      <c r="N290" t="str">
        <f>IF(   OR( Tabla1[[#This Row],[FASE]] = "FINAL_", Tabla1[[#This Row],[FASE]]= "SEMIS_", Tabla1[[#This Row],[FASE]]= "CUARTOS_"), "-", IF(E290&gt;=F290,IF(E290=F290, "EMPATE",C290),D290))</f>
        <v>INTER DE MILÁN</v>
      </c>
      <c r="O290">
        <f>IF(ISODD(ROW(Tabla1[[#This Row],[TEMPORADA]])), SUM(Tabla1[[#This Row],[GOLES EQUIPO 1]],F291),  SUM(Tabla1[[#This Row],[GOLES EQUIPO 1]],F289) )</f>
        <v>4</v>
      </c>
      <c r="P29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EQUIPO]]&lt;O291, Tabla1[[#This Row],[EQUIPO 2]], Tabla1[[#This Row],[EQUIPO 1]]) )), "-")</f>
        <v>-</v>
      </c>
      <c r="Q290">
        <f>IF(Tabla1[[#This Row],[GANADOR DEL PARTIDO]]=Tabla1[[#This Row],[EQUIPO 1]], 1, IF(Tabla1[[#This Row],[GANADOR DEL PARTIDO]]="EMPATE",0,-1))</f>
        <v>1</v>
      </c>
      <c r="R290">
        <f>IF(Tabla1[[#This Row],[GANADOR DEL PARTIDO]]=Tabla1[[#This Row],[EQUIPO 1]], -1, IF(Tabla1[[#This Row],[GANADOR DEL PARTIDO]]="EMPATE",0,1))</f>
        <v>-1</v>
      </c>
    </row>
    <row r="291" spans="1:18" x14ac:dyDescent="0.2">
      <c r="A291" t="s">
        <v>70</v>
      </c>
      <c r="B291" t="s">
        <v>12</v>
      </c>
      <c r="C291" t="s">
        <v>11</v>
      </c>
      <c r="D291" t="s">
        <v>20</v>
      </c>
      <c r="E291">
        <v>1</v>
      </c>
      <c r="F291">
        <v>2</v>
      </c>
      <c r="G291" t="str">
        <f>CONCATENATE(Tabla1[[#This Row],[GOLES EQUIPO 1]], "-",Tabla1[[#This Row],[GOLES EQUIPO 2]])</f>
        <v>1-2</v>
      </c>
      <c r="H29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291" t="s">
        <v>44</v>
      </c>
      <c r="J291">
        <v>0</v>
      </c>
      <c r="K291">
        <v>0</v>
      </c>
      <c r="L291" t="s">
        <v>44</v>
      </c>
      <c r="M291" t="str">
        <f>IF(Tabla1[[#This Row],[GOLES AWAY]]="si", IF(ISODD(ROW(Tabla1[[#This Row],[FASE]]))="VERDADERO", IF(Tabla1[[#This Row],[GOLES EQUIPO 2]]&lt;F292,Tabla1[[#This Row],[EQUIPO 2]],Tabla1[[#This Row],[EQUIPO 1]]), IF(Tabla1[[#This Row],[GOLES EQUIPO 2]]&lt;F290,Tabla1[[#This Row],[EQUIPO 1]],Tabla1[[#This Row],[EQUIPO 2]])), "NO APLICA")</f>
        <v>NO APLICA</v>
      </c>
      <c r="N291" t="str">
        <f>IF(   OR( Tabla1[[#This Row],[FASE]] = "FINAL_", Tabla1[[#This Row],[FASE]]= "SEMIS_", Tabla1[[#This Row],[FASE]]= "CUARTOS_"), "-", IF(E291&gt;=F291,IF(E291=F291, "EMPATE",C291),D291))</f>
        <v>CHELSEA</v>
      </c>
      <c r="O291">
        <f>IF(ISODD(ROW(Tabla1[[#This Row],[TEMPORADA]])), SUM(Tabla1[[#This Row],[GOLES EQUIPO 1]],F292),  SUM(Tabla1[[#This Row],[GOLES EQUIPO 1]],F290) )</f>
        <v>2</v>
      </c>
      <c r="P29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EQUIPO]]&lt;O292, Tabla1[[#This Row],[EQUIPO 2]], Tabla1[[#This Row],[EQUIPO 1]]) )), "-")</f>
        <v>CHELSEA</v>
      </c>
      <c r="Q291">
        <f>IF(Tabla1[[#This Row],[GANADOR DEL PARTIDO]]=Tabla1[[#This Row],[EQUIPO 1]], 1, IF(Tabla1[[#This Row],[GANADOR DEL PARTIDO]]="EMPATE",0,-1))</f>
        <v>-1</v>
      </c>
      <c r="R291">
        <f>IF(Tabla1[[#This Row],[GANADOR DEL PARTIDO]]=Tabla1[[#This Row],[EQUIPO 1]], -1, IF(Tabla1[[#This Row],[GANADOR DEL PARTIDO]]="EMPATE",0,1))</f>
        <v>1</v>
      </c>
    </row>
    <row r="292" spans="1:18" x14ac:dyDescent="0.2">
      <c r="A292" t="s">
        <v>70</v>
      </c>
      <c r="B292" t="s">
        <v>12</v>
      </c>
      <c r="C292" t="s">
        <v>20</v>
      </c>
      <c r="D292" t="s">
        <v>11</v>
      </c>
      <c r="E292">
        <v>1</v>
      </c>
      <c r="F292">
        <v>1</v>
      </c>
      <c r="G292" t="str">
        <f>CONCATENATE(Tabla1[[#This Row],[GOLES EQUIPO 1]], "-",Tabla1[[#This Row],[GOLES EQUIPO 2]])</f>
        <v>1-1</v>
      </c>
      <c r="H29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292" t="s">
        <v>44</v>
      </c>
      <c r="J292">
        <v>0</v>
      </c>
      <c r="K292">
        <v>0</v>
      </c>
      <c r="L292" t="s">
        <v>44</v>
      </c>
      <c r="M292" t="str">
        <f>IF(Tabla1[[#This Row],[GOLES AWAY]]="si", IF(ISODD(ROW(Tabla1[[#This Row],[FASE]]))="VERDADERO", IF(Tabla1[[#This Row],[GOLES EQUIPO 2]]&lt;F293,Tabla1[[#This Row],[EQUIPO 2]],Tabla1[[#This Row],[EQUIPO 1]]), IF(Tabla1[[#This Row],[GOLES EQUIPO 2]]&lt;F291,Tabla1[[#This Row],[EQUIPO 1]],Tabla1[[#This Row],[EQUIPO 2]])), "NO APLICA")</f>
        <v>NO APLICA</v>
      </c>
      <c r="N292" t="str">
        <f>IF(   OR( Tabla1[[#This Row],[FASE]] = "FINAL_", Tabla1[[#This Row],[FASE]]= "SEMIS_", Tabla1[[#This Row],[FASE]]= "CUARTOS_"), "-", IF(E292&gt;=F292,IF(E292=F292, "EMPATE",C292),D292))</f>
        <v>EMPATE</v>
      </c>
      <c r="O292">
        <f>IF(ISODD(ROW(Tabla1[[#This Row],[TEMPORADA]])), SUM(Tabla1[[#This Row],[GOLES EQUIPO 1]],F293),  SUM(Tabla1[[#This Row],[GOLES EQUIPO 1]],F291) )</f>
        <v>3</v>
      </c>
      <c r="P29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EQUIPO]]&lt;O293, Tabla1[[#This Row],[EQUIPO 2]], Tabla1[[#This Row],[EQUIPO 1]]) )), "-")</f>
        <v>-</v>
      </c>
      <c r="Q292">
        <f>IF(Tabla1[[#This Row],[GANADOR DEL PARTIDO]]=Tabla1[[#This Row],[EQUIPO 1]], 1, IF(Tabla1[[#This Row],[GANADOR DEL PARTIDO]]="EMPATE",0,-1))</f>
        <v>0</v>
      </c>
      <c r="R292">
        <f>IF(Tabla1[[#This Row],[GANADOR DEL PARTIDO]]=Tabla1[[#This Row],[EQUIPO 1]], -1, IF(Tabla1[[#This Row],[GANADOR DEL PARTIDO]]="EMPATE",0,1))</f>
        <v>0</v>
      </c>
    </row>
    <row r="293" spans="1:18" x14ac:dyDescent="0.2">
      <c r="A293" t="s">
        <v>70</v>
      </c>
      <c r="B293" t="s">
        <v>12</v>
      </c>
      <c r="C293" t="s">
        <v>40</v>
      </c>
      <c r="D293" t="s">
        <v>5</v>
      </c>
      <c r="E293">
        <v>3</v>
      </c>
      <c r="F293">
        <v>1</v>
      </c>
      <c r="G293" t="str">
        <f>CONCATENATE(Tabla1[[#This Row],[GOLES EQUIPO 1]], "-",Tabla1[[#This Row],[GOLES EQUIPO 2]])</f>
        <v>3-1</v>
      </c>
      <c r="H29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293" t="s">
        <v>44</v>
      </c>
      <c r="J293">
        <v>0</v>
      </c>
      <c r="K293">
        <v>0</v>
      </c>
      <c r="L293" t="s">
        <v>91</v>
      </c>
      <c r="M293" t="str">
        <f>IF(Tabla1[[#This Row],[GOLES AWAY]]="si", IF(ISODD(ROW(Tabla1[[#This Row],[FASE]]))="VERDADERO", IF(Tabla1[[#This Row],[GOLES EQUIPO 2]]&lt;F294,Tabla1[[#This Row],[EQUIPO 2]],Tabla1[[#This Row],[EQUIPO 1]]), IF(Tabla1[[#This Row],[GOLES EQUIPO 2]]&lt;F292,Tabla1[[#This Row],[EQUIPO 1]],Tabla1[[#This Row],[EQUIPO 2]])), "NO APLICA")</f>
        <v>REAL MADRID</v>
      </c>
      <c r="N293" t="str">
        <f>IF(   OR( Tabla1[[#This Row],[FASE]] = "FINAL_", Tabla1[[#This Row],[FASE]]= "SEMIS_", Tabla1[[#This Row],[FASE]]= "CUARTOS_"), "-", IF(E293&gt;=F293,IF(E293=F293, "EMPATE",C293),D293))</f>
        <v>MONACO</v>
      </c>
      <c r="O293">
        <f>IF(ISODD(ROW(Tabla1[[#This Row],[TEMPORADA]])), SUM(Tabla1[[#This Row],[GOLES EQUIPO 1]],F294),  SUM(Tabla1[[#This Row],[GOLES EQUIPO 1]],F292) )</f>
        <v>5</v>
      </c>
      <c r="P29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EQUIPO]]&lt;O294, Tabla1[[#This Row],[EQUIPO 2]], Tabla1[[#This Row],[EQUIPO 1]]) )), "-")</f>
        <v>REAL MADRID</v>
      </c>
      <c r="Q293">
        <f>IF(Tabla1[[#This Row],[GANADOR DEL PARTIDO]]=Tabla1[[#This Row],[EQUIPO 1]], 1, IF(Tabla1[[#This Row],[GANADOR DEL PARTIDO]]="EMPATE",0,-1))</f>
        <v>1</v>
      </c>
      <c r="R293">
        <f>IF(Tabla1[[#This Row],[GANADOR DEL PARTIDO]]=Tabla1[[#This Row],[EQUIPO 1]], -1, IF(Tabla1[[#This Row],[GANADOR DEL PARTIDO]]="EMPATE",0,1))</f>
        <v>-1</v>
      </c>
    </row>
    <row r="294" spans="1:18" x14ac:dyDescent="0.2">
      <c r="A294" t="s">
        <v>70</v>
      </c>
      <c r="B294" t="s">
        <v>12</v>
      </c>
      <c r="C294" t="s">
        <v>5</v>
      </c>
      <c r="D294" t="s">
        <v>40</v>
      </c>
      <c r="E294">
        <v>4</v>
      </c>
      <c r="F294">
        <v>2</v>
      </c>
      <c r="G294" t="str">
        <f>CONCATENATE(Tabla1[[#This Row],[GOLES EQUIPO 1]], "-",Tabla1[[#This Row],[GOLES EQUIPO 2]])</f>
        <v>4-2</v>
      </c>
      <c r="H29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2-4</v>
      </c>
      <c r="I294" t="s">
        <v>44</v>
      </c>
      <c r="J294">
        <v>0</v>
      </c>
      <c r="K294">
        <v>0</v>
      </c>
      <c r="L294" t="s">
        <v>91</v>
      </c>
      <c r="M294" t="str">
        <f>IF(Tabla1[[#This Row],[GOLES AWAY]]="si", IF(ISODD(ROW(Tabla1[[#This Row],[FASE]]))="VERDADERO", IF(Tabla1[[#This Row],[GOLES EQUIPO 2]]&lt;F295,Tabla1[[#This Row],[EQUIPO 2]],Tabla1[[#This Row],[EQUIPO 1]]), IF(Tabla1[[#This Row],[GOLES EQUIPO 2]]&lt;F293,Tabla1[[#This Row],[EQUIPO 1]],Tabla1[[#This Row],[EQUIPO 2]])), "NO APLICA")</f>
        <v>MONACO</v>
      </c>
      <c r="N294" t="str">
        <f>IF(   OR( Tabla1[[#This Row],[FASE]] = "FINAL_", Tabla1[[#This Row],[FASE]]= "SEMIS_", Tabla1[[#This Row],[FASE]]= "CUARTOS_"), "-", IF(E294&gt;=F294,IF(E294=F294, "EMPATE",C294),D294))</f>
        <v>REAL MADRID</v>
      </c>
      <c r="O294">
        <f>IF(ISODD(ROW(Tabla1[[#This Row],[TEMPORADA]])), SUM(Tabla1[[#This Row],[GOLES EQUIPO 1]],F295),  SUM(Tabla1[[#This Row],[GOLES EQUIPO 1]],F293) )</f>
        <v>5</v>
      </c>
      <c r="P29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EQUIPO]]&lt;O295, Tabla1[[#This Row],[EQUIPO 2]], Tabla1[[#This Row],[EQUIPO 1]]) )), "-")</f>
        <v>-</v>
      </c>
      <c r="Q294">
        <f>IF(Tabla1[[#This Row],[GANADOR DEL PARTIDO]]=Tabla1[[#This Row],[EQUIPO 1]], 1, IF(Tabla1[[#This Row],[GANADOR DEL PARTIDO]]="EMPATE",0,-1))</f>
        <v>1</v>
      </c>
      <c r="R294">
        <f>IF(Tabla1[[#This Row],[GANADOR DEL PARTIDO]]=Tabla1[[#This Row],[EQUIPO 1]], -1, IF(Tabla1[[#This Row],[GANADOR DEL PARTIDO]]="EMPATE",0,1))</f>
        <v>-1</v>
      </c>
    </row>
    <row r="295" spans="1:18" x14ac:dyDescent="0.2">
      <c r="A295" t="s">
        <v>70</v>
      </c>
      <c r="B295" t="s">
        <v>12</v>
      </c>
      <c r="C295" t="s">
        <v>28</v>
      </c>
      <c r="D295" t="s">
        <v>26</v>
      </c>
      <c r="E295">
        <v>2</v>
      </c>
      <c r="F295">
        <v>2</v>
      </c>
      <c r="G295" t="str">
        <f>CONCATENATE(Tabla1[[#This Row],[GOLES EQUIPO 1]], "-",Tabla1[[#This Row],[GOLES EQUIPO 2]])</f>
        <v>2-2</v>
      </c>
      <c r="H29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2-2</v>
      </c>
      <c r="I295" t="s">
        <v>44</v>
      </c>
      <c r="J295">
        <v>0</v>
      </c>
      <c r="K295">
        <v>0</v>
      </c>
      <c r="L295" t="s">
        <v>44</v>
      </c>
      <c r="M295" t="str">
        <f>IF(Tabla1[[#This Row],[GOLES AWAY]]="si", IF(ISODD(ROW(Tabla1[[#This Row],[FASE]]))="VERDADERO", IF(Tabla1[[#This Row],[GOLES EQUIPO 2]]&lt;F296,Tabla1[[#This Row],[EQUIPO 2]],Tabla1[[#This Row],[EQUIPO 1]]), IF(Tabla1[[#This Row],[GOLES EQUIPO 2]]&lt;F294,Tabla1[[#This Row],[EQUIPO 1]],Tabla1[[#This Row],[EQUIPO 2]])), "NO APLICA")</f>
        <v>NO APLICA</v>
      </c>
      <c r="N295" t="str">
        <f>IF(   OR( Tabla1[[#This Row],[FASE]] = "FINAL_", Tabla1[[#This Row],[FASE]]= "SEMIS_", Tabla1[[#This Row],[FASE]]= "CUARTOS_"), "-", IF(E295&gt;=F295,IF(E295=F295, "EMPATE",C295),D295))</f>
        <v>EMPATE</v>
      </c>
      <c r="O295">
        <f>IF(ISODD(ROW(Tabla1[[#This Row],[TEMPORADA]])), SUM(Tabla1[[#This Row],[GOLES EQUIPO 1]],F296),  SUM(Tabla1[[#This Row],[GOLES EQUIPO 1]],F294) )</f>
        <v>2</v>
      </c>
      <c r="P29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EQUIPO]]&lt;O296, Tabla1[[#This Row],[EQUIPO 2]], Tabla1[[#This Row],[EQUIPO 1]]) )), "-")</f>
        <v>PORTO</v>
      </c>
      <c r="Q295">
        <f>IF(Tabla1[[#This Row],[GANADOR DEL PARTIDO]]=Tabla1[[#This Row],[EQUIPO 1]], 1, IF(Tabla1[[#This Row],[GANADOR DEL PARTIDO]]="EMPATE",0,-1))</f>
        <v>0</v>
      </c>
      <c r="R295">
        <f>IF(Tabla1[[#This Row],[GANADOR DEL PARTIDO]]=Tabla1[[#This Row],[EQUIPO 1]], -1, IF(Tabla1[[#This Row],[GANADOR DEL PARTIDO]]="EMPATE",0,1))</f>
        <v>0</v>
      </c>
    </row>
    <row r="296" spans="1:18" x14ac:dyDescent="0.2">
      <c r="A296" t="s">
        <v>70</v>
      </c>
      <c r="B296" t="s">
        <v>12</v>
      </c>
      <c r="C296" t="s">
        <v>26</v>
      </c>
      <c r="D296" t="s">
        <v>28</v>
      </c>
      <c r="E296">
        <v>2</v>
      </c>
      <c r="F296">
        <v>0</v>
      </c>
      <c r="G296" t="str">
        <f>CONCATENATE(Tabla1[[#This Row],[GOLES EQUIPO 1]], "-",Tabla1[[#This Row],[GOLES EQUIPO 2]])</f>
        <v>2-0</v>
      </c>
      <c r="H29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296" t="s">
        <v>44</v>
      </c>
      <c r="J296">
        <v>0</v>
      </c>
      <c r="K296">
        <v>0</v>
      </c>
      <c r="L296" t="s">
        <v>44</v>
      </c>
      <c r="M296" t="str">
        <f>IF(Tabla1[[#This Row],[GOLES AWAY]]="si", IF(ISODD(ROW(Tabla1[[#This Row],[FASE]]))="VERDADERO", IF(Tabla1[[#This Row],[GOLES EQUIPO 2]]&lt;F297,Tabla1[[#This Row],[EQUIPO 2]],Tabla1[[#This Row],[EQUIPO 1]]), IF(Tabla1[[#This Row],[GOLES EQUIPO 2]]&lt;F295,Tabla1[[#This Row],[EQUIPO 1]],Tabla1[[#This Row],[EQUIPO 2]])), "NO APLICA")</f>
        <v>NO APLICA</v>
      </c>
      <c r="N296" t="str">
        <f>IF(   OR( Tabla1[[#This Row],[FASE]] = "FINAL_", Tabla1[[#This Row],[FASE]]= "SEMIS_", Tabla1[[#This Row],[FASE]]= "CUARTOS_"), "-", IF(E296&gt;=F296,IF(E296=F296, "EMPATE",C296),D296))</f>
        <v>PORTO</v>
      </c>
      <c r="O296">
        <f>IF(ISODD(ROW(Tabla1[[#This Row],[TEMPORADA]])), SUM(Tabla1[[#This Row],[GOLES EQUIPO 1]],F297),  SUM(Tabla1[[#This Row],[GOLES EQUIPO 1]],F295) )</f>
        <v>4</v>
      </c>
      <c r="P29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EQUIPO]]&lt;O297, Tabla1[[#This Row],[EQUIPO 2]], Tabla1[[#This Row],[EQUIPO 1]]) )), "-")</f>
        <v>-</v>
      </c>
      <c r="Q296">
        <f>IF(Tabla1[[#This Row],[GANADOR DEL PARTIDO]]=Tabla1[[#This Row],[EQUIPO 1]], 1, IF(Tabla1[[#This Row],[GANADOR DEL PARTIDO]]="EMPATE",0,-1))</f>
        <v>1</v>
      </c>
      <c r="R296">
        <f>IF(Tabla1[[#This Row],[GANADOR DEL PARTIDO]]=Tabla1[[#This Row],[EQUIPO 1]], -1, IF(Tabla1[[#This Row],[GANADOR DEL PARTIDO]]="EMPATE",0,1))</f>
        <v>-1</v>
      </c>
    </row>
    <row r="297" spans="1:18" x14ac:dyDescent="0.2">
      <c r="A297" t="s">
        <v>72</v>
      </c>
      <c r="B297" t="s">
        <v>6</v>
      </c>
      <c r="C297" t="s">
        <v>94</v>
      </c>
      <c r="D297" t="s">
        <v>34</v>
      </c>
      <c r="E297">
        <v>0</v>
      </c>
      <c r="F297">
        <v>0</v>
      </c>
      <c r="G297" t="str">
        <f>CONCATENATE(Tabla1[[#This Row],[GOLES EQUIPO 1]], "-",Tabla1[[#This Row],[GOLES EQUIPO 2]])</f>
        <v>0-0</v>
      </c>
      <c r="H29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97" t="s">
        <v>91</v>
      </c>
      <c r="J297">
        <v>3</v>
      </c>
      <c r="K297">
        <v>2</v>
      </c>
      <c r="L297" t="s">
        <v>44</v>
      </c>
      <c r="M297" t="str">
        <f>IF(Tabla1[[#This Row],[GOLES AWAY]]="si", IF(ISODD(ROW(Tabla1[[#This Row],[FASE]]))="VERDADERO", IF(Tabla1[[#This Row],[GOLES EQUIPO 2]]&lt;F298,Tabla1[[#This Row],[EQUIPO 2]],Tabla1[[#This Row],[EQUIPO 1]]), IF(Tabla1[[#This Row],[GOLES EQUIPO 2]]&lt;F296,Tabla1[[#This Row],[EQUIPO 1]],Tabla1[[#This Row],[EQUIPO 2]])), "NO APLICA")</f>
        <v>NO APLICA</v>
      </c>
      <c r="N297" t="str">
        <f>IF(   OR( Tabla1[[#This Row],[FASE]] = "FINAL_", Tabla1[[#This Row],[FASE]]= "SEMIS_", Tabla1[[#This Row],[FASE]]= "CUARTOS_"), "-", IF(E297&gt;=F297,IF(E297=F297, "EMPATE",C297),D297))</f>
        <v>EMPATE</v>
      </c>
      <c r="O297">
        <f>IF(ISODD(ROW(Tabla1[[#This Row],[TEMPORADA]])), SUM(Tabla1[[#This Row],[GOLES EQUIPO 1]],F298),  SUM(Tabla1[[#This Row],[GOLES EQUIPO 1]],F296) )</f>
        <v>0</v>
      </c>
      <c r="P29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EQUIPO]]&lt;O298, Tabla1[[#This Row],[EQUIPO 2]], Tabla1[[#This Row],[EQUIPO 1]]) )), "-")</f>
        <v>INTER DE MILÁN</v>
      </c>
      <c r="Q297">
        <f>IF(Tabla1[[#This Row],[GANADOR DEL PARTIDO]]=Tabla1[[#This Row],[EQUIPO 1]], 1, IF(Tabla1[[#This Row],[GANADOR DEL PARTIDO]]="EMPATE",0,-1))</f>
        <v>0</v>
      </c>
      <c r="R297">
        <f>IF(Tabla1[[#This Row],[GANADOR DEL PARTIDO]]=Tabla1[[#This Row],[EQUIPO 1]], -1, IF(Tabla1[[#This Row],[GANADOR DEL PARTIDO]]="EMPATE",0,1))</f>
        <v>0</v>
      </c>
    </row>
    <row r="298" spans="1:18" x14ac:dyDescent="0.2">
      <c r="A298" t="s">
        <v>72</v>
      </c>
      <c r="B298" t="s">
        <v>99</v>
      </c>
      <c r="C298" t="s">
        <v>34</v>
      </c>
      <c r="D298" t="s">
        <v>94</v>
      </c>
      <c r="E298">
        <v>0</v>
      </c>
      <c r="F298">
        <v>0</v>
      </c>
      <c r="G298" t="str">
        <f>CONCATENATE(Tabla1[[#This Row],[GOLES EQUIPO 1]], "-",Tabla1[[#This Row],[GOLES EQUIPO 2]])</f>
        <v>0-0</v>
      </c>
      <c r="H29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298" t="s">
        <v>91</v>
      </c>
      <c r="J298">
        <v>2</v>
      </c>
      <c r="K298">
        <v>3</v>
      </c>
      <c r="L298" t="s">
        <v>44</v>
      </c>
      <c r="M298" t="str">
        <f>IF(Tabla1[[#This Row],[GOLES AWAY]]="si", IF(ISODD(ROW(Tabla1[[#This Row],[FASE]]))="VERDADERO", IF(Tabla1[[#This Row],[GOLES EQUIPO 2]]&lt;F299,Tabla1[[#This Row],[EQUIPO 2]],Tabla1[[#This Row],[EQUIPO 1]]), IF(Tabla1[[#This Row],[GOLES EQUIPO 2]]&lt;F297,Tabla1[[#This Row],[EQUIPO 1]],Tabla1[[#This Row],[EQUIPO 2]])), "NO APLICA")</f>
        <v>NO APLICA</v>
      </c>
      <c r="N298" t="str">
        <f>IF(   OR( Tabla1[[#This Row],[FASE]] = "FINAL_", Tabla1[[#This Row],[FASE]]= "SEMIS_", Tabla1[[#This Row],[FASE]]= "CUARTOS_"), "-", IF(E298&gt;=F298,IF(E298=F298, "EMPATE",C298),D298))</f>
        <v>-</v>
      </c>
      <c r="O298">
        <f>IF(ISODD(ROW(Tabla1[[#This Row],[TEMPORADA]])), SUM(Tabla1[[#This Row],[GOLES EQUIPO 1]],F299),  SUM(Tabla1[[#This Row],[GOLES EQUIPO 1]],F297) )</f>
        <v>0</v>
      </c>
      <c r="P29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EQUIPO]]&lt;O299, Tabla1[[#This Row],[EQUIPO 2]], Tabla1[[#This Row],[EQUIPO 1]]) )), "-")</f>
        <v>-</v>
      </c>
      <c r="Q298">
        <f>IF(Tabla1[[#This Row],[GANADOR DEL PARTIDO]]=Tabla1[[#This Row],[EQUIPO 1]], 1, IF(Tabla1[[#This Row],[GANADOR DEL PARTIDO]]="EMPATE",0,-1))</f>
        <v>-1</v>
      </c>
      <c r="R298">
        <f>IF(Tabla1[[#This Row],[GANADOR DEL PARTIDO]]=Tabla1[[#This Row],[EQUIPO 1]], -1, IF(Tabla1[[#This Row],[GANADOR DEL PARTIDO]]="EMPATE",0,1))</f>
        <v>1</v>
      </c>
    </row>
    <row r="299" spans="1:18" x14ac:dyDescent="0.2">
      <c r="A299" t="s">
        <v>72</v>
      </c>
      <c r="B299" t="s">
        <v>18</v>
      </c>
      <c r="C299" t="s">
        <v>34</v>
      </c>
      <c r="D299" t="s">
        <v>5</v>
      </c>
      <c r="E299">
        <v>3</v>
      </c>
      <c r="F299">
        <v>1</v>
      </c>
      <c r="G299" t="str">
        <f>CONCATENATE(Tabla1[[#This Row],[GOLES EQUIPO 1]], "-",Tabla1[[#This Row],[GOLES EQUIPO 2]])</f>
        <v>3-1</v>
      </c>
      <c r="H29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299" t="s">
        <v>44</v>
      </c>
      <c r="J299">
        <v>0</v>
      </c>
      <c r="K299">
        <v>0</v>
      </c>
      <c r="L299" t="s">
        <v>44</v>
      </c>
      <c r="M299" t="str">
        <f>IF(Tabla1[[#This Row],[GOLES AWAY]]="si", IF(ISODD(ROW(Tabla1[[#This Row],[FASE]]))="VERDADERO", IF(Tabla1[[#This Row],[GOLES EQUIPO 2]]&lt;F300,Tabla1[[#This Row],[EQUIPO 2]],Tabla1[[#This Row],[EQUIPO 1]]), IF(Tabla1[[#This Row],[GOLES EQUIPO 2]]&lt;F298,Tabla1[[#This Row],[EQUIPO 1]],Tabla1[[#This Row],[EQUIPO 2]])), "NO APLICA")</f>
        <v>NO APLICA</v>
      </c>
      <c r="N299" t="str">
        <f>IF(   OR( Tabla1[[#This Row],[FASE]] = "FINAL_", Tabla1[[#This Row],[FASE]]= "SEMIS_", Tabla1[[#This Row],[FASE]]= "CUARTOS_"), "-", IF(E299&gt;=F299,IF(E299=F299, "EMPATE",C299),D299))</f>
        <v>JUVENTUS</v>
      </c>
      <c r="O299">
        <f>IF(ISODD(ROW(Tabla1[[#This Row],[TEMPORADA]])), SUM(Tabla1[[#This Row],[GOLES EQUIPO 1]],F300),  SUM(Tabla1[[#This Row],[GOLES EQUIPO 1]],F298) )</f>
        <v>4</v>
      </c>
      <c r="P29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EQUIPO]]&lt;O300, Tabla1[[#This Row],[EQUIPO 2]], Tabla1[[#This Row],[EQUIPO 1]]) )), "-")</f>
        <v>JUVENTUS</v>
      </c>
      <c r="Q299">
        <f>IF(Tabla1[[#This Row],[GANADOR DEL PARTIDO]]=Tabla1[[#This Row],[EQUIPO 1]], 1, IF(Tabla1[[#This Row],[GANADOR DEL PARTIDO]]="EMPATE",0,-1))</f>
        <v>1</v>
      </c>
      <c r="R299">
        <f>IF(Tabla1[[#This Row],[GANADOR DEL PARTIDO]]=Tabla1[[#This Row],[EQUIPO 1]], -1, IF(Tabla1[[#This Row],[GANADOR DEL PARTIDO]]="EMPATE",0,1))</f>
        <v>-1</v>
      </c>
    </row>
    <row r="300" spans="1:18" x14ac:dyDescent="0.2">
      <c r="A300" t="s">
        <v>72</v>
      </c>
      <c r="B300" t="s">
        <v>18</v>
      </c>
      <c r="C300" t="s">
        <v>5</v>
      </c>
      <c r="D300" t="s">
        <v>34</v>
      </c>
      <c r="E300">
        <v>2</v>
      </c>
      <c r="F300">
        <v>1</v>
      </c>
      <c r="G300" t="str">
        <f>CONCATENATE(Tabla1[[#This Row],[GOLES EQUIPO 1]], "-",Tabla1[[#This Row],[GOLES EQUIPO 2]])</f>
        <v>2-1</v>
      </c>
      <c r="H30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300" t="s">
        <v>44</v>
      </c>
      <c r="J300">
        <v>0</v>
      </c>
      <c r="K300">
        <v>0</v>
      </c>
      <c r="L300" t="s">
        <v>44</v>
      </c>
      <c r="M300" t="str">
        <f>IF(Tabla1[[#This Row],[GOLES AWAY]]="si", IF(ISODD(ROW(Tabla1[[#This Row],[FASE]]))="VERDADERO", IF(Tabla1[[#This Row],[GOLES EQUIPO 2]]&lt;F301,Tabla1[[#This Row],[EQUIPO 2]],Tabla1[[#This Row],[EQUIPO 1]]), IF(Tabla1[[#This Row],[GOLES EQUIPO 2]]&lt;F299,Tabla1[[#This Row],[EQUIPO 1]],Tabla1[[#This Row],[EQUIPO 2]])), "NO APLICA")</f>
        <v>NO APLICA</v>
      </c>
      <c r="N300" t="str">
        <f>IF(   OR( Tabla1[[#This Row],[FASE]] = "FINAL_", Tabla1[[#This Row],[FASE]]= "SEMIS_", Tabla1[[#This Row],[FASE]]= "CUARTOS_"), "-", IF(E300&gt;=F300,IF(E300=F300, "EMPATE",C300),D300))</f>
        <v>REAL MADRID</v>
      </c>
      <c r="O300">
        <f>IF(ISODD(ROW(Tabla1[[#This Row],[TEMPORADA]])), SUM(Tabla1[[#This Row],[GOLES EQUIPO 1]],F301),  SUM(Tabla1[[#This Row],[GOLES EQUIPO 1]],F299) )</f>
        <v>3</v>
      </c>
      <c r="P30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EQUIPO]]&lt;O301, Tabla1[[#This Row],[EQUIPO 2]], Tabla1[[#This Row],[EQUIPO 1]]) )), "-")</f>
        <v>-</v>
      </c>
      <c r="Q300">
        <f>IF(Tabla1[[#This Row],[GANADOR DEL PARTIDO]]=Tabla1[[#This Row],[EQUIPO 1]], 1, IF(Tabla1[[#This Row],[GANADOR DEL PARTIDO]]="EMPATE",0,-1))</f>
        <v>1</v>
      </c>
      <c r="R300">
        <f>IF(Tabla1[[#This Row],[GANADOR DEL PARTIDO]]=Tabla1[[#This Row],[EQUIPO 1]], -1, IF(Tabla1[[#This Row],[GANADOR DEL PARTIDO]]="EMPATE",0,1))</f>
        <v>-1</v>
      </c>
    </row>
    <row r="301" spans="1:18" x14ac:dyDescent="0.2">
      <c r="A301" t="s">
        <v>72</v>
      </c>
      <c r="B301" t="s">
        <v>18</v>
      </c>
      <c r="C301" t="s">
        <v>17</v>
      </c>
      <c r="D301" t="s">
        <v>94</v>
      </c>
      <c r="E301">
        <v>1</v>
      </c>
      <c r="F301">
        <v>1</v>
      </c>
      <c r="G301" t="str">
        <f>CONCATENATE(Tabla1[[#This Row],[GOLES EQUIPO 1]], "-",Tabla1[[#This Row],[GOLES EQUIPO 2]])</f>
        <v>1-1</v>
      </c>
      <c r="H30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301" t="s">
        <v>44</v>
      </c>
      <c r="J301">
        <v>0</v>
      </c>
      <c r="K301">
        <v>0</v>
      </c>
      <c r="L301" t="s">
        <v>91</v>
      </c>
      <c r="M301" t="str">
        <f>IF(Tabla1[[#This Row],[GOLES AWAY]]="si", IF(ISODD(ROW(Tabla1[[#This Row],[FASE]]))="VERDADERO", IF(Tabla1[[#This Row],[GOLES EQUIPO 2]]&lt;F302,Tabla1[[#This Row],[EQUIPO 2]],Tabla1[[#This Row],[EQUIPO 1]]), IF(Tabla1[[#This Row],[GOLES EQUIPO 2]]&lt;F300,Tabla1[[#This Row],[EQUIPO 1]],Tabla1[[#This Row],[EQUIPO 2]])), "NO APLICA")</f>
        <v>INTER DE MILÁN</v>
      </c>
      <c r="N301" t="str">
        <f>IF(   OR( Tabla1[[#This Row],[FASE]] = "FINAL_", Tabla1[[#This Row],[FASE]]= "SEMIS_", Tabla1[[#This Row],[FASE]]= "CUARTOS_"), "-", IF(E301&gt;=F301,IF(E301=F301, "EMPATE",C301),D301))</f>
        <v>EMPATE</v>
      </c>
      <c r="O301">
        <f>IF(ISODD(ROW(Tabla1[[#This Row],[TEMPORADA]])), SUM(Tabla1[[#This Row],[GOLES EQUIPO 1]],F302),  SUM(Tabla1[[#This Row],[GOLES EQUIPO 1]],F300) )</f>
        <v>1</v>
      </c>
      <c r="P30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EQUIPO]]&lt;O302, Tabla1[[#This Row],[EQUIPO 2]], Tabla1[[#This Row],[EQUIPO 1]]) )), "-")</f>
        <v>INTER DE MILÁN</v>
      </c>
      <c r="Q301">
        <f>IF(Tabla1[[#This Row],[GANADOR DEL PARTIDO]]=Tabla1[[#This Row],[EQUIPO 1]], 1, IF(Tabla1[[#This Row],[GANADOR DEL PARTIDO]]="EMPATE",0,-1))</f>
        <v>0</v>
      </c>
      <c r="R301">
        <f>IF(Tabla1[[#This Row],[GANADOR DEL PARTIDO]]=Tabla1[[#This Row],[EQUIPO 1]], -1, IF(Tabla1[[#This Row],[GANADOR DEL PARTIDO]]="EMPATE",0,1))</f>
        <v>0</v>
      </c>
    </row>
    <row r="302" spans="1:18" x14ac:dyDescent="0.2">
      <c r="A302" t="s">
        <v>72</v>
      </c>
      <c r="B302" t="s">
        <v>18</v>
      </c>
      <c r="C302" t="s">
        <v>94</v>
      </c>
      <c r="D302" t="s">
        <v>17</v>
      </c>
      <c r="E302">
        <v>0</v>
      </c>
      <c r="F302">
        <v>0</v>
      </c>
      <c r="G302" t="str">
        <f>CONCATENATE(Tabla1[[#This Row],[GOLES EQUIPO 1]], "-",Tabla1[[#This Row],[GOLES EQUIPO 2]])</f>
        <v>0-0</v>
      </c>
      <c r="H30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302" t="s">
        <v>44</v>
      </c>
      <c r="J302">
        <v>0</v>
      </c>
      <c r="K302">
        <v>0</v>
      </c>
      <c r="L302" t="s">
        <v>91</v>
      </c>
      <c r="M302" t="str">
        <f>IF(Tabla1[[#This Row],[GOLES AWAY]]="si", IF(ISODD(ROW(Tabla1[[#This Row],[FASE]]))="VERDADERO", IF(Tabla1[[#This Row],[GOLES EQUIPO 2]]&lt;F303,Tabla1[[#This Row],[EQUIPO 2]],Tabla1[[#This Row],[EQUIPO 1]]), IF(Tabla1[[#This Row],[GOLES EQUIPO 2]]&lt;F301,Tabla1[[#This Row],[EQUIPO 1]],Tabla1[[#This Row],[EQUIPO 2]])), "NO APLICA")</f>
        <v>INTER DE MILÁN</v>
      </c>
      <c r="N302" t="str">
        <f>IF(   OR( Tabla1[[#This Row],[FASE]] = "FINAL_", Tabla1[[#This Row],[FASE]]= "SEMIS_", Tabla1[[#This Row],[FASE]]= "CUARTOS_"), "-", IF(E302&gt;=F302,IF(E302=F302, "EMPATE",C302),D302))</f>
        <v>EMPATE</v>
      </c>
      <c r="O302">
        <f>IF(ISODD(ROW(Tabla1[[#This Row],[TEMPORADA]])), SUM(Tabla1[[#This Row],[GOLES EQUIPO 1]],F303),  SUM(Tabla1[[#This Row],[GOLES EQUIPO 1]],F301) )</f>
        <v>1</v>
      </c>
      <c r="P30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EQUIPO]]&lt;O303, Tabla1[[#This Row],[EQUIPO 2]], Tabla1[[#This Row],[EQUIPO 1]]) )), "-")</f>
        <v>-</v>
      </c>
      <c r="Q302">
        <f>IF(Tabla1[[#This Row],[GANADOR DEL PARTIDO]]=Tabla1[[#This Row],[EQUIPO 1]], 1, IF(Tabla1[[#This Row],[GANADOR DEL PARTIDO]]="EMPATE",0,-1))</f>
        <v>0</v>
      </c>
      <c r="R302">
        <f>IF(Tabla1[[#This Row],[GANADOR DEL PARTIDO]]=Tabla1[[#This Row],[EQUIPO 1]], -1, IF(Tabla1[[#This Row],[GANADOR DEL PARTIDO]]="EMPATE",0,1))</f>
        <v>0</v>
      </c>
    </row>
    <row r="303" spans="1:18" x14ac:dyDescent="0.2">
      <c r="A303" t="s">
        <v>72</v>
      </c>
      <c r="B303" t="s">
        <v>12</v>
      </c>
      <c r="C303" t="s">
        <v>94</v>
      </c>
      <c r="D303" t="s">
        <v>33</v>
      </c>
      <c r="E303">
        <v>3</v>
      </c>
      <c r="F303">
        <v>2</v>
      </c>
      <c r="G303" t="str">
        <f>CONCATENATE(Tabla1[[#This Row],[GOLES EQUIPO 1]], "-",Tabla1[[#This Row],[GOLES EQUIPO 2]])</f>
        <v>3-2</v>
      </c>
      <c r="H30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303" t="s">
        <v>44</v>
      </c>
      <c r="J303">
        <v>0</v>
      </c>
      <c r="K303">
        <v>0</v>
      </c>
      <c r="L303" t="s">
        <v>44</v>
      </c>
      <c r="M303" t="str">
        <f>IF(Tabla1[[#This Row],[GOLES AWAY]]="si", IF(ISODD(ROW(Tabla1[[#This Row],[FASE]]))="VERDADERO", IF(Tabla1[[#This Row],[GOLES EQUIPO 2]]&lt;F304,Tabla1[[#This Row],[EQUIPO 2]],Tabla1[[#This Row],[EQUIPO 1]]), IF(Tabla1[[#This Row],[GOLES EQUIPO 2]]&lt;F302,Tabla1[[#This Row],[EQUIPO 1]],Tabla1[[#This Row],[EQUIPO 2]])), "NO APLICA")</f>
        <v>NO APLICA</v>
      </c>
      <c r="N303" t="str">
        <f>IF(   OR( Tabla1[[#This Row],[FASE]] = "FINAL_", Tabla1[[#This Row],[FASE]]= "SEMIS_", Tabla1[[#This Row],[FASE]]= "CUARTOS_"), "-", IF(E303&gt;=F303,IF(E303=F303, "EMPATE",C303),D303))</f>
        <v>INTER DE MILÁN</v>
      </c>
      <c r="O303">
        <f>IF(ISODD(ROW(Tabla1[[#This Row],[TEMPORADA]])), SUM(Tabla1[[#This Row],[GOLES EQUIPO 1]],F304),  SUM(Tabla1[[#This Row],[GOLES EQUIPO 1]],F302) )</f>
        <v>3</v>
      </c>
      <c r="P30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EQUIPO]]&lt;O304, Tabla1[[#This Row],[EQUIPO 2]], Tabla1[[#This Row],[EQUIPO 1]]) )), "-")</f>
        <v>INTER DE MILÁN</v>
      </c>
      <c r="Q303">
        <f>IF(Tabla1[[#This Row],[GANADOR DEL PARTIDO]]=Tabla1[[#This Row],[EQUIPO 1]], 1, IF(Tabla1[[#This Row],[GANADOR DEL PARTIDO]]="EMPATE",0,-1))</f>
        <v>1</v>
      </c>
      <c r="R303">
        <f>IF(Tabla1[[#This Row],[GANADOR DEL PARTIDO]]=Tabla1[[#This Row],[EQUIPO 1]], -1, IF(Tabla1[[#This Row],[GANADOR DEL PARTIDO]]="EMPATE",0,1))</f>
        <v>-1</v>
      </c>
    </row>
    <row r="304" spans="1:18" x14ac:dyDescent="0.2">
      <c r="A304" t="s">
        <v>72</v>
      </c>
      <c r="B304" t="s">
        <v>12</v>
      </c>
      <c r="C304" t="s">
        <v>33</v>
      </c>
      <c r="D304" t="s">
        <v>94</v>
      </c>
      <c r="E304">
        <v>0</v>
      </c>
      <c r="F304">
        <v>0</v>
      </c>
      <c r="G304" t="str">
        <f>CONCATENATE(Tabla1[[#This Row],[GOLES EQUIPO 1]], "-",Tabla1[[#This Row],[GOLES EQUIPO 2]])</f>
        <v>0-0</v>
      </c>
      <c r="H30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304" t="s">
        <v>44</v>
      </c>
      <c r="J304">
        <v>0</v>
      </c>
      <c r="K304">
        <v>0</v>
      </c>
      <c r="L304" t="s">
        <v>44</v>
      </c>
      <c r="M304" t="str">
        <f>IF(Tabla1[[#This Row],[GOLES AWAY]]="si", IF(ISODD(ROW(Tabla1[[#This Row],[FASE]]))="VERDADERO", IF(Tabla1[[#This Row],[GOLES EQUIPO 2]]&lt;F305,Tabla1[[#This Row],[EQUIPO 2]],Tabla1[[#This Row],[EQUIPO 1]]), IF(Tabla1[[#This Row],[GOLES EQUIPO 2]]&lt;F303,Tabla1[[#This Row],[EQUIPO 1]],Tabla1[[#This Row],[EQUIPO 2]])), "NO APLICA")</f>
        <v>NO APLICA</v>
      </c>
      <c r="N304" t="str">
        <f>IF(   OR( Tabla1[[#This Row],[FASE]] = "FINAL_", Tabla1[[#This Row],[FASE]]= "SEMIS_", Tabla1[[#This Row],[FASE]]= "CUARTOS_"), "-", IF(E304&gt;=F304,IF(E304=F304, "EMPATE",C304),D304))</f>
        <v>EMPATE</v>
      </c>
      <c r="O304">
        <f>IF(ISODD(ROW(Tabla1[[#This Row],[TEMPORADA]])), SUM(Tabla1[[#This Row],[GOLES EQUIPO 1]],F305),  SUM(Tabla1[[#This Row],[GOLES EQUIPO 1]],F303) )</f>
        <v>2</v>
      </c>
      <c r="P30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EQUIPO]]&lt;O305, Tabla1[[#This Row],[EQUIPO 2]], Tabla1[[#This Row],[EQUIPO 1]]) )), "-")</f>
        <v>-</v>
      </c>
      <c r="Q304">
        <f>IF(Tabla1[[#This Row],[GANADOR DEL PARTIDO]]=Tabla1[[#This Row],[EQUIPO 1]], 1, IF(Tabla1[[#This Row],[GANADOR DEL PARTIDO]]="EMPATE",0,-1))</f>
        <v>0</v>
      </c>
      <c r="R304">
        <f>IF(Tabla1[[#This Row],[GANADOR DEL PARTIDO]]=Tabla1[[#This Row],[EQUIPO 1]], -1, IF(Tabla1[[#This Row],[GANADOR DEL PARTIDO]]="EMPATE",0,1))</f>
        <v>0</v>
      </c>
    </row>
    <row r="305" spans="1:18" x14ac:dyDescent="0.2">
      <c r="A305" t="s">
        <v>72</v>
      </c>
      <c r="B305" t="s">
        <v>12</v>
      </c>
      <c r="C305" t="s">
        <v>15</v>
      </c>
      <c r="D305" t="s">
        <v>34</v>
      </c>
      <c r="E305">
        <v>1</v>
      </c>
      <c r="F305">
        <v>2</v>
      </c>
      <c r="G305" t="str">
        <f>CONCATENATE(Tabla1[[#This Row],[GOLES EQUIPO 1]], "-",Tabla1[[#This Row],[GOLES EQUIPO 2]])</f>
        <v>1-2</v>
      </c>
      <c r="H30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305" t="s">
        <v>44</v>
      </c>
      <c r="J305">
        <v>0</v>
      </c>
      <c r="K305">
        <v>0</v>
      </c>
      <c r="L305" t="s">
        <v>44</v>
      </c>
      <c r="M305" t="str">
        <f>IF(Tabla1[[#This Row],[GOLES AWAY]]="si", IF(ISODD(ROW(Tabla1[[#This Row],[FASE]]))="VERDADERO", IF(Tabla1[[#This Row],[GOLES EQUIPO 2]]&lt;F306,Tabla1[[#This Row],[EQUIPO 2]],Tabla1[[#This Row],[EQUIPO 1]]), IF(Tabla1[[#This Row],[GOLES EQUIPO 2]]&lt;F304,Tabla1[[#This Row],[EQUIPO 1]],Tabla1[[#This Row],[EQUIPO 2]])), "NO APLICA")</f>
        <v>NO APLICA</v>
      </c>
      <c r="N305" t="str">
        <f>IF(   OR( Tabla1[[#This Row],[FASE]] = "FINAL_", Tabla1[[#This Row],[FASE]]= "SEMIS_", Tabla1[[#This Row],[FASE]]= "CUARTOS_"), "-", IF(E305&gt;=F305,IF(E305=F305, "EMPATE",C305),D305))</f>
        <v>JUVENTUS</v>
      </c>
      <c r="O305">
        <f>IF(ISODD(ROW(Tabla1[[#This Row],[TEMPORADA]])), SUM(Tabla1[[#This Row],[GOLES EQUIPO 1]],F306),  SUM(Tabla1[[#This Row],[GOLES EQUIPO 1]],F304) )</f>
        <v>2</v>
      </c>
      <c r="P30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EQUIPO]]&lt;O306, Tabla1[[#This Row],[EQUIPO 2]], Tabla1[[#This Row],[EQUIPO 1]]) )), "-")</f>
        <v>JUVENTUS</v>
      </c>
      <c r="Q305">
        <f>IF(Tabla1[[#This Row],[GANADOR DEL PARTIDO]]=Tabla1[[#This Row],[EQUIPO 1]], 1, IF(Tabla1[[#This Row],[GANADOR DEL PARTIDO]]="EMPATE",0,-1))</f>
        <v>-1</v>
      </c>
      <c r="R305">
        <f>IF(Tabla1[[#This Row],[GANADOR DEL PARTIDO]]=Tabla1[[#This Row],[EQUIPO 1]], -1, IF(Tabla1[[#This Row],[GANADOR DEL PARTIDO]]="EMPATE",0,1))</f>
        <v>1</v>
      </c>
    </row>
    <row r="306" spans="1:18" x14ac:dyDescent="0.2">
      <c r="A306" t="s">
        <v>72</v>
      </c>
      <c r="B306" t="s">
        <v>12</v>
      </c>
      <c r="C306" t="s">
        <v>34</v>
      </c>
      <c r="D306" t="s">
        <v>15</v>
      </c>
      <c r="E306">
        <v>1</v>
      </c>
      <c r="F306">
        <v>1</v>
      </c>
      <c r="G306" t="str">
        <f>CONCATENATE(Tabla1[[#This Row],[GOLES EQUIPO 1]], "-",Tabla1[[#This Row],[GOLES EQUIPO 2]])</f>
        <v>1-1</v>
      </c>
      <c r="H30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306" t="s">
        <v>44</v>
      </c>
      <c r="J306">
        <v>0</v>
      </c>
      <c r="K306">
        <v>0</v>
      </c>
      <c r="L306" t="s">
        <v>44</v>
      </c>
      <c r="M306" t="str">
        <f>IF(Tabla1[[#This Row],[GOLES AWAY]]="si", IF(ISODD(ROW(Tabla1[[#This Row],[FASE]]))="VERDADERO", IF(Tabla1[[#This Row],[GOLES EQUIPO 2]]&lt;F307,Tabla1[[#This Row],[EQUIPO 2]],Tabla1[[#This Row],[EQUIPO 1]]), IF(Tabla1[[#This Row],[GOLES EQUIPO 2]]&lt;F305,Tabla1[[#This Row],[EQUIPO 1]],Tabla1[[#This Row],[EQUIPO 2]])), "NO APLICA")</f>
        <v>NO APLICA</v>
      </c>
      <c r="N306" t="str">
        <f>IF(   OR( Tabla1[[#This Row],[FASE]] = "FINAL_", Tabla1[[#This Row],[FASE]]= "SEMIS_", Tabla1[[#This Row],[FASE]]= "CUARTOS_"), "-", IF(E306&gt;=F306,IF(E306=F306, "EMPATE",C306),D306))</f>
        <v>EMPATE</v>
      </c>
      <c r="O306">
        <f>IF(ISODD(ROW(Tabla1[[#This Row],[TEMPORADA]])), SUM(Tabla1[[#This Row],[GOLES EQUIPO 1]],F307),  SUM(Tabla1[[#This Row],[GOLES EQUIPO 1]],F305) )</f>
        <v>3</v>
      </c>
      <c r="P30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EQUIPO]]&lt;O307, Tabla1[[#This Row],[EQUIPO 2]], Tabla1[[#This Row],[EQUIPO 1]]) )), "-")</f>
        <v>-</v>
      </c>
      <c r="Q306">
        <f>IF(Tabla1[[#This Row],[GANADOR DEL PARTIDO]]=Tabla1[[#This Row],[EQUIPO 1]], 1, IF(Tabla1[[#This Row],[GANADOR DEL PARTIDO]]="EMPATE",0,-1))</f>
        <v>0</v>
      </c>
      <c r="R306">
        <f>IF(Tabla1[[#This Row],[GANADOR DEL PARTIDO]]=Tabla1[[#This Row],[EQUIPO 1]], -1, IF(Tabla1[[#This Row],[GANADOR DEL PARTIDO]]="EMPATE",0,1))</f>
        <v>0</v>
      </c>
    </row>
    <row r="307" spans="1:18" x14ac:dyDescent="0.2">
      <c r="A307" t="s">
        <v>72</v>
      </c>
      <c r="B307" t="s">
        <v>12</v>
      </c>
      <c r="C307" t="s">
        <v>67</v>
      </c>
      <c r="D307" t="s">
        <v>17</v>
      </c>
      <c r="E307">
        <v>2</v>
      </c>
      <c r="F307">
        <v>1</v>
      </c>
      <c r="G307" t="str">
        <f>CONCATENATE(Tabla1[[#This Row],[GOLES EQUIPO 1]], "-",Tabla1[[#This Row],[GOLES EQUIPO 2]])</f>
        <v>2-1</v>
      </c>
      <c r="H30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307" t="s">
        <v>44</v>
      </c>
      <c r="J307">
        <v>0</v>
      </c>
      <c r="K307">
        <v>0</v>
      </c>
      <c r="L307" t="s">
        <v>91</v>
      </c>
      <c r="M307" t="str">
        <f>IF(Tabla1[[#This Row],[GOLES AWAY]]="si", IF(ISODD(ROW(Tabla1[[#This Row],[FASE]]))="VERDADERO", IF(Tabla1[[#This Row],[GOLES EQUIPO 2]]&lt;F308,Tabla1[[#This Row],[EQUIPO 2]],Tabla1[[#This Row],[EQUIPO 1]]), IF(Tabla1[[#This Row],[GOLES EQUIPO 2]]&lt;F306,Tabla1[[#This Row],[EQUIPO 1]],Tabla1[[#This Row],[EQUIPO 2]])), "NO APLICA")</f>
        <v>INTER</v>
      </c>
      <c r="N307" t="str">
        <f>IF(   OR( Tabla1[[#This Row],[FASE]] = "FINAL_", Tabla1[[#This Row],[FASE]]= "SEMIS_", Tabla1[[#This Row],[FASE]]= "CUARTOS_"), "-", IF(E307&gt;=F307,IF(E307=F307, "EMPATE",C307),D307))</f>
        <v>VALENCIA</v>
      </c>
      <c r="O307">
        <f>IF(ISODD(ROW(Tabla1[[#This Row],[TEMPORADA]])), SUM(Tabla1[[#This Row],[GOLES EQUIPO 1]],F308),  SUM(Tabla1[[#This Row],[GOLES EQUIPO 1]],F306) )</f>
        <v>2</v>
      </c>
      <c r="P30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EQUIPO]]&lt;O308, Tabla1[[#This Row],[EQUIPO 2]], Tabla1[[#This Row],[EQUIPO 1]]) )), "-")</f>
        <v>INTER</v>
      </c>
      <c r="Q307">
        <f>IF(Tabla1[[#This Row],[GANADOR DEL PARTIDO]]=Tabla1[[#This Row],[EQUIPO 1]], 1, IF(Tabla1[[#This Row],[GANADOR DEL PARTIDO]]="EMPATE",0,-1))</f>
        <v>1</v>
      </c>
      <c r="R307">
        <f>IF(Tabla1[[#This Row],[GANADOR DEL PARTIDO]]=Tabla1[[#This Row],[EQUIPO 1]], -1, IF(Tabla1[[#This Row],[GANADOR DEL PARTIDO]]="EMPATE",0,1))</f>
        <v>-1</v>
      </c>
    </row>
    <row r="308" spans="1:18" x14ac:dyDescent="0.2">
      <c r="A308" t="s">
        <v>72</v>
      </c>
      <c r="B308" t="s">
        <v>12</v>
      </c>
      <c r="C308" t="s">
        <v>17</v>
      </c>
      <c r="D308" t="s">
        <v>67</v>
      </c>
      <c r="E308">
        <v>1</v>
      </c>
      <c r="F308">
        <v>0</v>
      </c>
      <c r="G308" t="str">
        <f>CONCATENATE(Tabla1[[#This Row],[GOLES EQUIPO 1]], "-",Tabla1[[#This Row],[GOLES EQUIPO 2]])</f>
        <v>1-0</v>
      </c>
      <c r="H30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308" t="s">
        <v>44</v>
      </c>
      <c r="J308">
        <v>0</v>
      </c>
      <c r="K308">
        <v>0</v>
      </c>
      <c r="L308" t="s">
        <v>91</v>
      </c>
      <c r="M308" t="str">
        <f>IF(Tabla1[[#This Row],[GOLES AWAY]]="si", IF(ISODD(ROW(Tabla1[[#This Row],[FASE]]))="VERDADERO", IF(Tabla1[[#This Row],[GOLES EQUIPO 2]]&lt;F309,Tabla1[[#This Row],[EQUIPO 2]],Tabla1[[#This Row],[EQUIPO 1]]), IF(Tabla1[[#This Row],[GOLES EQUIPO 2]]&lt;F307,Tabla1[[#This Row],[EQUIPO 1]],Tabla1[[#This Row],[EQUIPO 2]])), "NO APLICA")</f>
        <v>INTER</v>
      </c>
      <c r="N308" t="str">
        <f>IF(   OR( Tabla1[[#This Row],[FASE]] = "FINAL_", Tabla1[[#This Row],[FASE]]= "SEMIS_", Tabla1[[#This Row],[FASE]]= "CUARTOS_"), "-", IF(E308&gt;=F308,IF(E308=F308, "EMPATE",C308),D308))</f>
        <v>INTER</v>
      </c>
      <c r="O308">
        <f>IF(ISODD(ROW(Tabla1[[#This Row],[TEMPORADA]])), SUM(Tabla1[[#This Row],[GOLES EQUIPO 1]],F309),  SUM(Tabla1[[#This Row],[GOLES EQUIPO 1]],F307) )</f>
        <v>2</v>
      </c>
      <c r="P30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EQUIPO]]&lt;O309, Tabla1[[#This Row],[EQUIPO 2]], Tabla1[[#This Row],[EQUIPO 1]]) )), "-")</f>
        <v>-</v>
      </c>
      <c r="Q308">
        <f>IF(Tabla1[[#This Row],[GANADOR DEL PARTIDO]]=Tabla1[[#This Row],[EQUIPO 1]], 1, IF(Tabla1[[#This Row],[GANADOR DEL PARTIDO]]="EMPATE",0,-1))</f>
        <v>1</v>
      </c>
      <c r="R308">
        <f>IF(Tabla1[[#This Row],[GANADOR DEL PARTIDO]]=Tabla1[[#This Row],[EQUIPO 1]], -1, IF(Tabla1[[#This Row],[GANADOR DEL PARTIDO]]="EMPATE",0,1))</f>
        <v>-1</v>
      </c>
    </row>
    <row r="309" spans="1:18" x14ac:dyDescent="0.2">
      <c r="A309" t="s">
        <v>72</v>
      </c>
      <c r="B309" t="s">
        <v>12</v>
      </c>
      <c r="C309" t="s">
        <v>35</v>
      </c>
      <c r="D309" t="s">
        <v>5</v>
      </c>
      <c r="E309">
        <v>4</v>
      </c>
      <c r="F309">
        <v>3</v>
      </c>
      <c r="G309" t="str">
        <f>CONCATENATE(Tabla1[[#This Row],[GOLES EQUIPO 1]], "-",Tabla1[[#This Row],[GOLES EQUIPO 2]])</f>
        <v>4-3</v>
      </c>
      <c r="H30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3-4</v>
      </c>
      <c r="I309" t="s">
        <v>44</v>
      </c>
      <c r="J309">
        <v>0</v>
      </c>
      <c r="K309">
        <v>0</v>
      </c>
      <c r="L309" t="s">
        <v>44</v>
      </c>
      <c r="M309" t="str">
        <f>IF(Tabla1[[#This Row],[GOLES AWAY]]="si", IF(ISODD(ROW(Tabla1[[#This Row],[FASE]]))="VERDADERO", IF(Tabla1[[#This Row],[GOLES EQUIPO 2]]&lt;F310,Tabla1[[#This Row],[EQUIPO 2]],Tabla1[[#This Row],[EQUIPO 1]]), IF(Tabla1[[#This Row],[GOLES EQUIPO 2]]&lt;F308,Tabla1[[#This Row],[EQUIPO 1]],Tabla1[[#This Row],[EQUIPO 2]])), "NO APLICA")</f>
        <v>NO APLICA</v>
      </c>
      <c r="N309" t="str">
        <f>IF(   OR( Tabla1[[#This Row],[FASE]] = "FINAL_", Tabla1[[#This Row],[FASE]]= "SEMIS_", Tabla1[[#This Row],[FASE]]= "CUARTOS_"), "-", IF(E309&gt;=F309,IF(E309=F309, "EMPATE",C309),D309))</f>
        <v>MANCHESTER UNITED</v>
      </c>
      <c r="O309">
        <f>IF(ISODD(ROW(Tabla1[[#This Row],[TEMPORADA]])), SUM(Tabla1[[#This Row],[GOLES EQUIPO 1]],F310),  SUM(Tabla1[[#This Row],[GOLES EQUIPO 1]],F308) )</f>
        <v>5</v>
      </c>
      <c r="P30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EQUIPO]]&lt;O310, Tabla1[[#This Row],[EQUIPO 2]], Tabla1[[#This Row],[EQUIPO 1]]) )), "-")</f>
        <v>REAL MADRID</v>
      </c>
      <c r="Q309">
        <f>IF(Tabla1[[#This Row],[GANADOR DEL PARTIDO]]=Tabla1[[#This Row],[EQUIPO 1]], 1, IF(Tabla1[[#This Row],[GANADOR DEL PARTIDO]]="EMPATE",0,-1))</f>
        <v>1</v>
      </c>
      <c r="R309">
        <f>IF(Tabla1[[#This Row],[GANADOR DEL PARTIDO]]=Tabla1[[#This Row],[EQUIPO 1]], -1, IF(Tabla1[[#This Row],[GANADOR DEL PARTIDO]]="EMPATE",0,1))</f>
        <v>-1</v>
      </c>
    </row>
    <row r="310" spans="1:18" x14ac:dyDescent="0.2">
      <c r="A310" t="s">
        <v>72</v>
      </c>
      <c r="B310" t="s">
        <v>12</v>
      </c>
      <c r="C310" t="s">
        <v>5</v>
      </c>
      <c r="D310" t="s">
        <v>35</v>
      </c>
      <c r="E310">
        <v>3</v>
      </c>
      <c r="F310">
        <v>1</v>
      </c>
      <c r="G310" t="str">
        <f>CONCATENATE(Tabla1[[#This Row],[GOLES EQUIPO 1]], "-",Tabla1[[#This Row],[GOLES EQUIPO 2]])</f>
        <v>3-1</v>
      </c>
      <c r="H31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310" t="s">
        <v>44</v>
      </c>
      <c r="J310">
        <v>0</v>
      </c>
      <c r="K310">
        <v>0</v>
      </c>
      <c r="L310" t="s">
        <v>44</v>
      </c>
      <c r="M310" t="str">
        <f>IF(Tabla1[[#This Row],[GOLES AWAY]]="si", IF(ISODD(ROW(Tabla1[[#This Row],[FASE]]))="VERDADERO", IF(Tabla1[[#This Row],[GOLES EQUIPO 2]]&lt;F311,Tabla1[[#This Row],[EQUIPO 2]],Tabla1[[#This Row],[EQUIPO 1]]), IF(Tabla1[[#This Row],[GOLES EQUIPO 2]]&lt;F309,Tabla1[[#This Row],[EQUIPO 1]],Tabla1[[#This Row],[EQUIPO 2]])), "NO APLICA")</f>
        <v>NO APLICA</v>
      </c>
      <c r="N310" t="str">
        <f>IF(   OR( Tabla1[[#This Row],[FASE]] = "FINAL_", Tabla1[[#This Row],[FASE]]= "SEMIS_", Tabla1[[#This Row],[FASE]]= "CUARTOS_"), "-", IF(E310&gt;=F310,IF(E310=F310, "EMPATE",C310),D310))</f>
        <v>REAL MADRID</v>
      </c>
      <c r="O310">
        <f>IF(ISODD(ROW(Tabla1[[#This Row],[TEMPORADA]])), SUM(Tabla1[[#This Row],[GOLES EQUIPO 1]],F311),  SUM(Tabla1[[#This Row],[GOLES EQUIPO 1]],F309) )</f>
        <v>6</v>
      </c>
      <c r="P31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EQUIPO]]&lt;O311, Tabla1[[#This Row],[EQUIPO 2]], Tabla1[[#This Row],[EQUIPO 1]]) )), "-")</f>
        <v>-</v>
      </c>
      <c r="Q310">
        <f>IF(Tabla1[[#This Row],[GANADOR DEL PARTIDO]]=Tabla1[[#This Row],[EQUIPO 1]], 1, IF(Tabla1[[#This Row],[GANADOR DEL PARTIDO]]="EMPATE",0,-1))</f>
        <v>1</v>
      </c>
      <c r="R310">
        <f>IF(Tabla1[[#This Row],[GANADOR DEL PARTIDO]]=Tabla1[[#This Row],[EQUIPO 1]], -1, IF(Tabla1[[#This Row],[GANADOR DEL PARTIDO]]="EMPATE",0,1))</f>
        <v>-1</v>
      </c>
    </row>
    <row r="311" spans="1:18" x14ac:dyDescent="0.2">
      <c r="A311" t="s">
        <v>73</v>
      </c>
      <c r="B311" t="s">
        <v>6</v>
      </c>
      <c r="C311" t="s">
        <v>5</v>
      </c>
      <c r="D311" t="s">
        <v>74</v>
      </c>
      <c r="E311">
        <v>2</v>
      </c>
      <c r="F311">
        <v>1</v>
      </c>
      <c r="G311" t="str">
        <f>CONCATENATE(Tabla1[[#This Row],[GOLES EQUIPO 1]], "-",Tabla1[[#This Row],[GOLES EQUIPO 2]])</f>
        <v>2-1</v>
      </c>
      <c r="H31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311" t="s">
        <v>44</v>
      </c>
      <c r="J311">
        <v>0</v>
      </c>
      <c r="K311">
        <v>0</v>
      </c>
      <c r="L311" t="s">
        <v>44</v>
      </c>
      <c r="M311" t="str">
        <f>IF(Tabla1[[#This Row],[GOLES AWAY]]="si", IF(ISODD(ROW(Tabla1[[#This Row],[FASE]]))="VERDADERO", IF(Tabla1[[#This Row],[GOLES EQUIPO 2]]&lt;F312,Tabla1[[#This Row],[EQUIPO 2]],Tabla1[[#This Row],[EQUIPO 1]]), IF(Tabla1[[#This Row],[GOLES EQUIPO 2]]&lt;F310,Tabla1[[#This Row],[EQUIPO 1]],Tabla1[[#This Row],[EQUIPO 2]])), "NO APLICA")</f>
        <v>NO APLICA</v>
      </c>
      <c r="N311" t="str">
        <f>IF(   OR( Tabla1[[#This Row],[FASE]] = "FINAL_", Tabla1[[#This Row],[FASE]]= "SEMIS_", Tabla1[[#This Row],[FASE]]= "CUARTOS_"), "-", IF(E311&gt;=F311,IF(E311=F311, "EMPATE",C311),D311))</f>
        <v>REAL MADRID</v>
      </c>
      <c r="O311">
        <f>IF(ISODD(ROW(Tabla1[[#This Row],[TEMPORADA]])), SUM(Tabla1[[#This Row],[GOLES EQUIPO 1]],F312),  SUM(Tabla1[[#This Row],[GOLES EQUIPO 1]],F310) )</f>
        <v>2</v>
      </c>
      <c r="P31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EQUIPO]]&lt;O312, Tabla1[[#This Row],[EQUIPO 2]], Tabla1[[#This Row],[EQUIPO 1]]) )), "-")</f>
        <v>REAL MADRID</v>
      </c>
      <c r="Q311">
        <f>IF(Tabla1[[#This Row],[GANADOR DEL PARTIDO]]=Tabla1[[#This Row],[EQUIPO 1]], 1, IF(Tabla1[[#This Row],[GANADOR DEL PARTIDO]]="EMPATE",0,-1))</f>
        <v>1</v>
      </c>
      <c r="R311">
        <f>IF(Tabla1[[#This Row],[GANADOR DEL PARTIDO]]=Tabla1[[#This Row],[EQUIPO 1]], -1, IF(Tabla1[[#This Row],[GANADOR DEL PARTIDO]]="EMPATE",0,1))</f>
        <v>-1</v>
      </c>
    </row>
    <row r="312" spans="1:18" x14ac:dyDescent="0.2">
      <c r="A312" t="s">
        <v>73</v>
      </c>
      <c r="B312" t="s">
        <v>99</v>
      </c>
      <c r="C312" t="s">
        <v>74</v>
      </c>
      <c r="D312" t="s">
        <v>5</v>
      </c>
      <c r="E312">
        <v>0</v>
      </c>
      <c r="F312">
        <v>0</v>
      </c>
      <c r="G312" t="str">
        <f>CONCATENATE(Tabla1[[#This Row],[GOLES EQUIPO 1]], "-",Tabla1[[#This Row],[GOLES EQUIPO 2]])</f>
        <v>0-0</v>
      </c>
      <c r="H31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312" t="s">
        <v>44</v>
      </c>
      <c r="J312">
        <v>0</v>
      </c>
      <c r="K312">
        <v>0</v>
      </c>
      <c r="L312" t="s">
        <v>44</v>
      </c>
      <c r="M312" t="str">
        <f>IF(Tabla1[[#This Row],[GOLES AWAY]]="si", IF(ISODD(ROW(Tabla1[[#This Row],[FASE]]))="VERDADERO", IF(Tabla1[[#This Row],[GOLES EQUIPO 2]]&lt;F313,Tabla1[[#This Row],[EQUIPO 2]],Tabla1[[#This Row],[EQUIPO 1]]), IF(Tabla1[[#This Row],[GOLES EQUIPO 2]]&lt;F311,Tabla1[[#This Row],[EQUIPO 1]],Tabla1[[#This Row],[EQUIPO 2]])), "NO APLICA")</f>
        <v>NO APLICA</v>
      </c>
      <c r="N312" t="str">
        <f>IF(   OR( Tabla1[[#This Row],[FASE]] = "FINAL_", Tabla1[[#This Row],[FASE]]= "SEMIS_", Tabla1[[#This Row],[FASE]]= "CUARTOS_"), "-", IF(E312&gt;=F312,IF(E312=F312, "EMPATE",C312),D312))</f>
        <v>-</v>
      </c>
      <c r="O312">
        <f>IF(ISODD(ROW(Tabla1[[#This Row],[TEMPORADA]])), SUM(Tabla1[[#This Row],[GOLES EQUIPO 1]],F313),  SUM(Tabla1[[#This Row],[GOLES EQUIPO 1]],F311) )</f>
        <v>1</v>
      </c>
      <c r="P31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EQUIPO]]&lt;O313, Tabla1[[#This Row],[EQUIPO 2]], Tabla1[[#This Row],[EQUIPO 1]]) )), "-")</f>
        <v>-</v>
      </c>
      <c r="Q312">
        <f>IF(Tabla1[[#This Row],[GANADOR DEL PARTIDO]]=Tabla1[[#This Row],[EQUIPO 1]], 1, IF(Tabla1[[#This Row],[GANADOR DEL PARTIDO]]="EMPATE",0,-1))</f>
        <v>-1</v>
      </c>
      <c r="R312">
        <f>IF(Tabla1[[#This Row],[GANADOR DEL PARTIDO]]=Tabla1[[#This Row],[EQUIPO 1]], -1, IF(Tabla1[[#This Row],[GANADOR DEL PARTIDO]]="EMPATE",0,1))</f>
        <v>1</v>
      </c>
    </row>
    <row r="313" spans="1:18" x14ac:dyDescent="0.2">
      <c r="A313" t="s">
        <v>73</v>
      </c>
      <c r="B313" t="s">
        <v>18</v>
      </c>
      <c r="C313" t="s">
        <v>5</v>
      </c>
      <c r="D313" t="s">
        <v>15</v>
      </c>
      <c r="E313">
        <v>1</v>
      </c>
      <c r="F313">
        <v>1</v>
      </c>
      <c r="G313" t="str">
        <f>CONCATENATE(Tabla1[[#This Row],[GOLES EQUIPO 1]], "-",Tabla1[[#This Row],[GOLES EQUIPO 2]])</f>
        <v>1-1</v>
      </c>
      <c r="H31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313" t="s">
        <v>44</v>
      </c>
      <c r="J313">
        <v>0</v>
      </c>
      <c r="K313">
        <v>0</v>
      </c>
      <c r="L313" t="s">
        <v>44</v>
      </c>
      <c r="M313" t="str">
        <f>IF(Tabla1[[#This Row],[GOLES AWAY]]="si", IF(ISODD(ROW(Tabla1[[#This Row],[FASE]]))="VERDADERO", IF(Tabla1[[#This Row],[GOLES EQUIPO 2]]&lt;F314,Tabla1[[#This Row],[EQUIPO 2]],Tabla1[[#This Row],[EQUIPO 1]]), IF(Tabla1[[#This Row],[GOLES EQUIPO 2]]&lt;F312,Tabla1[[#This Row],[EQUIPO 1]],Tabla1[[#This Row],[EQUIPO 2]])), "NO APLICA")</f>
        <v>NO APLICA</v>
      </c>
      <c r="N313" t="str">
        <f>IF(   OR( Tabla1[[#This Row],[FASE]] = "FINAL_", Tabla1[[#This Row],[FASE]]= "SEMIS_", Tabla1[[#This Row],[FASE]]= "CUARTOS_"), "-", IF(E313&gt;=F313,IF(E313=F313, "EMPATE",C313),D313))</f>
        <v>EMPATE</v>
      </c>
      <c r="O313">
        <f>IF(ISODD(ROW(Tabla1[[#This Row],[TEMPORADA]])), SUM(Tabla1[[#This Row],[GOLES EQUIPO 1]],F314),  SUM(Tabla1[[#This Row],[GOLES EQUIPO 1]],F312) )</f>
        <v>3</v>
      </c>
      <c r="P31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EQUIPO]]&lt;O314, Tabla1[[#This Row],[EQUIPO 2]], Tabla1[[#This Row],[EQUIPO 1]]) )), "-")</f>
        <v>REAL MADRID</v>
      </c>
      <c r="Q313">
        <f>IF(Tabla1[[#This Row],[GANADOR DEL PARTIDO]]=Tabla1[[#This Row],[EQUIPO 1]], 1, IF(Tabla1[[#This Row],[GANADOR DEL PARTIDO]]="EMPATE",0,-1))</f>
        <v>0</v>
      </c>
      <c r="R313">
        <f>IF(Tabla1[[#This Row],[GANADOR DEL PARTIDO]]=Tabla1[[#This Row],[EQUIPO 1]], -1, IF(Tabla1[[#This Row],[GANADOR DEL PARTIDO]]="EMPATE",0,1))</f>
        <v>0</v>
      </c>
    </row>
    <row r="314" spans="1:18" x14ac:dyDescent="0.2">
      <c r="A314" t="s">
        <v>73</v>
      </c>
      <c r="B314" t="s">
        <v>18</v>
      </c>
      <c r="C314" t="s">
        <v>15</v>
      </c>
      <c r="D314" t="s">
        <v>5</v>
      </c>
      <c r="E314">
        <v>0</v>
      </c>
      <c r="F314">
        <v>2</v>
      </c>
      <c r="G314" t="str">
        <f>CONCATENATE(Tabla1[[#This Row],[GOLES EQUIPO 1]], "-",Tabla1[[#This Row],[GOLES EQUIPO 2]])</f>
        <v>0-2</v>
      </c>
      <c r="H31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314" t="s">
        <v>44</v>
      </c>
      <c r="J314">
        <v>0</v>
      </c>
      <c r="K314">
        <v>0</v>
      </c>
      <c r="L314" t="s">
        <v>44</v>
      </c>
      <c r="M314" t="str">
        <f>IF(Tabla1[[#This Row],[GOLES AWAY]]="si", IF(ISODD(ROW(Tabla1[[#This Row],[FASE]]))="VERDADERO", IF(Tabla1[[#This Row],[GOLES EQUIPO 2]]&lt;F315,Tabla1[[#This Row],[EQUIPO 2]],Tabla1[[#This Row],[EQUIPO 1]]), IF(Tabla1[[#This Row],[GOLES EQUIPO 2]]&lt;F313,Tabla1[[#This Row],[EQUIPO 1]],Tabla1[[#This Row],[EQUIPO 2]])), "NO APLICA")</f>
        <v>NO APLICA</v>
      </c>
      <c r="N314" t="str">
        <f>IF(   OR( Tabla1[[#This Row],[FASE]] = "FINAL_", Tabla1[[#This Row],[FASE]]= "SEMIS_", Tabla1[[#This Row],[FASE]]= "CUARTOS_"), "-", IF(E314&gt;=F314,IF(E314=F314, "EMPATE",C314),D314))</f>
        <v>REAL MADRID</v>
      </c>
      <c r="O314">
        <f>IF(ISODD(ROW(Tabla1[[#This Row],[TEMPORADA]])), SUM(Tabla1[[#This Row],[GOLES EQUIPO 1]],F315),  SUM(Tabla1[[#This Row],[GOLES EQUIPO 1]],F313) )</f>
        <v>1</v>
      </c>
      <c r="P31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EQUIPO]]&lt;O315, Tabla1[[#This Row],[EQUIPO 2]], Tabla1[[#This Row],[EQUIPO 1]]) )), "-")</f>
        <v>-</v>
      </c>
      <c r="Q314">
        <f>IF(Tabla1[[#This Row],[GANADOR DEL PARTIDO]]=Tabla1[[#This Row],[EQUIPO 1]], 1, IF(Tabla1[[#This Row],[GANADOR DEL PARTIDO]]="EMPATE",0,-1))</f>
        <v>-1</v>
      </c>
      <c r="R314">
        <f>IF(Tabla1[[#This Row],[GANADOR DEL PARTIDO]]=Tabla1[[#This Row],[EQUIPO 1]], -1, IF(Tabla1[[#This Row],[GANADOR DEL PARTIDO]]="EMPATE",0,1))</f>
        <v>1</v>
      </c>
    </row>
    <row r="315" spans="1:18" x14ac:dyDescent="0.2">
      <c r="A315" t="s">
        <v>73</v>
      </c>
      <c r="B315" t="s">
        <v>18</v>
      </c>
      <c r="C315" t="s">
        <v>74</v>
      </c>
      <c r="D315" t="s">
        <v>35</v>
      </c>
      <c r="E315">
        <v>1</v>
      </c>
      <c r="F315">
        <v>1</v>
      </c>
      <c r="G315" t="str">
        <f>CONCATENATE(Tabla1[[#This Row],[GOLES EQUIPO 1]], "-",Tabla1[[#This Row],[GOLES EQUIPO 2]])</f>
        <v>1-1</v>
      </c>
      <c r="H31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315" t="s">
        <v>44</v>
      </c>
      <c r="J315">
        <v>0</v>
      </c>
      <c r="K315">
        <v>0</v>
      </c>
      <c r="L315" t="s">
        <v>91</v>
      </c>
      <c r="M315" t="str">
        <f>IF(Tabla1[[#This Row],[GOLES AWAY]]="si", IF(ISODD(ROW(Tabla1[[#This Row],[FASE]]))="VERDADERO", IF(Tabla1[[#This Row],[GOLES EQUIPO 2]]&lt;F316,Tabla1[[#This Row],[EQUIPO 2]],Tabla1[[#This Row],[EQUIPO 1]]), IF(Tabla1[[#This Row],[GOLES EQUIPO 2]]&lt;F314,Tabla1[[#This Row],[EQUIPO 1]],Tabla1[[#This Row],[EQUIPO 2]])), "NO APLICA")</f>
        <v>LEVERKUSEN</v>
      </c>
      <c r="N315" t="str">
        <f>IF(   OR( Tabla1[[#This Row],[FASE]] = "FINAL_", Tabla1[[#This Row],[FASE]]= "SEMIS_", Tabla1[[#This Row],[FASE]]= "CUARTOS_"), "-", IF(E315&gt;=F315,IF(E315=F315, "EMPATE",C315),D315))</f>
        <v>EMPATE</v>
      </c>
      <c r="O315">
        <f>IF(ISODD(ROW(Tabla1[[#This Row],[TEMPORADA]])), SUM(Tabla1[[#This Row],[GOLES EQUIPO 1]],F316),  SUM(Tabla1[[#This Row],[GOLES EQUIPO 1]],F314) )</f>
        <v>3</v>
      </c>
      <c r="P31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EQUIPO]]&lt;O316, Tabla1[[#This Row],[EQUIPO 2]], Tabla1[[#This Row],[EQUIPO 1]]) )), "-")</f>
        <v>LEVERKUSEN</v>
      </c>
      <c r="Q315">
        <f>IF(Tabla1[[#This Row],[GANADOR DEL PARTIDO]]=Tabla1[[#This Row],[EQUIPO 1]], 1, IF(Tabla1[[#This Row],[GANADOR DEL PARTIDO]]="EMPATE",0,-1))</f>
        <v>0</v>
      </c>
      <c r="R315">
        <f>IF(Tabla1[[#This Row],[GANADOR DEL PARTIDO]]=Tabla1[[#This Row],[EQUIPO 1]], -1, IF(Tabla1[[#This Row],[GANADOR DEL PARTIDO]]="EMPATE",0,1))</f>
        <v>0</v>
      </c>
    </row>
    <row r="316" spans="1:18" x14ac:dyDescent="0.2">
      <c r="A316" t="s">
        <v>73</v>
      </c>
      <c r="B316" t="s">
        <v>18</v>
      </c>
      <c r="C316" t="s">
        <v>35</v>
      </c>
      <c r="D316" t="s">
        <v>74</v>
      </c>
      <c r="E316">
        <v>2</v>
      </c>
      <c r="F316">
        <v>2</v>
      </c>
      <c r="G316" t="str">
        <f>CONCATENATE(Tabla1[[#This Row],[GOLES EQUIPO 1]], "-",Tabla1[[#This Row],[GOLES EQUIPO 2]])</f>
        <v>2-2</v>
      </c>
      <c r="H31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2-2</v>
      </c>
      <c r="I316" t="s">
        <v>44</v>
      </c>
      <c r="J316">
        <v>0</v>
      </c>
      <c r="K316">
        <v>0</v>
      </c>
      <c r="L316" t="s">
        <v>91</v>
      </c>
      <c r="M316" t="str">
        <f>IF(Tabla1[[#This Row],[GOLES AWAY]]="si", IF(ISODD(ROW(Tabla1[[#This Row],[FASE]]))="VERDADERO", IF(Tabla1[[#This Row],[GOLES EQUIPO 2]]&lt;F317,Tabla1[[#This Row],[EQUIPO 2]],Tabla1[[#This Row],[EQUIPO 1]]), IF(Tabla1[[#This Row],[GOLES EQUIPO 2]]&lt;F315,Tabla1[[#This Row],[EQUIPO 1]],Tabla1[[#This Row],[EQUIPO 2]])), "NO APLICA")</f>
        <v>LEVERKUSEN</v>
      </c>
      <c r="N316" t="str">
        <f>IF(   OR( Tabla1[[#This Row],[FASE]] = "FINAL_", Tabla1[[#This Row],[FASE]]= "SEMIS_", Tabla1[[#This Row],[FASE]]= "CUARTOS_"), "-", IF(E316&gt;=F316,IF(E316=F316, "EMPATE",C316),D316))</f>
        <v>EMPATE</v>
      </c>
      <c r="O316">
        <f>IF(ISODD(ROW(Tabla1[[#This Row],[TEMPORADA]])), SUM(Tabla1[[#This Row],[GOLES EQUIPO 1]],F317),  SUM(Tabla1[[#This Row],[GOLES EQUIPO 1]],F315) )</f>
        <v>3</v>
      </c>
      <c r="P31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EQUIPO]]&lt;O317, Tabla1[[#This Row],[EQUIPO 2]], Tabla1[[#This Row],[EQUIPO 1]]) )), "-")</f>
        <v>-</v>
      </c>
      <c r="Q316">
        <f>IF(Tabla1[[#This Row],[GANADOR DEL PARTIDO]]=Tabla1[[#This Row],[EQUIPO 1]], 1, IF(Tabla1[[#This Row],[GANADOR DEL PARTIDO]]="EMPATE",0,-1))</f>
        <v>0</v>
      </c>
      <c r="R316">
        <f>IF(Tabla1[[#This Row],[GANADOR DEL PARTIDO]]=Tabla1[[#This Row],[EQUIPO 1]], -1, IF(Tabla1[[#This Row],[GANADOR DEL PARTIDO]]="EMPATE",0,1))</f>
        <v>0</v>
      </c>
    </row>
    <row r="317" spans="1:18" x14ac:dyDescent="0.2">
      <c r="A317" t="s">
        <v>73</v>
      </c>
      <c r="B317" t="s">
        <v>12</v>
      </c>
      <c r="C317" t="s">
        <v>35</v>
      </c>
      <c r="D317" t="s">
        <v>71</v>
      </c>
      <c r="E317">
        <v>3</v>
      </c>
      <c r="F317">
        <v>2</v>
      </c>
      <c r="G317" t="str">
        <f>CONCATENATE(Tabla1[[#This Row],[GOLES EQUIPO 1]], "-",Tabla1[[#This Row],[GOLES EQUIPO 2]])</f>
        <v>3-2</v>
      </c>
      <c r="H31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317" t="s">
        <v>44</v>
      </c>
      <c r="J317">
        <v>0</v>
      </c>
      <c r="K317">
        <v>0</v>
      </c>
      <c r="L317" t="s">
        <v>44</v>
      </c>
      <c r="M317" t="str">
        <f>IF(Tabla1[[#This Row],[GOLES AWAY]]="si", IF(ISODD(ROW(Tabla1[[#This Row],[FASE]]))="VERDADERO", IF(Tabla1[[#This Row],[GOLES EQUIPO 2]]&lt;F318,Tabla1[[#This Row],[EQUIPO 2]],Tabla1[[#This Row],[EQUIPO 1]]), IF(Tabla1[[#This Row],[GOLES EQUIPO 2]]&lt;F316,Tabla1[[#This Row],[EQUIPO 1]],Tabla1[[#This Row],[EQUIPO 2]])), "NO APLICA")</f>
        <v>NO APLICA</v>
      </c>
      <c r="N317" t="str">
        <f>IF(   OR( Tabla1[[#This Row],[FASE]] = "FINAL_", Tabla1[[#This Row],[FASE]]= "SEMIS_", Tabla1[[#This Row],[FASE]]= "CUARTOS_"), "-", IF(E317&gt;=F317,IF(E317=F317, "EMPATE",C317),D317))</f>
        <v>MANCHESTER UNITED</v>
      </c>
      <c r="O317">
        <f>IF(ISODD(ROW(Tabla1[[#This Row],[TEMPORADA]])), SUM(Tabla1[[#This Row],[GOLES EQUIPO 1]],F318),  SUM(Tabla1[[#This Row],[GOLES EQUIPO 1]],F316) )</f>
        <v>5</v>
      </c>
      <c r="P31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EQUIPO]]&lt;O318, Tabla1[[#This Row],[EQUIPO 2]], Tabla1[[#This Row],[EQUIPO 1]]) )), "-")</f>
        <v>MANCHESTER UNITED</v>
      </c>
      <c r="Q317">
        <f>IF(Tabla1[[#This Row],[GANADOR DEL PARTIDO]]=Tabla1[[#This Row],[EQUIPO 1]], 1, IF(Tabla1[[#This Row],[GANADOR DEL PARTIDO]]="EMPATE",0,-1))</f>
        <v>1</v>
      </c>
      <c r="R317">
        <f>IF(Tabla1[[#This Row],[GANADOR DEL PARTIDO]]=Tabla1[[#This Row],[EQUIPO 1]], -1, IF(Tabla1[[#This Row],[GANADOR DEL PARTIDO]]="EMPATE",0,1))</f>
        <v>-1</v>
      </c>
    </row>
    <row r="318" spans="1:18" x14ac:dyDescent="0.2">
      <c r="A318" t="s">
        <v>73</v>
      </c>
      <c r="B318" t="s">
        <v>12</v>
      </c>
      <c r="C318" t="s">
        <v>71</v>
      </c>
      <c r="D318" t="s">
        <v>35</v>
      </c>
      <c r="E318">
        <v>0</v>
      </c>
      <c r="F318">
        <v>2</v>
      </c>
      <c r="G318" t="str">
        <f>CONCATENATE(Tabla1[[#This Row],[GOLES EQUIPO 1]], "-",Tabla1[[#This Row],[GOLES EQUIPO 2]])</f>
        <v>0-2</v>
      </c>
      <c r="H31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318" t="s">
        <v>44</v>
      </c>
      <c r="J318">
        <v>0</v>
      </c>
      <c r="K318">
        <v>0</v>
      </c>
      <c r="L318" t="s">
        <v>44</v>
      </c>
      <c r="M318" t="str">
        <f>IF(Tabla1[[#This Row],[GOLES AWAY]]="si", IF(ISODD(ROW(Tabla1[[#This Row],[FASE]]))="VERDADERO", IF(Tabla1[[#This Row],[GOLES EQUIPO 2]]&lt;F319,Tabla1[[#This Row],[EQUIPO 2]],Tabla1[[#This Row],[EQUIPO 1]]), IF(Tabla1[[#This Row],[GOLES EQUIPO 2]]&lt;F317,Tabla1[[#This Row],[EQUIPO 1]],Tabla1[[#This Row],[EQUIPO 2]])), "NO APLICA")</f>
        <v>NO APLICA</v>
      </c>
      <c r="N318" t="str">
        <f>IF(   OR( Tabla1[[#This Row],[FASE]] = "FINAL_", Tabla1[[#This Row],[FASE]]= "SEMIS_", Tabla1[[#This Row],[FASE]]= "CUARTOS_"), "-", IF(E318&gt;=F318,IF(E318=F318, "EMPATE",C318),D318))</f>
        <v>MANCHESTER UNITED</v>
      </c>
      <c r="O318">
        <f>IF(ISODD(ROW(Tabla1[[#This Row],[TEMPORADA]])), SUM(Tabla1[[#This Row],[GOLES EQUIPO 1]],F319),  SUM(Tabla1[[#This Row],[GOLES EQUIPO 1]],F317) )</f>
        <v>2</v>
      </c>
      <c r="P31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EQUIPO]]&lt;O319, Tabla1[[#This Row],[EQUIPO 2]], Tabla1[[#This Row],[EQUIPO 1]]) )), "-")</f>
        <v>-</v>
      </c>
      <c r="Q318">
        <f>IF(Tabla1[[#This Row],[GANADOR DEL PARTIDO]]=Tabla1[[#This Row],[EQUIPO 1]], 1, IF(Tabla1[[#This Row],[GANADOR DEL PARTIDO]]="EMPATE",0,-1))</f>
        <v>-1</v>
      </c>
      <c r="R318">
        <f>IF(Tabla1[[#This Row],[GANADOR DEL PARTIDO]]=Tabla1[[#This Row],[EQUIPO 1]], -1, IF(Tabla1[[#This Row],[GANADOR DEL PARTIDO]]="EMPATE",0,1))</f>
        <v>1</v>
      </c>
    </row>
    <row r="319" spans="1:18" x14ac:dyDescent="0.2">
      <c r="A319" t="s">
        <v>73</v>
      </c>
      <c r="B319" t="s">
        <v>12</v>
      </c>
      <c r="C319" t="s">
        <v>74</v>
      </c>
      <c r="D319" t="s">
        <v>23</v>
      </c>
      <c r="E319">
        <v>4</v>
      </c>
      <c r="F319">
        <v>2</v>
      </c>
      <c r="G319" t="str">
        <f>CONCATENATE(Tabla1[[#This Row],[GOLES EQUIPO 1]], "-",Tabla1[[#This Row],[GOLES EQUIPO 2]])</f>
        <v>4-2</v>
      </c>
      <c r="H31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2-4</v>
      </c>
      <c r="I319" t="s">
        <v>44</v>
      </c>
      <c r="J319">
        <v>0</v>
      </c>
      <c r="K319">
        <v>0</v>
      </c>
      <c r="L319" t="s">
        <v>44</v>
      </c>
      <c r="M319" t="str">
        <f>IF(Tabla1[[#This Row],[GOLES AWAY]]="si", IF(ISODD(ROW(Tabla1[[#This Row],[FASE]]))="VERDADERO", IF(Tabla1[[#This Row],[GOLES EQUIPO 2]]&lt;F320,Tabla1[[#This Row],[EQUIPO 2]],Tabla1[[#This Row],[EQUIPO 1]]), IF(Tabla1[[#This Row],[GOLES EQUIPO 2]]&lt;F318,Tabla1[[#This Row],[EQUIPO 1]],Tabla1[[#This Row],[EQUIPO 2]])), "NO APLICA")</f>
        <v>NO APLICA</v>
      </c>
      <c r="N319" t="str">
        <f>IF(   OR( Tabla1[[#This Row],[FASE]] = "FINAL_", Tabla1[[#This Row],[FASE]]= "SEMIS_", Tabla1[[#This Row],[FASE]]= "CUARTOS_"), "-", IF(E319&gt;=F319,IF(E319=F319, "EMPATE",C319),D319))</f>
        <v>LEVERKUSEN</v>
      </c>
      <c r="O319">
        <f>IF(ISODD(ROW(Tabla1[[#This Row],[TEMPORADA]])), SUM(Tabla1[[#This Row],[GOLES EQUIPO 1]],F320),  SUM(Tabla1[[#This Row],[GOLES EQUIPO 1]],F318) )</f>
        <v>4</v>
      </c>
      <c r="P31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EQUIPO]]&lt;O320, Tabla1[[#This Row],[EQUIPO 2]], Tabla1[[#This Row],[EQUIPO 1]]) )), "-")</f>
        <v>LEVERKUSEN</v>
      </c>
      <c r="Q319">
        <f>IF(Tabla1[[#This Row],[GANADOR DEL PARTIDO]]=Tabla1[[#This Row],[EQUIPO 1]], 1, IF(Tabla1[[#This Row],[GANADOR DEL PARTIDO]]="EMPATE",0,-1))</f>
        <v>1</v>
      </c>
      <c r="R319">
        <f>IF(Tabla1[[#This Row],[GANADOR DEL PARTIDO]]=Tabla1[[#This Row],[EQUIPO 1]], -1, IF(Tabla1[[#This Row],[GANADOR DEL PARTIDO]]="EMPATE",0,1))</f>
        <v>-1</v>
      </c>
    </row>
    <row r="320" spans="1:18" x14ac:dyDescent="0.2">
      <c r="A320" t="s">
        <v>73</v>
      </c>
      <c r="B320" t="s">
        <v>12</v>
      </c>
      <c r="C320" t="s">
        <v>23</v>
      </c>
      <c r="D320" t="s">
        <v>74</v>
      </c>
      <c r="E320">
        <v>1</v>
      </c>
      <c r="F320">
        <v>0</v>
      </c>
      <c r="G320" t="str">
        <f>CONCATENATE(Tabla1[[#This Row],[GOLES EQUIPO 1]], "-",Tabla1[[#This Row],[GOLES EQUIPO 2]])</f>
        <v>1-0</v>
      </c>
      <c r="H32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320" t="s">
        <v>44</v>
      </c>
      <c r="J320">
        <v>0</v>
      </c>
      <c r="K320">
        <v>0</v>
      </c>
      <c r="L320" t="s">
        <v>44</v>
      </c>
      <c r="M320" t="str">
        <f>IF(Tabla1[[#This Row],[GOLES AWAY]]="si", IF(ISODD(ROW(Tabla1[[#This Row],[FASE]]))="VERDADERO", IF(Tabla1[[#This Row],[GOLES EQUIPO 2]]&lt;F321,Tabla1[[#This Row],[EQUIPO 2]],Tabla1[[#This Row],[EQUIPO 1]]), IF(Tabla1[[#This Row],[GOLES EQUIPO 2]]&lt;F319,Tabla1[[#This Row],[EQUIPO 1]],Tabla1[[#This Row],[EQUIPO 2]])), "NO APLICA")</f>
        <v>NO APLICA</v>
      </c>
      <c r="N320" t="str">
        <f>IF(   OR( Tabla1[[#This Row],[FASE]] = "FINAL_", Tabla1[[#This Row],[FASE]]= "SEMIS_", Tabla1[[#This Row],[FASE]]= "CUARTOS_"), "-", IF(E320&gt;=F320,IF(E320=F320, "EMPATE",C320),D320))</f>
        <v>LIVERPOOL</v>
      </c>
      <c r="O320">
        <f>IF(ISODD(ROW(Tabla1[[#This Row],[TEMPORADA]])), SUM(Tabla1[[#This Row],[GOLES EQUIPO 1]],F321),  SUM(Tabla1[[#This Row],[GOLES EQUIPO 1]],F319) )</f>
        <v>3</v>
      </c>
      <c r="P32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EQUIPO]]&lt;O321, Tabla1[[#This Row],[EQUIPO 2]], Tabla1[[#This Row],[EQUIPO 1]]) )), "-")</f>
        <v>-</v>
      </c>
      <c r="Q320">
        <f>IF(Tabla1[[#This Row],[GANADOR DEL PARTIDO]]=Tabla1[[#This Row],[EQUIPO 1]], 1, IF(Tabla1[[#This Row],[GANADOR DEL PARTIDO]]="EMPATE",0,-1))</f>
        <v>1</v>
      </c>
      <c r="R320">
        <f>IF(Tabla1[[#This Row],[GANADOR DEL PARTIDO]]=Tabla1[[#This Row],[EQUIPO 1]], -1, IF(Tabla1[[#This Row],[GANADOR DEL PARTIDO]]="EMPATE",0,1))</f>
        <v>-1</v>
      </c>
    </row>
    <row r="321" spans="1:18" x14ac:dyDescent="0.2">
      <c r="A321" t="s">
        <v>73</v>
      </c>
      <c r="B321" t="s">
        <v>12</v>
      </c>
      <c r="C321" t="s">
        <v>15</v>
      </c>
      <c r="D321" t="s">
        <v>75</v>
      </c>
      <c r="E321">
        <v>3</v>
      </c>
      <c r="F321">
        <v>1</v>
      </c>
      <c r="G321" t="str">
        <f>CONCATENATE(Tabla1[[#This Row],[GOLES EQUIPO 1]], "-",Tabla1[[#This Row],[GOLES EQUIPO 2]])</f>
        <v>3-1</v>
      </c>
      <c r="H32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321" t="s">
        <v>44</v>
      </c>
      <c r="J321">
        <v>0</v>
      </c>
      <c r="K321">
        <v>0</v>
      </c>
      <c r="L321" t="s">
        <v>44</v>
      </c>
      <c r="M321" t="str">
        <f>IF(Tabla1[[#This Row],[GOLES AWAY]]="si", IF(ISODD(ROW(Tabla1[[#This Row],[FASE]]))="VERDADERO", IF(Tabla1[[#This Row],[GOLES EQUIPO 2]]&lt;F322,Tabla1[[#This Row],[EQUIPO 2]],Tabla1[[#This Row],[EQUIPO 1]]), IF(Tabla1[[#This Row],[GOLES EQUIPO 2]]&lt;F320,Tabla1[[#This Row],[EQUIPO 1]],Tabla1[[#This Row],[EQUIPO 2]])), "NO APLICA")</f>
        <v>NO APLICA</v>
      </c>
      <c r="N321" t="str">
        <f>IF(   OR( Tabla1[[#This Row],[FASE]] = "FINAL_", Tabla1[[#This Row],[FASE]]= "SEMIS_", Tabla1[[#This Row],[FASE]]= "CUARTOS_"), "-", IF(E321&gt;=F321,IF(E321=F321, "EMPATE",C321),D321))</f>
        <v>BARCELONA</v>
      </c>
      <c r="O321">
        <f>IF(ISODD(ROW(Tabla1[[#This Row],[TEMPORADA]])), SUM(Tabla1[[#This Row],[GOLES EQUIPO 1]],F322),  SUM(Tabla1[[#This Row],[GOLES EQUIPO 1]],F320) )</f>
        <v>3</v>
      </c>
      <c r="P32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EQUIPO]]&lt;O322, Tabla1[[#This Row],[EQUIPO 2]], Tabla1[[#This Row],[EQUIPO 1]]) )), "-")</f>
        <v>BARCELONA</v>
      </c>
      <c r="Q321">
        <f>IF(Tabla1[[#This Row],[GANADOR DEL PARTIDO]]=Tabla1[[#This Row],[EQUIPO 1]], 1, IF(Tabla1[[#This Row],[GANADOR DEL PARTIDO]]="EMPATE",0,-1))</f>
        <v>1</v>
      </c>
      <c r="R321">
        <f>IF(Tabla1[[#This Row],[GANADOR DEL PARTIDO]]=Tabla1[[#This Row],[EQUIPO 1]], -1, IF(Tabla1[[#This Row],[GANADOR DEL PARTIDO]]="EMPATE",0,1))</f>
        <v>-1</v>
      </c>
    </row>
    <row r="322" spans="1:18" x14ac:dyDescent="0.2">
      <c r="A322" t="s">
        <v>73</v>
      </c>
      <c r="B322" t="s">
        <v>12</v>
      </c>
      <c r="C322" t="s">
        <v>75</v>
      </c>
      <c r="D322" t="s">
        <v>15</v>
      </c>
      <c r="E322">
        <v>1</v>
      </c>
      <c r="F322">
        <v>0</v>
      </c>
      <c r="G322" t="str">
        <f>CONCATENATE(Tabla1[[#This Row],[GOLES EQUIPO 1]], "-",Tabla1[[#This Row],[GOLES EQUIPO 2]])</f>
        <v>1-0</v>
      </c>
      <c r="H32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322" t="s">
        <v>44</v>
      </c>
      <c r="J322">
        <v>0</v>
      </c>
      <c r="K322">
        <v>0</v>
      </c>
      <c r="L322" t="s">
        <v>44</v>
      </c>
      <c r="M322" t="str">
        <f>IF(Tabla1[[#This Row],[GOLES AWAY]]="si", IF(ISODD(ROW(Tabla1[[#This Row],[FASE]]))="VERDADERO", IF(Tabla1[[#This Row],[GOLES EQUIPO 2]]&lt;F323,Tabla1[[#This Row],[EQUIPO 2]],Tabla1[[#This Row],[EQUIPO 1]]), IF(Tabla1[[#This Row],[GOLES EQUIPO 2]]&lt;F321,Tabla1[[#This Row],[EQUIPO 1]],Tabla1[[#This Row],[EQUIPO 2]])), "NO APLICA")</f>
        <v>NO APLICA</v>
      </c>
      <c r="N322" t="str">
        <f>IF(   OR( Tabla1[[#This Row],[FASE]] = "FINAL_", Tabla1[[#This Row],[FASE]]= "SEMIS_", Tabla1[[#This Row],[FASE]]= "CUARTOS_"), "-", IF(E322&gt;=F322,IF(E322=F322, "EMPATE",C322),D322))</f>
        <v>PANATHINAIKOS</v>
      </c>
      <c r="O322">
        <f>IF(ISODD(ROW(Tabla1[[#This Row],[TEMPORADA]])), SUM(Tabla1[[#This Row],[GOLES EQUIPO 1]],F323),  SUM(Tabla1[[#This Row],[GOLES EQUIPO 1]],F321) )</f>
        <v>2</v>
      </c>
      <c r="P32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EQUIPO]]&lt;O323, Tabla1[[#This Row],[EQUIPO 2]], Tabla1[[#This Row],[EQUIPO 1]]) )), "-")</f>
        <v>-</v>
      </c>
      <c r="Q322">
        <f>IF(Tabla1[[#This Row],[GANADOR DEL PARTIDO]]=Tabla1[[#This Row],[EQUIPO 1]], 1, IF(Tabla1[[#This Row],[GANADOR DEL PARTIDO]]="EMPATE",0,-1))</f>
        <v>1</v>
      </c>
      <c r="R322">
        <f>IF(Tabla1[[#This Row],[GANADOR DEL PARTIDO]]=Tabla1[[#This Row],[EQUIPO 1]], -1, IF(Tabla1[[#This Row],[GANADOR DEL PARTIDO]]="EMPATE",0,1))</f>
        <v>-1</v>
      </c>
    </row>
    <row r="323" spans="1:18" x14ac:dyDescent="0.2">
      <c r="A323" t="s">
        <v>73</v>
      </c>
      <c r="B323" t="s">
        <v>12</v>
      </c>
      <c r="C323" t="s">
        <v>5</v>
      </c>
      <c r="D323" t="s">
        <v>7</v>
      </c>
      <c r="E323">
        <v>2</v>
      </c>
      <c r="F323">
        <v>0</v>
      </c>
      <c r="G323" t="str">
        <f>CONCATENATE(Tabla1[[#This Row],[GOLES EQUIPO 1]], "-",Tabla1[[#This Row],[GOLES EQUIPO 2]])</f>
        <v>2-0</v>
      </c>
      <c r="H32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323" t="s">
        <v>44</v>
      </c>
      <c r="J323">
        <v>0</v>
      </c>
      <c r="K323">
        <v>0</v>
      </c>
      <c r="L323" t="s">
        <v>44</v>
      </c>
      <c r="M323" t="str">
        <f>IF(Tabla1[[#This Row],[GOLES AWAY]]="si", IF(ISODD(ROW(Tabla1[[#This Row],[FASE]]))="VERDADERO", IF(Tabla1[[#This Row],[GOLES EQUIPO 2]]&lt;F324,Tabla1[[#This Row],[EQUIPO 2]],Tabla1[[#This Row],[EQUIPO 1]]), IF(Tabla1[[#This Row],[GOLES EQUIPO 2]]&lt;F322,Tabla1[[#This Row],[EQUIPO 1]],Tabla1[[#This Row],[EQUIPO 2]])), "NO APLICA")</f>
        <v>NO APLICA</v>
      </c>
      <c r="N323" t="str">
        <f>IF(   OR( Tabla1[[#This Row],[FASE]] = "FINAL_", Tabla1[[#This Row],[FASE]]= "SEMIS_", Tabla1[[#This Row],[FASE]]= "CUARTOS_"), "-", IF(E323&gt;=F323,IF(E323=F323, "EMPATE",C323),D323))</f>
        <v>REAL MADRID</v>
      </c>
      <c r="O323">
        <f>IF(ISODD(ROW(Tabla1[[#This Row],[TEMPORADA]])), SUM(Tabla1[[#This Row],[GOLES EQUIPO 1]],F324),  SUM(Tabla1[[#This Row],[GOLES EQUIPO 1]],F322) )</f>
        <v>3</v>
      </c>
      <c r="P32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EQUIPO]]&lt;O324, Tabla1[[#This Row],[EQUIPO 2]], Tabla1[[#This Row],[EQUIPO 1]]) )), "-")</f>
        <v>REAL MADRID</v>
      </c>
      <c r="Q323">
        <f>IF(Tabla1[[#This Row],[GANADOR DEL PARTIDO]]=Tabla1[[#This Row],[EQUIPO 1]], 1, IF(Tabla1[[#This Row],[GANADOR DEL PARTIDO]]="EMPATE",0,-1))</f>
        <v>1</v>
      </c>
      <c r="R323">
        <f>IF(Tabla1[[#This Row],[GANADOR DEL PARTIDO]]=Tabla1[[#This Row],[EQUIPO 1]], -1, IF(Tabla1[[#This Row],[GANADOR DEL PARTIDO]]="EMPATE",0,1))</f>
        <v>-1</v>
      </c>
    </row>
    <row r="324" spans="1:18" x14ac:dyDescent="0.2">
      <c r="A324" t="s">
        <v>73</v>
      </c>
      <c r="B324" t="s">
        <v>12</v>
      </c>
      <c r="C324" t="s">
        <v>7</v>
      </c>
      <c r="D324" t="s">
        <v>5</v>
      </c>
      <c r="E324">
        <v>2</v>
      </c>
      <c r="F324">
        <v>1</v>
      </c>
      <c r="G324" t="str">
        <f>CONCATENATE(Tabla1[[#This Row],[GOLES EQUIPO 1]], "-",Tabla1[[#This Row],[GOLES EQUIPO 2]])</f>
        <v>2-1</v>
      </c>
      <c r="H32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324" t="s">
        <v>44</v>
      </c>
      <c r="J324">
        <v>0</v>
      </c>
      <c r="K324">
        <v>0</v>
      </c>
      <c r="L324" t="s">
        <v>44</v>
      </c>
      <c r="M324" t="str">
        <f>IF(Tabla1[[#This Row],[GOLES AWAY]]="si", IF(ISODD(ROW(Tabla1[[#This Row],[FASE]]))="VERDADERO", IF(Tabla1[[#This Row],[GOLES EQUIPO 2]]&lt;F325,Tabla1[[#This Row],[EQUIPO 2]],Tabla1[[#This Row],[EQUIPO 1]]), IF(Tabla1[[#This Row],[GOLES EQUIPO 2]]&lt;F323,Tabla1[[#This Row],[EQUIPO 1]],Tabla1[[#This Row],[EQUIPO 2]])), "NO APLICA")</f>
        <v>NO APLICA</v>
      </c>
      <c r="N324" t="str">
        <f>IF(   OR( Tabla1[[#This Row],[FASE]] = "FINAL_", Tabla1[[#This Row],[FASE]]= "SEMIS_", Tabla1[[#This Row],[FASE]]= "CUARTOS_"), "-", IF(E324&gt;=F324,IF(E324=F324, "EMPATE",C324),D324))</f>
        <v>BAYERN MÚNICH</v>
      </c>
      <c r="O324">
        <f>IF(ISODD(ROW(Tabla1[[#This Row],[TEMPORADA]])), SUM(Tabla1[[#This Row],[GOLES EQUIPO 1]],F325),  SUM(Tabla1[[#This Row],[GOLES EQUIPO 1]],F323) )</f>
        <v>2</v>
      </c>
      <c r="P32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EQUIPO]]&lt;O325, Tabla1[[#This Row],[EQUIPO 2]], Tabla1[[#This Row],[EQUIPO 1]]) )), "-")</f>
        <v>-</v>
      </c>
      <c r="Q324">
        <f>IF(Tabla1[[#This Row],[GANADOR DEL PARTIDO]]=Tabla1[[#This Row],[EQUIPO 1]], 1, IF(Tabla1[[#This Row],[GANADOR DEL PARTIDO]]="EMPATE",0,-1))</f>
        <v>1</v>
      </c>
      <c r="R324">
        <f>IF(Tabla1[[#This Row],[GANADOR DEL PARTIDO]]=Tabla1[[#This Row],[EQUIPO 1]], -1, IF(Tabla1[[#This Row],[GANADOR DEL PARTIDO]]="EMPATE",0,1))</f>
        <v>-1</v>
      </c>
    </row>
    <row r="325" spans="1:18" x14ac:dyDescent="0.2">
      <c r="A325" t="s">
        <v>76</v>
      </c>
      <c r="B325" t="s">
        <v>6</v>
      </c>
      <c r="C325" t="s">
        <v>67</v>
      </c>
      <c r="D325" t="s">
        <v>7</v>
      </c>
      <c r="E325">
        <v>1</v>
      </c>
      <c r="F325">
        <v>1</v>
      </c>
      <c r="G325" t="str">
        <f>CONCATENATE(Tabla1[[#This Row],[GOLES EQUIPO 1]], "-",Tabla1[[#This Row],[GOLES EQUIPO 2]])</f>
        <v>1-1</v>
      </c>
      <c r="H32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325" t="s">
        <v>91</v>
      </c>
      <c r="J325">
        <v>4</v>
      </c>
      <c r="K325">
        <v>5</v>
      </c>
      <c r="L325" t="s">
        <v>44</v>
      </c>
      <c r="M325" t="str">
        <f>IF(Tabla1[[#This Row],[GOLES AWAY]]="si", IF(ISODD(ROW(Tabla1[[#This Row],[FASE]]))="VERDADERO", IF(Tabla1[[#This Row],[GOLES EQUIPO 2]]&lt;F326,Tabla1[[#This Row],[EQUIPO 2]],Tabla1[[#This Row],[EQUIPO 1]]), IF(Tabla1[[#This Row],[GOLES EQUIPO 2]]&lt;F324,Tabla1[[#This Row],[EQUIPO 1]],Tabla1[[#This Row],[EQUIPO 2]])), "NO APLICA")</f>
        <v>NO APLICA</v>
      </c>
      <c r="N325" t="str">
        <f>IF(   OR( Tabla1[[#This Row],[FASE]] = "FINAL_", Tabla1[[#This Row],[FASE]]= "SEMIS_", Tabla1[[#This Row],[FASE]]= "CUARTOS_"), "-", IF(E325&gt;=F325,IF(E325=F325, "EMPATE",C325),D325))</f>
        <v>EMPATE</v>
      </c>
      <c r="O325">
        <f>IF(ISODD(ROW(Tabla1[[#This Row],[TEMPORADA]])), SUM(Tabla1[[#This Row],[GOLES EQUIPO 1]],F326),  SUM(Tabla1[[#This Row],[GOLES EQUIPO 1]],F324) )</f>
        <v>1</v>
      </c>
      <c r="P32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EQUIPO]]&lt;O326, Tabla1[[#This Row],[EQUIPO 2]], Tabla1[[#This Row],[EQUIPO 1]]) )), "-")</f>
        <v>BAYERN MÚNICH</v>
      </c>
      <c r="Q325">
        <f>IF(Tabla1[[#This Row],[GANADOR DEL PARTIDO]]=Tabla1[[#This Row],[EQUIPO 1]], 1, IF(Tabla1[[#This Row],[GANADOR DEL PARTIDO]]="EMPATE",0,-1))</f>
        <v>0</v>
      </c>
      <c r="R325">
        <f>IF(Tabla1[[#This Row],[GANADOR DEL PARTIDO]]=Tabla1[[#This Row],[EQUIPO 1]], -1, IF(Tabla1[[#This Row],[GANADOR DEL PARTIDO]]="EMPATE",0,1))</f>
        <v>0</v>
      </c>
    </row>
    <row r="326" spans="1:18" x14ac:dyDescent="0.2">
      <c r="A326" t="s">
        <v>76</v>
      </c>
      <c r="B326" t="s">
        <v>99</v>
      </c>
      <c r="C326" t="s">
        <v>7</v>
      </c>
      <c r="D326" t="s">
        <v>67</v>
      </c>
      <c r="E326">
        <v>0</v>
      </c>
      <c r="F326">
        <v>0</v>
      </c>
      <c r="G326" t="str">
        <f>CONCATENATE(Tabla1[[#This Row],[GOLES EQUIPO 1]], "-",Tabla1[[#This Row],[GOLES EQUIPO 2]])</f>
        <v>0-0</v>
      </c>
      <c r="H32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326" t="s">
        <v>91</v>
      </c>
      <c r="J326">
        <v>5</v>
      </c>
      <c r="K326">
        <v>4</v>
      </c>
      <c r="L326" t="s">
        <v>44</v>
      </c>
      <c r="M326" t="str">
        <f>IF(Tabla1[[#This Row],[GOLES AWAY]]="si", IF(ISODD(ROW(Tabla1[[#This Row],[FASE]]))="VERDADERO", IF(Tabla1[[#This Row],[GOLES EQUIPO 2]]&lt;F327,Tabla1[[#This Row],[EQUIPO 2]],Tabla1[[#This Row],[EQUIPO 1]]), IF(Tabla1[[#This Row],[GOLES EQUIPO 2]]&lt;F325,Tabla1[[#This Row],[EQUIPO 1]],Tabla1[[#This Row],[EQUIPO 2]])), "NO APLICA")</f>
        <v>NO APLICA</v>
      </c>
      <c r="N326" t="str">
        <f>IF(   OR( Tabla1[[#This Row],[FASE]] = "FINAL_", Tabla1[[#This Row],[FASE]]= "SEMIS_", Tabla1[[#This Row],[FASE]]= "CUARTOS_"), "-", IF(E326&gt;=F326,IF(E326=F326, "EMPATE",C326),D326))</f>
        <v>-</v>
      </c>
      <c r="O326">
        <f>IF(ISODD(ROW(Tabla1[[#This Row],[TEMPORADA]])), SUM(Tabla1[[#This Row],[GOLES EQUIPO 1]],F327),  SUM(Tabla1[[#This Row],[GOLES EQUIPO 1]],F325) )</f>
        <v>1</v>
      </c>
      <c r="P32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EQUIPO]]&lt;O327, Tabla1[[#This Row],[EQUIPO 2]], Tabla1[[#This Row],[EQUIPO 1]]) )), "-")</f>
        <v>-</v>
      </c>
      <c r="Q326">
        <f>IF(Tabla1[[#This Row],[GANADOR DEL PARTIDO]]=Tabla1[[#This Row],[EQUIPO 1]], 1, IF(Tabla1[[#This Row],[GANADOR DEL PARTIDO]]="EMPATE",0,-1))</f>
        <v>-1</v>
      </c>
      <c r="R326">
        <f>IF(Tabla1[[#This Row],[GANADOR DEL PARTIDO]]=Tabla1[[#This Row],[EQUIPO 1]], -1, IF(Tabla1[[#This Row],[GANADOR DEL PARTIDO]]="EMPATE",0,1))</f>
        <v>1</v>
      </c>
    </row>
    <row r="327" spans="1:18" x14ac:dyDescent="0.2">
      <c r="A327" t="s">
        <v>76</v>
      </c>
      <c r="B327" t="s">
        <v>18</v>
      </c>
      <c r="C327" t="s">
        <v>7</v>
      </c>
      <c r="D327" t="s">
        <v>5</v>
      </c>
      <c r="E327">
        <v>2</v>
      </c>
      <c r="F327">
        <v>1</v>
      </c>
      <c r="G327" t="str">
        <f>CONCATENATE(Tabla1[[#This Row],[GOLES EQUIPO 1]], "-",Tabla1[[#This Row],[GOLES EQUIPO 2]])</f>
        <v>2-1</v>
      </c>
      <c r="H32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327" t="s">
        <v>44</v>
      </c>
      <c r="J327">
        <v>0</v>
      </c>
      <c r="K327">
        <v>0</v>
      </c>
      <c r="L327" t="s">
        <v>44</v>
      </c>
      <c r="M327" t="str">
        <f>IF(Tabla1[[#This Row],[GOLES AWAY]]="si", IF(ISODD(ROW(Tabla1[[#This Row],[FASE]]))="VERDADERO", IF(Tabla1[[#This Row],[GOLES EQUIPO 2]]&lt;F328,Tabla1[[#This Row],[EQUIPO 2]],Tabla1[[#This Row],[EQUIPO 1]]), IF(Tabla1[[#This Row],[GOLES EQUIPO 2]]&lt;F326,Tabla1[[#This Row],[EQUIPO 1]],Tabla1[[#This Row],[EQUIPO 2]])), "NO APLICA")</f>
        <v>NO APLICA</v>
      </c>
      <c r="N327" t="str">
        <f>IF(   OR( Tabla1[[#This Row],[FASE]] = "FINAL_", Tabla1[[#This Row],[FASE]]= "SEMIS_", Tabla1[[#This Row],[FASE]]= "CUARTOS_"), "-", IF(E327&gt;=F327,IF(E327=F327, "EMPATE",C327),D327))</f>
        <v>BAYERN MÚNICH</v>
      </c>
      <c r="O327">
        <f>IF(ISODD(ROW(Tabla1[[#This Row],[TEMPORADA]])), SUM(Tabla1[[#This Row],[GOLES EQUIPO 1]],F328),  SUM(Tabla1[[#This Row],[GOLES EQUIPO 1]],F326) )</f>
        <v>3</v>
      </c>
      <c r="P32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EQUIPO]]&lt;O328, Tabla1[[#This Row],[EQUIPO 2]], Tabla1[[#This Row],[EQUIPO 1]]) )), "-")</f>
        <v>BAYERN MÚNICH</v>
      </c>
      <c r="Q327">
        <f>IF(Tabla1[[#This Row],[GANADOR DEL PARTIDO]]=Tabla1[[#This Row],[EQUIPO 1]], 1, IF(Tabla1[[#This Row],[GANADOR DEL PARTIDO]]="EMPATE",0,-1))</f>
        <v>1</v>
      </c>
      <c r="R327">
        <f>IF(Tabla1[[#This Row],[GANADOR DEL PARTIDO]]=Tabla1[[#This Row],[EQUIPO 1]], -1, IF(Tabla1[[#This Row],[GANADOR DEL PARTIDO]]="EMPATE",0,1))</f>
        <v>-1</v>
      </c>
    </row>
    <row r="328" spans="1:18" x14ac:dyDescent="0.2">
      <c r="A328" t="s">
        <v>76</v>
      </c>
      <c r="B328" t="s">
        <v>18</v>
      </c>
      <c r="C328" t="s">
        <v>5</v>
      </c>
      <c r="D328" t="s">
        <v>7</v>
      </c>
      <c r="E328">
        <v>0</v>
      </c>
      <c r="F328">
        <v>1</v>
      </c>
      <c r="G328" t="str">
        <f>CONCATENATE(Tabla1[[#This Row],[GOLES EQUIPO 1]], "-",Tabla1[[#This Row],[GOLES EQUIPO 2]])</f>
        <v>0-1</v>
      </c>
      <c r="H32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328" t="s">
        <v>44</v>
      </c>
      <c r="J328">
        <v>0</v>
      </c>
      <c r="K328">
        <v>0</v>
      </c>
      <c r="L328" t="s">
        <v>44</v>
      </c>
      <c r="M328" t="str">
        <f>IF(Tabla1[[#This Row],[GOLES AWAY]]="si", IF(ISODD(ROW(Tabla1[[#This Row],[FASE]]))="VERDADERO", IF(Tabla1[[#This Row],[GOLES EQUIPO 2]]&lt;F329,Tabla1[[#This Row],[EQUIPO 2]],Tabla1[[#This Row],[EQUIPO 1]]), IF(Tabla1[[#This Row],[GOLES EQUIPO 2]]&lt;F327,Tabla1[[#This Row],[EQUIPO 1]],Tabla1[[#This Row],[EQUIPO 2]])), "NO APLICA")</f>
        <v>NO APLICA</v>
      </c>
      <c r="N328" t="str">
        <f>IF(   OR( Tabla1[[#This Row],[FASE]] = "FINAL_", Tabla1[[#This Row],[FASE]]= "SEMIS_", Tabla1[[#This Row],[FASE]]= "CUARTOS_"), "-", IF(E328&gt;=F328,IF(E328=F328, "EMPATE",C328),D328))</f>
        <v>BAYERN MÚNICH</v>
      </c>
      <c r="O328">
        <f>IF(ISODD(ROW(Tabla1[[#This Row],[TEMPORADA]])), SUM(Tabla1[[#This Row],[GOLES EQUIPO 1]],F329),  SUM(Tabla1[[#This Row],[GOLES EQUIPO 1]],F327) )</f>
        <v>1</v>
      </c>
      <c r="P32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EQUIPO]]&lt;O329, Tabla1[[#This Row],[EQUIPO 2]], Tabla1[[#This Row],[EQUIPO 1]]) )), "-")</f>
        <v>-</v>
      </c>
      <c r="Q328">
        <f>IF(Tabla1[[#This Row],[GANADOR DEL PARTIDO]]=Tabla1[[#This Row],[EQUIPO 1]], 1, IF(Tabla1[[#This Row],[GANADOR DEL PARTIDO]]="EMPATE",0,-1))</f>
        <v>-1</v>
      </c>
      <c r="R328">
        <f>IF(Tabla1[[#This Row],[GANADOR DEL PARTIDO]]=Tabla1[[#This Row],[EQUIPO 1]], -1, IF(Tabla1[[#This Row],[GANADOR DEL PARTIDO]]="EMPATE",0,1))</f>
        <v>1</v>
      </c>
    </row>
    <row r="329" spans="1:18" x14ac:dyDescent="0.2">
      <c r="A329" t="s">
        <v>76</v>
      </c>
      <c r="B329" t="s">
        <v>18</v>
      </c>
      <c r="C329" t="s">
        <v>67</v>
      </c>
      <c r="D329" t="s">
        <v>77</v>
      </c>
      <c r="E329">
        <v>3</v>
      </c>
      <c r="F329">
        <v>0</v>
      </c>
      <c r="G329" t="str">
        <f>CONCATENATE(Tabla1[[#This Row],[GOLES EQUIPO 1]], "-",Tabla1[[#This Row],[GOLES EQUIPO 2]])</f>
        <v>3-0</v>
      </c>
      <c r="H32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329" t="s">
        <v>44</v>
      </c>
      <c r="J329">
        <v>0</v>
      </c>
      <c r="K329">
        <v>0</v>
      </c>
      <c r="L329" t="s">
        <v>44</v>
      </c>
      <c r="M329" t="str">
        <f>IF(Tabla1[[#This Row],[GOLES AWAY]]="si", IF(ISODD(ROW(Tabla1[[#This Row],[FASE]]))="VERDADERO", IF(Tabla1[[#This Row],[GOLES EQUIPO 2]]&lt;F330,Tabla1[[#This Row],[EQUIPO 2]],Tabla1[[#This Row],[EQUIPO 1]]), IF(Tabla1[[#This Row],[GOLES EQUIPO 2]]&lt;F328,Tabla1[[#This Row],[EQUIPO 1]],Tabla1[[#This Row],[EQUIPO 2]])), "NO APLICA")</f>
        <v>NO APLICA</v>
      </c>
      <c r="N329" t="str">
        <f>IF(   OR( Tabla1[[#This Row],[FASE]] = "FINAL_", Tabla1[[#This Row],[FASE]]= "SEMIS_", Tabla1[[#This Row],[FASE]]= "CUARTOS_"), "-", IF(E329&gt;=F329,IF(E329=F329, "EMPATE",C329),D329))</f>
        <v>VALENCIA</v>
      </c>
      <c r="O329">
        <f>IF(ISODD(ROW(Tabla1[[#This Row],[TEMPORADA]])), SUM(Tabla1[[#This Row],[GOLES EQUIPO 1]],F330),  SUM(Tabla1[[#This Row],[GOLES EQUIPO 1]],F328) )</f>
        <v>3</v>
      </c>
      <c r="P32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EQUIPO]]&lt;O330, Tabla1[[#This Row],[EQUIPO 2]], Tabla1[[#This Row],[EQUIPO 1]]) )), "-")</f>
        <v>VALENCIA</v>
      </c>
      <c r="Q329">
        <f>IF(Tabla1[[#This Row],[GANADOR DEL PARTIDO]]=Tabla1[[#This Row],[EQUIPO 1]], 1, IF(Tabla1[[#This Row],[GANADOR DEL PARTIDO]]="EMPATE",0,-1))</f>
        <v>1</v>
      </c>
      <c r="R329">
        <f>IF(Tabla1[[#This Row],[GANADOR DEL PARTIDO]]=Tabla1[[#This Row],[EQUIPO 1]], -1, IF(Tabla1[[#This Row],[GANADOR DEL PARTIDO]]="EMPATE",0,1))</f>
        <v>-1</v>
      </c>
    </row>
    <row r="330" spans="1:18" x14ac:dyDescent="0.2">
      <c r="A330" t="s">
        <v>76</v>
      </c>
      <c r="B330" t="s">
        <v>18</v>
      </c>
      <c r="C330" t="s">
        <v>77</v>
      </c>
      <c r="D330" t="s">
        <v>67</v>
      </c>
      <c r="E330">
        <v>0</v>
      </c>
      <c r="F330">
        <v>0</v>
      </c>
      <c r="G330" t="str">
        <f>CONCATENATE(Tabla1[[#This Row],[GOLES EQUIPO 1]], "-",Tabla1[[#This Row],[GOLES EQUIPO 2]])</f>
        <v>0-0</v>
      </c>
      <c r="H33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330" t="s">
        <v>44</v>
      </c>
      <c r="J330">
        <v>0</v>
      </c>
      <c r="K330">
        <v>0</v>
      </c>
      <c r="L330" t="s">
        <v>44</v>
      </c>
      <c r="M330" t="str">
        <f>IF(Tabla1[[#This Row],[GOLES AWAY]]="si", IF(ISODD(ROW(Tabla1[[#This Row],[FASE]]))="VERDADERO", IF(Tabla1[[#This Row],[GOLES EQUIPO 2]]&lt;F331,Tabla1[[#This Row],[EQUIPO 2]],Tabla1[[#This Row],[EQUIPO 1]]), IF(Tabla1[[#This Row],[GOLES EQUIPO 2]]&lt;F329,Tabla1[[#This Row],[EQUIPO 1]],Tabla1[[#This Row],[EQUIPO 2]])), "NO APLICA")</f>
        <v>NO APLICA</v>
      </c>
      <c r="N330" t="str">
        <f>IF(   OR( Tabla1[[#This Row],[FASE]] = "FINAL_", Tabla1[[#This Row],[FASE]]= "SEMIS_", Tabla1[[#This Row],[FASE]]= "CUARTOS_"), "-", IF(E330&gt;=F330,IF(E330=F330, "EMPATE",C330),D330))</f>
        <v>EMPATE</v>
      </c>
      <c r="O330">
        <f>IF(ISODD(ROW(Tabla1[[#This Row],[TEMPORADA]])), SUM(Tabla1[[#This Row],[GOLES EQUIPO 1]],F331),  SUM(Tabla1[[#This Row],[GOLES EQUIPO 1]],F329) )</f>
        <v>0</v>
      </c>
      <c r="P33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EQUIPO]]&lt;O331, Tabla1[[#This Row],[EQUIPO 2]], Tabla1[[#This Row],[EQUIPO 1]]) )), "-")</f>
        <v>-</v>
      </c>
      <c r="Q330">
        <f>IF(Tabla1[[#This Row],[GANADOR DEL PARTIDO]]=Tabla1[[#This Row],[EQUIPO 1]], 1, IF(Tabla1[[#This Row],[GANADOR DEL PARTIDO]]="EMPATE",0,-1))</f>
        <v>0</v>
      </c>
      <c r="R330">
        <f>IF(Tabla1[[#This Row],[GANADOR DEL PARTIDO]]=Tabla1[[#This Row],[EQUIPO 1]], -1, IF(Tabla1[[#This Row],[GANADOR DEL PARTIDO]]="EMPATE",0,1))</f>
        <v>0</v>
      </c>
    </row>
    <row r="331" spans="1:18" x14ac:dyDescent="0.2">
      <c r="A331" t="s">
        <v>76</v>
      </c>
      <c r="B331" t="s">
        <v>12</v>
      </c>
      <c r="C331" t="s">
        <v>5</v>
      </c>
      <c r="D331" t="s">
        <v>48</v>
      </c>
      <c r="E331">
        <v>3</v>
      </c>
      <c r="F331">
        <v>0</v>
      </c>
      <c r="G331" t="str">
        <f>CONCATENATE(Tabla1[[#This Row],[GOLES EQUIPO 1]], "-",Tabla1[[#This Row],[GOLES EQUIPO 2]])</f>
        <v>3-0</v>
      </c>
      <c r="H33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331" t="s">
        <v>44</v>
      </c>
      <c r="J331">
        <v>0</v>
      </c>
      <c r="K331">
        <v>0</v>
      </c>
      <c r="L331" t="s">
        <v>44</v>
      </c>
      <c r="M331" t="str">
        <f>IF(Tabla1[[#This Row],[GOLES AWAY]]="si", IF(ISODD(ROW(Tabla1[[#This Row],[FASE]]))="VERDADERO", IF(Tabla1[[#This Row],[GOLES EQUIPO 2]]&lt;F332,Tabla1[[#This Row],[EQUIPO 2]],Tabla1[[#This Row],[EQUIPO 1]]), IF(Tabla1[[#This Row],[GOLES EQUIPO 2]]&lt;F330,Tabla1[[#This Row],[EQUIPO 1]],Tabla1[[#This Row],[EQUIPO 2]])), "NO APLICA")</f>
        <v>NO APLICA</v>
      </c>
      <c r="N331" t="str">
        <f>IF(   OR( Tabla1[[#This Row],[FASE]] = "FINAL_", Tabla1[[#This Row],[FASE]]= "SEMIS_", Tabla1[[#This Row],[FASE]]= "CUARTOS_"), "-", IF(E331&gt;=F331,IF(E331=F331, "EMPATE",C331),D331))</f>
        <v>REAL MADRID</v>
      </c>
      <c r="O331">
        <f>IF(ISODD(ROW(Tabla1[[#This Row],[TEMPORADA]])), SUM(Tabla1[[#This Row],[GOLES EQUIPO 1]],F332),  SUM(Tabla1[[#This Row],[GOLES EQUIPO 1]],F330) )</f>
        <v>5</v>
      </c>
      <c r="P33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EQUIPO]]&lt;O332, Tabla1[[#This Row],[EQUIPO 2]], Tabla1[[#This Row],[EQUIPO 1]]) )), "-")</f>
        <v>REAL MADRID</v>
      </c>
      <c r="Q331">
        <f>IF(Tabla1[[#This Row],[GANADOR DEL PARTIDO]]=Tabla1[[#This Row],[EQUIPO 1]], 1, IF(Tabla1[[#This Row],[GANADOR DEL PARTIDO]]="EMPATE",0,-1))</f>
        <v>1</v>
      </c>
      <c r="R331">
        <f>IF(Tabla1[[#This Row],[GANADOR DEL PARTIDO]]=Tabla1[[#This Row],[EQUIPO 1]], -1, IF(Tabla1[[#This Row],[GANADOR DEL PARTIDO]]="EMPATE",0,1))</f>
        <v>-1</v>
      </c>
    </row>
    <row r="332" spans="1:18" x14ac:dyDescent="0.2">
      <c r="A332" t="s">
        <v>76</v>
      </c>
      <c r="B332" t="s">
        <v>12</v>
      </c>
      <c r="C332" t="s">
        <v>48</v>
      </c>
      <c r="D332" t="s">
        <v>5</v>
      </c>
      <c r="E332">
        <v>3</v>
      </c>
      <c r="F332">
        <v>2</v>
      </c>
      <c r="G332" t="str">
        <f>CONCATENATE(Tabla1[[#This Row],[GOLES EQUIPO 1]], "-",Tabla1[[#This Row],[GOLES EQUIPO 2]])</f>
        <v>3-2</v>
      </c>
      <c r="H33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332" t="s">
        <v>44</v>
      </c>
      <c r="J332">
        <v>0</v>
      </c>
      <c r="K332">
        <v>0</v>
      </c>
      <c r="L332" t="s">
        <v>44</v>
      </c>
      <c r="M332" t="str">
        <f>IF(Tabla1[[#This Row],[GOLES AWAY]]="si", IF(ISODD(ROW(Tabla1[[#This Row],[FASE]]))="VERDADERO", IF(Tabla1[[#This Row],[GOLES EQUIPO 2]]&lt;F333,Tabla1[[#This Row],[EQUIPO 2]],Tabla1[[#This Row],[EQUIPO 1]]), IF(Tabla1[[#This Row],[GOLES EQUIPO 2]]&lt;F331,Tabla1[[#This Row],[EQUIPO 1]],Tabla1[[#This Row],[EQUIPO 2]])), "NO APLICA")</f>
        <v>NO APLICA</v>
      </c>
      <c r="N332" t="str">
        <f>IF(   OR( Tabla1[[#This Row],[FASE]] = "FINAL_", Tabla1[[#This Row],[FASE]]= "SEMIS_", Tabla1[[#This Row],[FASE]]= "CUARTOS_"), "-", IF(E332&gt;=F332,IF(E332=F332, "EMPATE",C332),D332))</f>
        <v>GALATASARAY</v>
      </c>
      <c r="O332">
        <f>IF(ISODD(ROW(Tabla1[[#This Row],[TEMPORADA]])), SUM(Tabla1[[#This Row],[GOLES EQUIPO 1]],F333),  SUM(Tabla1[[#This Row],[GOLES EQUIPO 1]],F331) )</f>
        <v>3</v>
      </c>
      <c r="P33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EQUIPO]]&lt;O333, Tabla1[[#This Row],[EQUIPO 2]], Tabla1[[#This Row],[EQUIPO 1]]) )), "-")</f>
        <v>-</v>
      </c>
      <c r="Q332">
        <f>IF(Tabla1[[#This Row],[GANADOR DEL PARTIDO]]=Tabla1[[#This Row],[EQUIPO 1]], 1, IF(Tabla1[[#This Row],[GANADOR DEL PARTIDO]]="EMPATE",0,-1))</f>
        <v>1</v>
      </c>
      <c r="R332">
        <f>IF(Tabla1[[#This Row],[GANADOR DEL PARTIDO]]=Tabla1[[#This Row],[EQUIPO 1]], -1, IF(Tabla1[[#This Row],[GANADOR DEL PARTIDO]]="EMPATE",0,1))</f>
        <v>-1</v>
      </c>
    </row>
    <row r="333" spans="1:18" x14ac:dyDescent="0.2">
      <c r="A333" t="s">
        <v>76</v>
      </c>
      <c r="B333" t="s">
        <v>12</v>
      </c>
      <c r="C333" t="s">
        <v>67</v>
      </c>
      <c r="D333" t="s">
        <v>11</v>
      </c>
      <c r="E333">
        <v>1</v>
      </c>
      <c r="F333">
        <v>0</v>
      </c>
      <c r="G333" t="str">
        <f>CONCATENATE(Tabla1[[#This Row],[GOLES EQUIPO 1]], "-",Tabla1[[#This Row],[GOLES EQUIPO 2]])</f>
        <v>1-0</v>
      </c>
      <c r="H33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333" t="s">
        <v>44</v>
      </c>
      <c r="J333">
        <v>0</v>
      </c>
      <c r="K333">
        <v>0</v>
      </c>
      <c r="L333" t="s">
        <v>91</v>
      </c>
      <c r="M333" t="str">
        <f>IF(Tabla1[[#This Row],[GOLES AWAY]]="si", IF(ISODD(ROW(Tabla1[[#This Row],[FASE]]))="VERDADERO", IF(Tabla1[[#This Row],[GOLES EQUIPO 2]]&lt;F334,Tabla1[[#This Row],[EQUIPO 2]],Tabla1[[#This Row],[EQUIPO 1]]), IF(Tabla1[[#This Row],[GOLES EQUIPO 2]]&lt;F332,Tabla1[[#This Row],[EQUIPO 1]],Tabla1[[#This Row],[EQUIPO 2]])), "NO APLICA")</f>
        <v>VALENCIA</v>
      </c>
      <c r="N333" t="str">
        <f>IF(   OR( Tabla1[[#This Row],[FASE]] = "FINAL_", Tabla1[[#This Row],[FASE]]= "SEMIS_", Tabla1[[#This Row],[FASE]]= "CUARTOS_"), "-", IF(E333&gt;=F333,IF(E333=F333, "EMPATE",C333),D333))</f>
        <v>VALENCIA</v>
      </c>
      <c r="O333">
        <f>IF(ISODD(ROW(Tabla1[[#This Row],[TEMPORADA]])), SUM(Tabla1[[#This Row],[GOLES EQUIPO 1]],F334),  SUM(Tabla1[[#This Row],[GOLES EQUIPO 1]],F332) )</f>
        <v>2</v>
      </c>
      <c r="P33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EQUIPO]]&lt;O334, Tabla1[[#This Row],[EQUIPO 2]], Tabla1[[#This Row],[EQUIPO 1]]) )), "-")</f>
        <v>VALENCIA</v>
      </c>
      <c r="Q333">
        <f>IF(Tabla1[[#This Row],[GANADOR DEL PARTIDO]]=Tabla1[[#This Row],[EQUIPO 1]], 1, IF(Tabla1[[#This Row],[GANADOR DEL PARTIDO]]="EMPATE",0,-1))</f>
        <v>1</v>
      </c>
      <c r="R333">
        <f>IF(Tabla1[[#This Row],[GANADOR DEL PARTIDO]]=Tabla1[[#This Row],[EQUIPO 1]], -1, IF(Tabla1[[#This Row],[GANADOR DEL PARTIDO]]="EMPATE",0,1))</f>
        <v>-1</v>
      </c>
    </row>
    <row r="334" spans="1:18" x14ac:dyDescent="0.2">
      <c r="A334" t="s">
        <v>76</v>
      </c>
      <c r="B334" t="s">
        <v>12</v>
      </c>
      <c r="C334" t="s">
        <v>11</v>
      </c>
      <c r="D334" t="s">
        <v>67</v>
      </c>
      <c r="E334">
        <v>2</v>
      </c>
      <c r="F334">
        <v>1</v>
      </c>
      <c r="G334" t="str">
        <f>CONCATENATE(Tabla1[[#This Row],[GOLES EQUIPO 1]], "-",Tabla1[[#This Row],[GOLES EQUIPO 2]])</f>
        <v>2-1</v>
      </c>
      <c r="H33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334" t="s">
        <v>44</v>
      </c>
      <c r="J334">
        <v>0</v>
      </c>
      <c r="K334">
        <v>0</v>
      </c>
      <c r="L334" t="s">
        <v>91</v>
      </c>
      <c r="M334" t="str">
        <f>IF(Tabla1[[#This Row],[GOLES AWAY]]="si", IF(ISODD(ROW(Tabla1[[#This Row],[FASE]]))="VERDADERO", IF(Tabla1[[#This Row],[GOLES EQUIPO 2]]&lt;F335,Tabla1[[#This Row],[EQUIPO 2]],Tabla1[[#This Row],[EQUIPO 1]]), IF(Tabla1[[#This Row],[GOLES EQUIPO 2]]&lt;F333,Tabla1[[#This Row],[EQUIPO 1]],Tabla1[[#This Row],[EQUIPO 2]])), "NO APLICA")</f>
        <v>VALENCIA</v>
      </c>
      <c r="N334" t="str">
        <f>IF(   OR( Tabla1[[#This Row],[FASE]] = "FINAL_", Tabla1[[#This Row],[FASE]]= "SEMIS_", Tabla1[[#This Row],[FASE]]= "CUARTOS_"), "-", IF(E334&gt;=F334,IF(E334=F334, "EMPATE",C334),D334))</f>
        <v>ARSENAL</v>
      </c>
      <c r="O334">
        <f>IF(ISODD(ROW(Tabla1[[#This Row],[TEMPORADA]])), SUM(Tabla1[[#This Row],[GOLES EQUIPO 1]],F335),  SUM(Tabla1[[#This Row],[GOLES EQUIPO 1]],F333) )</f>
        <v>2</v>
      </c>
      <c r="P33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EQUIPO]]&lt;O335, Tabla1[[#This Row],[EQUIPO 2]], Tabla1[[#This Row],[EQUIPO 1]]) )), "-")</f>
        <v>-</v>
      </c>
      <c r="Q334">
        <f>IF(Tabla1[[#This Row],[GANADOR DEL PARTIDO]]=Tabla1[[#This Row],[EQUIPO 1]], 1, IF(Tabla1[[#This Row],[GANADOR DEL PARTIDO]]="EMPATE",0,-1))</f>
        <v>1</v>
      </c>
      <c r="R334">
        <f>IF(Tabla1[[#This Row],[GANADOR DEL PARTIDO]]=Tabla1[[#This Row],[EQUIPO 1]], -1, IF(Tabla1[[#This Row],[GANADOR DEL PARTIDO]]="EMPATE",0,1))</f>
        <v>-1</v>
      </c>
    </row>
    <row r="335" spans="1:18" x14ac:dyDescent="0.2">
      <c r="A335" t="s">
        <v>76</v>
      </c>
      <c r="B335" t="s">
        <v>12</v>
      </c>
      <c r="C335" t="s">
        <v>71</v>
      </c>
      <c r="D335" t="s">
        <v>77</v>
      </c>
      <c r="E335">
        <v>2</v>
      </c>
      <c r="F335">
        <v>0</v>
      </c>
      <c r="G335" t="str">
        <f>CONCATENATE(Tabla1[[#This Row],[GOLES EQUIPO 1]], "-",Tabla1[[#This Row],[GOLES EQUIPO 2]])</f>
        <v>2-0</v>
      </c>
      <c r="H33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335" t="s">
        <v>44</v>
      </c>
      <c r="J335">
        <v>0</v>
      </c>
      <c r="K335">
        <v>0</v>
      </c>
      <c r="L335" t="s">
        <v>44</v>
      </c>
      <c r="M335" t="str">
        <f>IF(Tabla1[[#This Row],[GOLES AWAY]]="si", IF(ISODD(ROW(Tabla1[[#This Row],[FASE]]))="VERDADERO", IF(Tabla1[[#This Row],[GOLES EQUIPO 2]]&lt;F336,Tabla1[[#This Row],[EQUIPO 2]],Tabla1[[#This Row],[EQUIPO 1]]), IF(Tabla1[[#This Row],[GOLES EQUIPO 2]]&lt;F334,Tabla1[[#This Row],[EQUIPO 1]],Tabla1[[#This Row],[EQUIPO 2]])), "NO APLICA")</f>
        <v>NO APLICA</v>
      </c>
      <c r="N335" t="str">
        <f>IF(   OR( Tabla1[[#This Row],[FASE]] = "FINAL_", Tabla1[[#This Row],[FASE]]= "SEMIS_", Tabla1[[#This Row],[FASE]]= "CUARTOS_"), "-", IF(E335&gt;=F335,IF(E335=F335, "EMPATE",C335),D335))</f>
        <v>DEPORTIVO</v>
      </c>
      <c r="O335">
        <f>IF(ISODD(ROW(Tabla1[[#This Row],[TEMPORADA]])), SUM(Tabla1[[#This Row],[GOLES EQUIPO 1]],F336),  SUM(Tabla1[[#This Row],[GOLES EQUIPO 1]],F334) )</f>
        <v>2</v>
      </c>
      <c r="P33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EQUIPO]]&lt;O336, Tabla1[[#This Row],[EQUIPO 2]], Tabla1[[#This Row],[EQUIPO 1]]) )), "-")</f>
        <v>LEEDS</v>
      </c>
      <c r="Q335">
        <f>IF(Tabla1[[#This Row],[GANADOR DEL PARTIDO]]=Tabla1[[#This Row],[EQUIPO 1]], 1, IF(Tabla1[[#This Row],[GANADOR DEL PARTIDO]]="EMPATE",0,-1))</f>
        <v>1</v>
      </c>
      <c r="R335">
        <f>IF(Tabla1[[#This Row],[GANADOR DEL PARTIDO]]=Tabla1[[#This Row],[EQUIPO 1]], -1, IF(Tabla1[[#This Row],[GANADOR DEL PARTIDO]]="EMPATE",0,1))</f>
        <v>-1</v>
      </c>
    </row>
    <row r="336" spans="1:18" x14ac:dyDescent="0.2">
      <c r="A336" t="s">
        <v>76</v>
      </c>
      <c r="B336" t="s">
        <v>12</v>
      </c>
      <c r="C336" t="s">
        <v>77</v>
      </c>
      <c r="D336" t="s">
        <v>71</v>
      </c>
      <c r="E336">
        <v>3</v>
      </c>
      <c r="F336">
        <v>0</v>
      </c>
      <c r="G336" t="str">
        <f>CONCATENATE(Tabla1[[#This Row],[GOLES EQUIPO 1]], "-",Tabla1[[#This Row],[GOLES EQUIPO 2]])</f>
        <v>3-0</v>
      </c>
      <c r="H33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336" t="s">
        <v>44</v>
      </c>
      <c r="J336">
        <v>0</v>
      </c>
      <c r="K336">
        <v>0</v>
      </c>
      <c r="L336" t="s">
        <v>44</v>
      </c>
      <c r="M336" t="str">
        <f>IF(Tabla1[[#This Row],[GOLES AWAY]]="si", IF(ISODD(ROW(Tabla1[[#This Row],[FASE]]))="VERDADERO", IF(Tabla1[[#This Row],[GOLES EQUIPO 2]]&lt;F337,Tabla1[[#This Row],[EQUIPO 2]],Tabla1[[#This Row],[EQUIPO 1]]), IF(Tabla1[[#This Row],[GOLES EQUIPO 2]]&lt;F335,Tabla1[[#This Row],[EQUIPO 1]],Tabla1[[#This Row],[EQUIPO 2]])), "NO APLICA")</f>
        <v>NO APLICA</v>
      </c>
      <c r="N336" t="str">
        <f>IF(   OR( Tabla1[[#This Row],[FASE]] = "FINAL_", Tabla1[[#This Row],[FASE]]= "SEMIS_", Tabla1[[#This Row],[FASE]]= "CUARTOS_"), "-", IF(E336&gt;=F336,IF(E336=F336, "EMPATE",C336),D336))</f>
        <v>LEEDS</v>
      </c>
      <c r="O336">
        <f>IF(ISODD(ROW(Tabla1[[#This Row],[TEMPORADA]])), SUM(Tabla1[[#This Row],[GOLES EQUIPO 1]],F337),  SUM(Tabla1[[#This Row],[GOLES EQUIPO 1]],F335) )</f>
        <v>3</v>
      </c>
      <c r="P33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EQUIPO]]&lt;O337, Tabla1[[#This Row],[EQUIPO 2]], Tabla1[[#This Row],[EQUIPO 1]]) )), "-")</f>
        <v>-</v>
      </c>
      <c r="Q336">
        <f>IF(Tabla1[[#This Row],[GANADOR DEL PARTIDO]]=Tabla1[[#This Row],[EQUIPO 1]], 1, IF(Tabla1[[#This Row],[GANADOR DEL PARTIDO]]="EMPATE",0,-1))</f>
        <v>1</v>
      </c>
      <c r="R336">
        <f>IF(Tabla1[[#This Row],[GANADOR DEL PARTIDO]]=Tabla1[[#This Row],[EQUIPO 1]], -1, IF(Tabla1[[#This Row],[GANADOR DEL PARTIDO]]="EMPATE",0,1))</f>
        <v>-1</v>
      </c>
    </row>
    <row r="337" spans="1:18" x14ac:dyDescent="0.2">
      <c r="A337" t="s">
        <v>76</v>
      </c>
      <c r="B337" t="s">
        <v>12</v>
      </c>
      <c r="C337" t="s">
        <v>7</v>
      </c>
      <c r="D337" t="s">
        <v>35</v>
      </c>
      <c r="E337">
        <v>2</v>
      </c>
      <c r="F337">
        <v>1</v>
      </c>
      <c r="G337" t="str">
        <f>CONCATENATE(Tabla1[[#This Row],[GOLES EQUIPO 1]], "-",Tabla1[[#This Row],[GOLES EQUIPO 2]])</f>
        <v>2-1</v>
      </c>
      <c r="H33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337" t="s">
        <v>44</v>
      </c>
      <c r="J337">
        <v>0</v>
      </c>
      <c r="K337">
        <v>0</v>
      </c>
      <c r="L337" t="s">
        <v>44</v>
      </c>
      <c r="M337" t="str">
        <f>IF(Tabla1[[#This Row],[GOLES AWAY]]="si", IF(ISODD(ROW(Tabla1[[#This Row],[FASE]]))="VERDADERO", IF(Tabla1[[#This Row],[GOLES EQUIPO 2]]&lt;F338,Tabla1[[#This Row],[EQUIPO 2]],Tabla1[[#This Row],[EQUIPO 1]]), IF(Tabla1[[#This Row],[GOLES EQUIPO 2]]&lt;F336,Tabla1[[#This Row],[EQUIPO 1]],Tabla1[[#This Row],[EQUIPO 2]])), "NO APLICA")</f>
        <v>NO APLICA</v>
      </c>
      <c r="N337" t="str">
        <f>IF(   OR( Tabla1[[#This Row],[FASE]] = "FINAL_", Tabla1[[#This Row],[FASE]]= "SEMIS_", Tabla1[[#This Row],[FASE]]= "CUARTOS_"), "-", IF(E337&gt;=F337,IF(E337=F337, "EMPATE",C337),D337))</f>
        <v>BAYERN MÚNICH</v>
      </c>
      <c r="O337">
        <f>IF(ISODD(ROW(Tabla1[[#This Row],[TEMPORADA]])), SUM(Tabla1[[#This Row],[GOLES EQUIPO 1]],F338),  SUM(Tabla1[[#This Row],[GOLES EQUIPO 1]],F336) )</f>
        <v>3</v>
      </c>
      <c r="P33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EQUIPO]]&lt;O338, Tabla1[[#This Row],[EQUIPO 2]], Tabla1[[#This Row],[EQUIPO 1]]) )), "-")</f>
        <v>BAYERN MÚNICH</v>
      </c>
      <c r="Q337">
        <f>IF(Tabla1[[#This Row],[GANADOR DEL PARTIDO]]=Tabla1[[#This Row],[EQUIPO 1]], 1, IF(Tabla1[[#This Row],[GANADOR DEL PARTIDO]]="EMPATE",0,-1))</f>
        <v>1</v>
      </c>
      <c r="R337">
        <f>IF(Tabla1[[#This Row],[GANADOR DEL PARTIDO]]=Tabla1[[#This Row],[EQUIPO 1]], -1, IF(Tabla1[[#This Row],[GANADOR DEL PARTIDO]]="EMPATE",0,1))</f>
        <v>-1</v>
      </c>
    </row>
    <row r="338" spans="1:18" x14ac:dyDescent="0.2">
      <c r="A338" t="s">
        <v>76</v>
      </c>
      <c r="B338" t="s">
        <v>12</v>
      </c>
      <c r="C338" t="s">
        <v>35</v>
      </c>
      <c r="D338" t="s">
        <v>7</v>
      </c>
      <c r="E338">
        <v>0</v>
      </c>
      <c r="F338">
        <v>1</v>
      </c>
      <c r="G338" t="str">
        <f>CONCATENATE(Tabla1[[#This Row],[GOLES EQUIPO 1]], "-",Tabla1[[#This Row],[GOLES EQUIPO 2]])</f>
        <v>0-1</v>
      </c>
      <c r="H33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338" t="s">
        <v>44</v>
      </c>
      <c r="J338">
        <v>0</v>
      </c>
      <c r="K338">
        <v>0</v>
      </c>
      <c r="L338" t="s">
        <v>44</v>
      </c>
      <c r="M338" t="str">
        <f>IF(Tabla1[[#This Row],[GOLES AWAY]]="si", IF(ISODD(ROW(Tabla1[[#This Row],[FASE]]))="VERDADERO", IF(Tabla1[[#This Row],[GOLES EQUIPO 2]]&lt;F339,Tabla1[[#This Row],[EQUIPO 2]],Tabla1[[#This Row],[EQUIPO 1]]), IF(Tabla1[[#This Row],[GOLES EQUIPO 2]]&lt;F337,Tabla1[[#This Row],[EQUIPO 1]],Tabla1[[#This Row],[EQUIPO 2]])), "NO APLICA")</f>
        <v>NO APLICA</v>
      </c>
      <c r="N338" t="str">
        <f>IF(   OR( Tabla1[[#This Row],[FASE]] = "FINAL_", Tabla1[[#This Row],[FASE]]= "SEMIS_", Tabla1[[#This Row],[FASE]]= "CUARTOS_"), "-", IF(E338&gt;=F338,IF(E338=F338, "EMPATE",C338),D338))</f>
        <v>BAYERN MÚNICH</v>
      </c>
      <c r="O338">
        <f>IF(ISODD(ROW(Tabla1[[#This Row],[TEMPORADA]])), SUM(Tabla1[[#This Row],[GOLES EQUIPO 1]],F339),  SUM(Tabla1[[#This Row],[GOLES EQUIPO 1]],F337) )</f>
        <v>1</v>
      </c>
      <c r="P33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EQUIPO]]&lt;O339, Tabla1[[#This Row],[EQUIPO 2]], Tabla1[[#This Row],[EQUIPO 1]]) )), "-")</f>
        <v>-</v>
      </c>
      <c r="Q338">
        <f>IF(Tabla1[[#This Row],[GANADOR DEL PARTIDO]]=Tabla1[[#This Row],[EQUIPO 1]], 1, IF(Tabla1[[#This Row],[GANADOR DEL PARTIDO]]="EMPATE",0,-1))</f>
        <v>-1</v>
      </c>
      <c r="R338">
        <f>IF(Tabla1[[#This Row],[GANADOR DEL PARTIDO]]=Tabla1[[#This Row],[EQUIPO 1]], -1, IF(Tabla1[[#This Row],[GANADOR DEL PARTIDO]]="EMPATE",0,1))</f>
        <v>1</v>
      </c>
    </row>
    <row r="339" spans="1:18" x14ac:dyDescent="0.2">
      <c r="A339" t="s">
        <v>78</v>
      </c>
      <c r="B339" t="s">
        <v>6</v>
      </c>
      <c r="C339" t="s">
        <v>67</v>
      </c>
      <c r="D339" t="s">
        <v>5</v>
      </c>
      <c r="E339">
        <v>0</v>
      </c>
      <c r="F339">
        <v>3</v>
      </c>
      <c r="G339" t="str">
        <f>CONCATENATE(Tabla1[[#This Row],[GOLES EQUIPO 1]], "-",Tabla1[[#This Row],[GOLES EQUIPO 2]])</f>
        <v>0-3</v>
      </c>
      <c r="H33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0-3</v>
      </c>
      <c r="I339" t="s">
        <v>44</v>
      </c>
      <c r="J339">
        <v>0</v>
      </c>
      <c r="K339">
        <v>0</v>
      </c>
      <c r="L339" t="s">
        <v>44</v>
      </c>
      <c r="M339" t="str">
        <f>IF(Tabla1[[#This Row],[GOLES AWAY]]="si", IF(ISODD(ROW(Tabla1[[#This Row],[FASE]]))="VERDADERO", IF(Tabla1[[#This Row],[GOLES EQUIPO 2]]&lt;F340,Tabla1[[#This Row],[EQUIPO 2]],Tabla1[[#This Row],[EQUIPO 1]]), IF(Tabla1[[#This Row],[GOLES EQUIPO 2]]&lt;F338,Tabla1[[#This Row],[EQUIPO 1]],Tabla1[[#This Row],[EQUIPO 2]])), "NO APLICA")</f>
        <v>NO APLICA</v>
      </c>
      <c r="N339" t="str">
        <f>IF(   OR( Tabla1[[#This Row],[FASE]] = "FINAL_", Tabla1[[#This Row],[FASE]]= "SEMIS_", Tabla1[[#This Row],[FASE]]= "CUARTOS_"), "-", IF(E339&gt;=F339,IF(E339=F339, "EMPATE",C339),D339))</f>
        <v>REAL MADRID</v>
      </c>
      <c r="O339">
        <f>IF(ISODD(ROW(Tabla1[[#This Row],[TEMPORADA]])), SUM(Tabla1[[#This Row],[GOLES EQUIPO 1]],F340),  SUM(Tabla1[[#This Row],[GOLES EQUIPO 1]],F338) )</f>
        <v>0</v>
      </c>
      <c r="P33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EQUIPO]]&lt;O340, Tabla1[[#This Row],[EQUIPO 2]], Tabla1[[#This Row],[EQUIPO 1]]) )), "-")</f>
        <v>REAL MADRID</v>
      </c>
      <c r="Q339">
        <f>IF(Tabla1[[#This Row],[GANADOR DEL PARTIDO]]=Tabla1[[#This Row],[EQUIPO 1]], 1, IF(Tabla1[[#This Row],[GANADOR DEL PARTIDO]]="EMPATE",0,-1))</f>
        <v>-1</v>
      </c>
      <c r="R339">
        <f>IF(Tabla1[[#This Row],[GANADOR DEL PARTIDO]]=Tabla1[[#This Row],[EQUIPO 1]], -1, IF(Tabla1[[#This Row],[GANADOR DEL PARTIDO]]="EMPATE",0,1))</f>
        <v>1</v>
      </c>
    </row>
    <row r="340" spans="1:18" x14ac:dyDescent="0.2">
      <c r="A340" t="s">
        <v>78</v>
      </c>
      <c r="B340" t="s">
        <v>99</v>
      </c>
      <c r="C340" t="s">
        <v>5</v>
      </c>
      <c r="D340" t="s">
        <v>67</v>
      </c>
      <c r="E340">
        <v>0</v>
      </c>
      <c r="F340">
        <v>0</v>
      </c>
      <c r="G340" t="str">
        <f>CONCATENATE(Tabla1[[#This Row],[GOLES EQUIPO 1]], "-",Tabla1[[#This Row],[GOLES EQUIPO 2]])</f>
        <v>0-0</v>
      </c>
      <c r="H34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340" t="s">
        <v>44</v>
      </c>
      <c r="J340">
        <v>0</v>
      </c>
      <c r="K340">
        <v>0</v>
      </c>
      <c r="L340" t="s">
        <v>44</v>
      </c>
      <c r="M340" t="str">
        <f>IF(Tabla1[[#This Row],[GOLES AWAY]]="si", IF(ISODD(ROW(Tabla1[[#This Row],[FASE]]))="VERDADERO", IF(Tabla1[[#This Row],[GOLES EQUIPO 2]]&lt;F341,Tabla1[[#This Row],[EQUIPO 2]],Tabla1[[#This Row],[EQUIPO 1]]), IF(Tabla1[[#This Row],[GOLES EQUIPO 2]]&lt;F339,Tabla1[[#This Row],[EQUIPO 1]],Tabla1[[#This Row],[EQUIPO 2]])), "NO APLICA")</f>
        <v>NO APLICA</v>
      </c>
      <c r="N340" t="str">
        <f>IF(   OR( Tabla1[[#This Row],[FASE]] = "FINAL_", Tabla1[[#This Row],[FASE]]= "SEMIS_", Tabla1[[#This Row],[FASE]]= "CUARTOS_"), "-", IF(E340&gt;=F340,IF(E340=F340, "EMPATE",C340),D340))</f>
        <v>-</v>
      </c>
      <c r="O340">
        <f>IF(ISODD(ROW(Tabla1[[#This Row],[TEMPORADA]])), SUM(Tabla1[[#This Row],[GOLES EQUIPO 1]],F341),  SUM(Tabla1[[#This Row],[GOLES EQUIPO 1]],F339) )</f>
        <v>3</v>
      </c>
      <c r="P34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EQUIPO]]&lt;O341, Tabla1[[#This Row],[EQUIPO 2]], Tabla1[[#This Row],[EQUIPO 1]]) )), "-")</f>
        <v>-</v>
      </c>
      <c r="Q340">
        <f>IF(Tabla1[[#This Row],[GANADOR DEL PARTIDO]]=Tabla1[[#This Row],[EQUIPO 1]], 1, IF(Tabla1[[#This Row],[GANADOR DEL PARTIDO]]="EMPATE",0,-1))</f>
        <v>-1</v>
      </c>
      <c r="R340">
        <f>IF(Tabla1[[#This Row],[GANADOR DEL PARTIDO]]=Tabla1[[#This Row],[EQUIPO 1]], -1, IF(Tabla1[[#This Row],[GANADOR DEL PARTIDO]]="EMPATE",0,1))</f>
        <v>1</v>
      </c>
    </row>
    <row r="341" spans="1:18" x14ac:dyDescent="0.2">
      <c r="A341" t="s">
        <v>78</v>
      </c>
      <c r="B341" t="s">
        <v>18</v>
      </c>
      <c r="C341" t="s">
        <v>15</v>
      </c>
      <c r="D341" t="s">
        <v>67</v>
      </c>
      <c r="E341">
        <v>2</v>
      </c>
      <c r="F341">
        <v>1</v>
      </c>
      <c r="G341" t="str">
        <f>CONCATENATE(Tabla1[[#This Row],[GOLES EQUIPO 1]], "-",Tabla1[[#This Row],[GOLES EQUIPO 2]])</f>
        <v>2-1</v>
      </c>
      <c r="H34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341" t="s">
        <v>44</v>
      </c>
      <c r="J341">
        <v>0</v>
      </c>
      <c r="K341">
        <v>0</v>
      </c>
      <c r="L341" t="s">
        <v>44</v>
      </c>
      <c r="M341" t="str">
        <f>IF(Tabla1[[#This Row],[GOLES AWAY]]="si", IF(ISODD(ROW(Tabla1[[#This Row],[FASE]]))="VERDADERO", IF(Tabla1[[#This Row],[GOLES EQUIPO 2]]&lt;F342,Tabla1[[#This Row],[EQUIPO 2]],Tabla1[[#This Row],[EQUIPO 1]]), IF(Tabla1[[#This Row],[GOLES EQUIPO 2]]&lt;F340,Tabla1[[#This Row],[EQUIPO 1]],Tabla1[[#This Row],[EQUIPO 2]])), "NO APLICA")</f>
        <v>NO APLICA</v>
      </c>
      <c r="N341" t="str">
        <f>IF(   OR( Tabla1[[#This Row],[FASE]] = "FINAL_", Tabla1[[#This Row],[FASE]]= "SEMIS_", Tabla1[[#This Row],[FASE]]= "CUARTOS_"), "-", IF(E341&gt;=F341,IF(E341=F341, "EMPATE",C341),D341))</f>
        <v>BARCELONA</v>
      </c>
      <c r="O341">
        <f>IF(ISODD(ROW(Tabla1[[#This Row],[TEMPORADA]])), SUM(Tabla1[[#This Row],[GOLES EQUIPO 1]],F342),  SUM(Tabla1[[#This Row],[GOLES EQUIPO 1]],F340) )</f>
        <v>3</v>
      </c>
      <c r="P34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EQUIPO]]&lt;O342, Tabla1[[#This Row],[EQUIPO 2]], Tabla1[[#This Row],[EQUIPO 1]]) )), "-")</f>
        <v>VALENCIA</v>
      </c>
      <c r="Q341">
        <f>IF(Tabla1[[#This Row],[GANADOR DEL PARTIDO]]=Tabla1[[#This Row],[EQUIPO 1]], 1, IF(Tabla1[[#This Row],[GANADOR DEL PARTIDO]]="EMPATE",0,-1))</f>
        <v>1</v>
      </c>
      <c r="R341">
        <f>IF(Tabla1[[#This Row],[GANADOR DEL PARTIDO]]=Tabla1[[#This Row],[EQUIPO 1]], -1, IF(Tabla1[[#This Row],[GANADOR DEL PARTIDO]]="EMPATE",0,1))</f>
        <v>-1</v>
      </c>
    </row>
    <row r="342" spans="1:18" x14ac:dyDescent="0.2">
      <c r="A342" t="s">
        <v>78</v>
      </c>
      <c r="B342" t="s">
        <v>18</v>
      </c>
      <c r="C342" t="s">
        <v>67</v>
      </c>
      <c r="D342" t="s">
        <v>15</v>
      </c>
      <c r="E342">
        <v>4</v>
      </c>
      <c r="F342">
        <v>1</v>
      </c>
      <c r="G342" t="str">
        <f>CONCATENATE(Tabla1[[#This Row],[GOLES EQUIPO 1]], "-",Tabla1[[#This Row],[GOLES EQUIPO 2]])</f>
        <v>4-1</v>
      </c>
      <c r="H34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1-4</v>
      </c>
      <c r="I342" t="s">
        <v>44</v>
      </c>
      <c r="J342">
        <v>0</v>
      </c>
      <c r="K342">
        <v>0</v>
      </c>
      <c r="L342" t="s">
        <v>44</v>
      </c>
      <c r="M342" t="str">
        <f>IF(Tabla1[[#This Row],[GOLES AWAY]]="si", IF(ISODD(ROW(Tabla1[[#This Row],[FASE]]))="VERDADERO", IF(Tabla1[[#This Row],[GOLES EQUIPO 2]]&lt;F343,Tabla1[[#This Row],[EQUIPO 2]],Tabla1[[#This Row],[EQUIPO 1]]), IF(Tabla1[[#This Row],[GOLES EQUIPO 2]]&lt;F341,Tabla1[[#This Row],[EQUIPO 1]],Tabla1[[#This Row],[EQUIPO 2]])), "NO APLICA")</f>
        <v>NO APLICA</v>
      </c>
      <c r="N342" t="str">
        <f>IF(   OR( Tabla1[[#This Row],[FASE]] = "FINAL_", Tabla1[[#This Row],[FASE]]= "SEMIS_", Tabla1[[#This Row],[FASE]]= "CUARTOS_"), "-", IF(E342&gt;=F342,IF(E342=F342, "EMPATE",C342),D342))</f>
        <v>VALENCIA</v>
      </c>
      <c r="O342">
        <f>IF(ISODD(ROW(Tabla1[[#This Row],[TEMPORADA]])), SUM(Tabla1[[#This Row],[GOLES EQUIPO 1]],F343),  SUM(Tabla1[[#This Row],[GOLES EQUIPO 1]],F341) )</f>
        <v>5</v>
      </c>
      <c r="P34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EQUIPO]]&lt;O343, Tabla1[[#This Row],[EQUIPO 2]], Tabla1[[#This Row],[EQUIPO 1]]) )), "-")</f>
        <v>-</v>
      </c>
      <c r="Q342">
        <f>IF(Tabla1[[#This Row],[GANADOR DEL PARTIDO]]=Tabla1[[#This Row],[EQUIPO 1]], 1, IF(Tabla1[[#This Row],[GANADOR DEL PARTIDO]]="EMPATE",0,-1))</f>
        <v>1</v>
      </c>
      <c r="R342">
        <f>IF(Tabla1[[#This Row],[GANADOR DEL PARTIDO]]=Tabla1[[#This Row],[EQUIPO 1]], -1, IF(Tabla1[[#This Row],[GANADOR DEL PARTIDO]]="EMPATE",0,1))</f>
        <v>-1</v>
      </c>
    </row>
    <row r="343" spans="1:18" x14ac:dyDescent="0.2">
      <c r="A343" t="s">
        <v>78</v>
      </c>
      <c r="B343" t="s">
        <v>18</v>
      </c>
      <c r="C343" t="s">
        <v>7</v>
      </c>
      <c r="D343" t="s">
        <v>5</v>
      </c>
      <c r="E343">
        <v>2</v>
      </c>
      <c r="F343">
        <v>1</v>
      </c>
      <c r="G343" t="str">
        <f>CONCATENATE(Tabla1[[#This Row],[GOLES EQUIPO 1]], "-",Tabla1[[#This Row],[GOLES EQUIPO 2]])</f>
        <v>2-1</v>
      </c>
      <c r="H343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343" t="s">
        <v>44</v>
      </c>
      <c r="J343">
        <v>0</v>
      </c>
      <c r="K343">
        <v>0</v>
      </c>
      <c r="L343" t="s">
        <v>44</v>
      </c>
      <c r="M343" t="str">
        <f>IF(Tabla1[[#This Row],[GOLES AWAY]]="si", IF(ISODD(ROW(Tabla1[[#This Row],[FASE]]))="VERDADERO", IF(Tabla1[[#This Row],[GOLES EQUIPO 2]]&lt;F344,Tabla1[[#This Row],[EQUIPO 2]],Tabla1[[#This Row],[EQUIPO 1]]), IF(Tabla1[[#This Row],[GOLES EQUIPO 2]]&lt;F342,Tabla1[[#This Row],[EQUIPO 1]],Tabla1[[#This Row],[EQUIPO 2]])), "NO APLICA")</f>
        <v>NO APLICA</v>
      </c>
      <c r="N343" t="str">
        <f>IF(   OR( Tabla1[[#This Row],[FASE]] = "FINAL_", Tabla1[[#This Row],[FASE]]= "SEMIS_", Tabla1[[#This Row],[FASE]]= "CUARTOS_"), "-", IF(E343&gt;=F343,IF(E343=F343, "EMPATE",C343),D343))</f>
        <v>BAYERN MÚNICH</v>
      </c>
      <c r="O343">
        <f>IF(ISODD(ROW(Tabla1[[#This Row],[TEMPORADA]])), SUM(Tabla1[[#This Row],[GOLES EQUIPO 1]],F344),  SUM(Tabla1[[#This Row],[GOLES EQUIPO 1]],F342) )</f>
        <v>2</v>
      </c>
      <c r="P343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EQUIPO]]&lt;O344, Tabla1[[#This Row],[EQUIPO 2]], Tabla1[[#This Row],[EQUIPO 1]]) )), "-")</f>
        <v>REAL MADRID</v>
      </c>
      <c r="Q343">
        <f>IF(Tabla1[[#This Row],[GANADOR DEL PARTIDO]]=Tabla1[[#This Row],[EQUIPO 1]], 1, IF(Tabla1[[#This Row],[GANADOR DEL PARTIDO]]="EMPATE",0,-1))</f>
        <v>1</v>
      </c>
      <c r="R343">
        <f>IF(Tabla1[[#This Row],[GANADOR DEL PARTIDO]]=Tabla1[[#This Row],[EQUIPO 1]], -1, IF(Tabla1[[#This Row],[GANADOR DEL PARTIDO]]="EMPATE",0,1))</f>
        <v>-1</v>
      </c>
    </row>
    <row r="344" spans="1:18" x14ac:dyDescent="0.2">
      <c r="A344" t="s">
        <v>78</v>
      </c>
      <c r="B344" t="s">
        <v>18</v>
      </c>
      <c r="C344" t="s">
        <v>5</v>
      </c>
      <c r="D344" t="s">
        <v>7</v>
      </c>
      <c r="E344">
        <v>2</v>
      </c>
      <c r="F344">
        <v>0</v>
      </c>
      <c r="G344" t="str">
        <f>CONCATENATE(Tabla1[[#This Row],[GOLES EQUIPO 1]], "-",Tabla1[[#This Row],[GOLES EQUIPO 2]])</f>
        <v>2-0</v>
      </c>
      <c r="H344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0-2</v>
      </c>
      <c r="I344" t="s">
        <v>44</v>
      </c>
      <c r="J344">
        <v>0</v>
      </c>
      <c r="K344">
        <v>0</v>
      </c>
      <c r="L344" t="s">
        <v>44</v>
      </c>
      <c r="M344" t="str">
        <f>IF(Tabla1[[#This Row],[GOLES AWAY]]="si", IF(ISODD(ROW(Tabla1[[#This Row],[FASE]]))="VERDADERO", IF(Tabla1[[#This Row],[GOLES EQUIPO 2]]&lt;F345,Tabla1[[#This Row],[EQUIPO 2]],Tabla1[[#This Row],[EQUIPO 1]]), IF(Tabla1[[#This Row],[GOLES EQUIPO 2]]&lt;F343,Tabla1[[#This Row],[EQUIPO 1]],Tabla1[[#This Row],[EQUIPO 2]])), "NO APLICA")</f>
        <v>NO APLICA</v>
      </c>
      <c r="N344" t="str">
        <f>IF(   OR( Tabla1[[#This Row],[FASE]] = "FINAL_", Tabla1[[#This Row],[FASE]]= "SEMIS_", Tabla1[[#This Row],[FASE]]= "CUARTOS_"), "-", IF(E344&gt;=F344,IF(E344=F344, "EMPATE",C344),D344))</f>
        <v>REAL MADRID</v>
      </c>
      <c r="O344">
        <f>IF(ISODD(ROW(Tabla1[[#This Row],[TEMPORADA]])), SUM(Tabla1[[#This Row],[GOLES EQUIPO 1]],F345),  SUM(Tabla1[[#This Row],[GOLES EQUIPO 1]],F343) )</f>
        <v>3</v>
      </c>
      <c r="P344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EQUIPO]]&lt;O345, Tabla1[[#This Row],[EQUIPO 2]], Tabla1[[#This Row],[EQUIPO 1]]) )), "-")</f>
        <v>-</v>
      </c>
      <c r="Q344">
        <f>IF(Tabla1[[#This Row],[GANADOR DEL PARTIDO]]=Tabla1[[#This Row],[EQUIPO 1]], 1, IF(Tabla1[[#This Row],[GANADOR DEL PARTIDO]]="EMPATE",0,-1))</f>
        <v>1</v>
      </c>
      <c r="R344">
        <f>IF(Tabla1[[#This Row],[GANADOR DEL PARTIDO]]=Tabla1[[#This Row],[EQUIPO 1]], -1, IF(Tabla1[[#This Row],[GANADOR DEL PARTIDO]]="EMPATE",0,1))</f>
        <v>-1</v>
      </c>
    </row>
    <row r="345" spans="1:18" x14ac:dyDescent="0.2">
      <c r="A345" t="s">
        <v>78</v>
      </c>
      <c r="B345" t="s">
        <v>12</v>
      </c>
      <c r="C345" t="s">
        <v>7</v>
      </c>
      <c r="D345" t="s">
        <v>26</v>
      </c>
      <c r="E345">
        <v>2</v>
      </c>
      <c r="F345">
        <v>1</v>
      </c>
      <c r="G345" t="str">
        <f>CONCATENATE(Tabla1[[#This Row],[GOLES EQUIPO 1]], "-",Tabla1[[#This Row],[GOLES EQUIPO 2]])</f>
        <v>2-1</v>
      </c>
      <c r="H345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1-2</v>
      </c>
      <c r="I345" t="s">
        <v>44</v>
      </c>
      <c r="J345">
        <v>0</v>
      </c>
      <c r="K345">
        <v>0</v>
      </c>
      <c r="L345" t="s">
        <v>44</v>
      </c>
      <c r="M345" t="str">
        <f>IF(Tabla1[[#This Row],[GOLES AWAY]]="si", IF(ISODD(ROW(Tabla1[[#This Row],[FASE]]))="VERDADERO", IF(Tabla1[[#This Row],[GOLES EQUIPO 2]]&lt;F346,Tabla1[[#This Row],[EQUIPO 2]],Tabla1[[#This Row],[EQUIPO 1]]), IF(Tabla1[[#This Row],[GOLES EQUIPO 2]]&lt;F344,Tabla1[[#This Row],[EQUIPO 1]],Tabla1[[#This Row],[EQUIPO 2]])), "NO APLICA")</f>
        <v>NO APLICA</v>
      </c>
      <c r="N345" t="str">
        <f>IF(   OR( Tabla1[[#This Row],[FASE]] = "FINAL_", Tabla1[[#This Row],[FASE]]= "SEMIS_", Tabla1[[#This Row],[FASE]]= "CUARTOS_"), "-", IF(E345&gt;=F345,IF(E345=F345, "EMPATE",C345),D345))</f>
        <v>BAYERN MÚNICH</v>
      </c>
      <c r="O345">
        <f>IF(ISODD(ROW(Tabla1[[#This Row],[TEMPORADA]])), SUM(Tabla1[[#This Row],[GOLES EQUIPO 1]],F346),  SUM(Tabla1[[#This Row],[GOLES EQUIPO 1]],F344) )</f>
        <v>3</v>
      </c>
      <c r="P345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EQUIPO]]&lt;O346, Tabla1[[#This Row],[EQUIPO 2]], Tabla1[[#This Row],[EQUIPO 1]]) )), "-")</f>
        <v>BAYERN MÚNICH</v>
      </c>
      <c r="Q345">
        <f>IF(Tabla1[[#This Row],[GANADOR DEL PARTIDO]]=Tabla1[[#This Row],[EQUIPO 1]], 1, IF(Tabla1[[#This Row],[GANADOR DEL PARTIDO]]="EMPATE",0,-1))</f>
        <v>1</v>
      </c>
      <c r="R345">
        <f>IF(Tabla1[[#This Row],[GANADOR DEL PARTIDO]]=Tabla1[[#This Row],[EQUIPO 1]], -1, IF(Tabla1[[#This Row],[GANADOR DEL PARTIDO]]="EMPATE",0,1))</f>
        <v>-1</v>
      </c>
    </row>
    <row r="346" spans="1:18" x14ac:dyDescent="0.2">
      <c r="A346" t="s">
        <v>78</v>
      </c>
      <c r="B346" t="s">
        <v>12</v>
      </c>
      <c r="C346" t="s">
        <v>26</v>
      </c>
      <c r="D346" t="s">
        <v>7</v>
      </c>
      <c r="E346">
        <v>1</v>
      </c>
      <c r="F346">
        <v>1</v>
      </c>
      <c r="G346" t="str">
        <f>CONCATENATE(Tabla1[[#This Row],[GOLES EQUIPO 1]], "-",Tabla1[[#This Row],[GOLES EQUIPO 2]])</f>
        <v>1-1</v>
      </c>
      <c r="H346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1-1</v>
      </c>
      <c r="I346" t="s">
        <v>44</v>
      </c>
      <c r="J346">
        <v>0</v>
      </c>
      <c r="K346">
        <v>0</v>
      </c>
      <c r="L346" t="s">
        <v>44</v>
      </c>
      <c r="M346" t="str">
        <f>IF(Tabla1[[#This Row],[GOLES AWAY]]="si", IF(ISODD(ROW(Tabla1[[#This Row],[FASE]]))="VERDADERO", IF(Tabla1[[#This Row],[GOLES EQUIPO 2]]&lt;F347,Tabla1[[#This Row],[EQUIPO 2]],Tabla1[[#This Row],[EQUIPO 1]]), IF(Tabla1[[#This Row],[GOLES EQUIPO 2]]&lt;F345,Tabla1[[#This Row],[EQUIPO 1]],Tabla1[[#This Row],[EQUIPO 2]])), "NO APLICA")</f>
        <v>NO APLICA</v>
      </c>
      <c r="N346" t="str">
        <f>IF(   OR( Tabla1[[#This Row],[FASE]] = "FINAL_", Tabla1[[#This Row],[FASE]]= "SEMIS_", Tabla1[[#This Row],[FASE]]= "CUARTOS_"), "-", IF(E346&gt;=F346,IF(E346=F346, "EMPATE",C346),D346))</f>
        <v>EMPATE</v>
      </c>
      <c r="O346">
        <f>IF(ISODD(ROW(Tabla1[[#This Row],[TEMPORADA]])), SUM(Tabla1[[#This Row],[GOLES EQUIPO 1]],F347),  SUM(Tabla1[[#This Row],[GOLES EQUIPO 1]],F345) )</f>
        <v>2</v>
      </c>
      <c r="P346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EQUIPO]]&lt;O347, Tabla1[[#This Row],[EQUIPO 2]], Tabla1[[#This Row],[EQUIPO 1]]) )), "-")</f>
        <v>-</v>
      </c>
      <c r="Q346">
        <f>IF(Tabla1[[#This Row],[GANADOR DEL PARTIDO]]=Tabla1[[#This Row],[EQUIPO 1]], 1, IF(Tabla1[[#This Row],[GANADOR DEL PARTIDO]]="EMPATE",0,-1))</f>
        <v>0</v>
      </c>
      <c r="R346">
        <f>IF(Tabla1[[#This Row],[GANADOR DEL PARTIDO]]=Tabla1[[#This Row],[EQUIPO 1]], -1, IF(Tabla1[[#This Row],[GANADOR DEL PARTIDO]]="EMPATE",0,1))</f>
        <v>0</v>
      </c>
    </row>
    <row r="347" spans="1:18" x14ac:dyDescent="0.2">
      <c r="A347" t="s">
        <v>78</v>
      </c>
      <c r="B347" t="s">
        <v>12</v>
      </c>
      <c r="C347" t="s">
        <v>35</v>
      </c>
      <c r="D347" t="s">
        <v>5</v>
      </c>
      <c r="E347">
        <v>2</v>
      </c>
      <c r="F347">
        <v>3</v>
      </c>
      <c r="G347" t="str">
        <f>CONCATENATE(Tabla1[[#This Row],[GOLES EQUIPO 1]], "-",Tabla1[[#This Row],[GOLES EQUIPO 2]])</f>
        <v>2-3</v>
      </c>
      <c r="H347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2-3</v>
      </c>
      <c r="I347" t="s">
        <v>44</v>
      </c>
      <c r="J347">
        <v>0</v>
      </c>
      <c r="K347">
        <v>0</v>
      </c>
      <c r="L347" t="s">
        <v>44</v>
      </c>
      <c r="M347" t="str">
        <f>IF(Tabla1[[#This Row],[GOLES AWAY]]="si", IF(ISODD(ROW(Tabla1[[#This Row],[FASE]]))="VERDADERO", IF(Tabla1[[#This Row],[GOLES EQUIPO 2]]&lt;F348,Tabla1[[#This Row],[EQUIPO 2]],Tabla1[[#This Row],[EQUIPO 1]]), IF(Tabla1[[#This Row],[GOLES EQUIPO 2]]&lt;F346,Tabla1[[#This Row],[EQUIPO 1]],Tabla1[[#This Row],[EQUIPO 2]])), "NO APLICA")</f>
        <v>NO APLICA</v>
      </c>
      <c r="N347" t="str">
        <f>IF(   OR( Tabla1[[#This Row],[FASE]] = "FINAL_", Tabla1[[#This Row],[FASE]]= "SEMIS_", Tabla1[[#This Row],[FASE]]= "CUARTOS_"), "-", IF(E347&gt;=F347,IF(E347=F347, "EMPATE",C347),D347))</f>
        <v>REAL MADRID</v>
      </c>
      <c r="O347">
        <f>IF(ISODD(ROW(Tabla1[[#This Row],[TEMPORADA]])), SUM(Tabla1[[#This Row],[GOLES EQUIPO 1]],F348),  SUM(Tabla1[[#This Row],[GOLES EQUIPO 1]],F346) )</f>
        <v>2</v>
      </c>
      <c r="P347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EQUIPO]]&lt;O348, Tabla1[[#This Row],[EQUIPO 2]], Tabla1[[#This Row],[EQUIPO 1]]) )), "-")</f>
        <v>REAL MADRID</v>
      </c>
      <c r="Q347">
        <f>IF(Tabla1[[#This Row],[GANADOR DEL PARTIDO]]=Tabla1[[#This Row],[EQUIPO 1]], 1, IF(Tabla1[[#This Row],[GANADOR DEL PARTIDO]]="EMPATE",0,-1))</f>
        <v>-1</v>
      </c>
      <c r="R347">
        <f>IF(Tabla1[[#This Row],[GANADOR DEL PARTIDO]]=Tabla1[[#This Row],[EQUIPO 1]], -1, IF(Tabla1[[#This Row],[GANADOR DEL PARTIDO]]="EMPATE",0,1))</f>
        <v>1</v>
      </c>
    </row>
    <row r="348" spans="1:18" x14ac:dyDescent="0.2">
      <c r="A348" t="s">
        <v>78</v>
      </c>
      <c r="B348" t="s">
        <v>12</v>
      </c>
      <c r="C348" t="s">
        <v>5</v>
      </c>
      <c r="D348" t="s">
        <v>35</v>
      </c>
      <c r="E348">
        <v>0</v>
      </c>
      <c r="F348">
        <v>0</v>
      </c>
      <c r="G348" t="str">
        <f>CONCATENATE(Tabla1[[#This Row],[GOLES EQUIPO 1]], "-",Tabla1[[#This Row],[GOLES EQUIPO 2]])</f>
        <v>0-0</v>
      </c>
      <c r="H348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0-0</v>
      </c>
      <c r="I348" t="s">
        <v>44</v>
      </c>
      <c r="J348">
        <v>0</v>
      </c>
      <c r="K348">
        <v>0</v>
      </c>
      <c r="L348" t="s">
        <v>44</v>
      </c>
      <c r="M348" t="str">
        <f>IF(Tabla1[[#This Row],[GOLES AWAY]]="si", IF(ISODD(ROW(Tabla1[[#This Row],[FASE]]))="VERDADERO", IF(Tabla1[[#This Row],[GOLES EQUIPO 2]]&lt;F349,Tabla1[[#This Row],[EQUIPO 2]],Tabla1[[#This Row],[EQUIPO 1]]), IF(Tabla1[[#This Row],[GOLES EQUIPO 2]]&lt;F347,Tabla1[[#This Row],[EQUIPO 1]],Tabla1[[#This Row],[EQUIPO 2]])), "NO APLICA")</f>
        <v>NO APLICA</v>
      </c>
      <c r="N348" t="str">
        <f>IF(   OR( Tabla1[[#This Row],[FASE]] = "FINAL_", Tabla1[[#This Row],[FASE]]= "SEMIS_", Tabla1[[#This Row],[FASE]]= "CUARTOS_"), "-", IF(E348&gt;=F348,IF(E348=F348, "EMPATE",C348),D348))</f>
        <v>EMPATE</v>
      </c>
      <c r="O348">
        <f>IF(ISODD(ROW(Tabla1[[#This Row],[TEMPORADA]])), SUM(Tabla1[[#This Row],[GOLES EQUIPO 1]],F349),  SUM(Tabla1[[#This Row],[GOLES EQUIPO 1]],F347) )</f>
        <v>3</v>
      </c>
      <c r="P348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EQUIPO]]&lt;O349, Tabla1[[#This Row],[EQUIPO 2]], Tabla1[[#This Row],[EQUIPO 1]]) )), "-")</f>
        <v>-</v>
      </c>
      <c r="Q348">
        <f>IF(Tabla1[[#This Row],[GANADOR DEL PARTIDO]]=Tabla1[[#This Row],[EQUIPO 1]], 1, IF(Tabla1[[#This Row],[GANADOR DEL PARTIDO]]="EMPATE",0,-1))</f>
        <v>0</v>
      </c>
      <c r="R348">
        <f>IF(Tabla1[[#This Row],[GANADOR DEL PARTIDO]]=Tabla1[[#This Row],[EQUIPO 1]], -1, IF(Tabla1[[#This Row],[GANADOR DEL PARTIDO]]="EMPATE",0,1))</f>
        <v>0</v>
      </c>
    </row>
    <row r="349" spans="1:18" x14ac:dyDescent="0.2">
      <c r="A349" t="s">
        <v>78</v>
      </c>
      <c r="B349" t="s">
        <v>12</v>
      </c>
      <c r="C349" t="s">
        <v>79</v>
      </c>
      <c r="D349" t="s">
        <v>67</v>
      </c>
      <c r="E349">
        <v>1</v>
      </c>
      <c r="F349">
        <v>0</v>
      </c>
      <c r="G349" t="str">
        <f>CONCATENATE(Tabla1[[#This Row],[GOLES EQUIPO 1]], "-",Tabla1[[#This Row],[GOLES EQUIPO 2]])</f>
        <v>1-0</v>
      </c>
      <c r="H349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0-1</v>
      </c>
      <c r="I349" t="s">
        <v>44</v>
      </c>
      <c r="J349">
        <v>0</v>
      </c>
      <c r="K349">
        <v>0</v>
      </c>
      <c r="L349" t="s">
        <v>44</v>
      </c>
      <c r="M349" t="str">
        <f>IF(Tabla1[[#This Row],[GOLES AWAY]]="si", IF(ISODD(ROW(Tabla1[[#This Row],[FASE]]))="VERDADERO", IF(Tabla1[[#This Row],[GOLES EQUIPO 2]]&lt;F350,Tabla1[[#This Row],[EQUIPO 2]],Tabla1[[#This Row],[EQUIPO 1]]), IF(Tabla1[[#This Row],[GOLES EQUIPO 2]]&lt;F348,Tabla1[[#This Row],[EQUIPO 1]],Tabla1[[#This Row],[EQUIPO 2]])), "NO APLICA")</f>
        <v>NO APLICA</v>
      </c>
      <c r="N349" t="str">
        <f>IF(   OR( Tabla1[[#This Row],[FASE]] = "FINAL_", Tabla1[[#This Row],[FASE]]= "SEMIS_", Tabla1[[#This Row],[FASE]]= "CUARTOS_"), "-", IF(E349&gt;=F349,IF(E349=F349, "EMPATE",C349),D349))</f>
        <v>LAZIO</v>
      </c>
      <c r="O349">
        <f>IF(ISODD(ROW(Tabla1[[#This Row],[TEMPORADA]])), SUM(Tabla1[[#This Row],[GOLES EQUIPO 1]],F350),  SUM(Tabla1[[#This Row],[GOLES EQUIPO 1]],F348) )</f>
        <v>3</v>
      </c>
      <c r="P349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EQUIPO]]&lt;O350, Tabla1[[#This Row],[EQUIPO 2]], Tabla1[[#This Row],[EQUIPO 1]]) )), "-")</f>
        <v>VALENCIA</v>
      </c>
      <c r="Q349">
        <f>IF(Tabla1[[#This Row],[GANADOR DEL PARTIDO]]=Tabla1[[#This Row],[EQUIPO 1]], 1, IF(Tabla1[[#This Row],[GANADOR DEL PARTIDO]]="EMPATE",0,-1))</f>
        <v>1</v>
      </c>
      <c r="R349">
        <f>IF(Tabla1[[#This Row],[GANADOR DEL PARTIDO]]=Tabla1[[#This Row],[EQUIPO 1]], -1, IF(Tabla1[[#This Row],[GANADOR DEL PARTIDO]]="EMPATE",0,1))</f>
        <v>-1</v>
      </c>
    </row>
    <row r="350" spans="1:18" x14ac:dyDescent="0.2">
      <c r="A350" t="s">
        <v>78</v>
      </c>
      <c r="B350" t="s">
        <v>12</v>
      </c>
      <c r="C350" t="s">
        <v>67</v>
      </c>
      <c r="D350" t="s">
        <v>79</v>
      </c>
      <c r="E350">
        <v>5</v>
      </c>
      <c r="F350">
        <v>2</v>
      </c>
      <c r="G350" t="str">
        <f>CONCATENATE(Tabla1[[#This Row],[GOLES EQUIPO 1]], "-",Tabla1[[#This Row],[GOLES EQUIPO 2]])</f>
        <v>5-2</v>
      </c>
      <c r="H350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2-5</v>
      </c>
      <c r="I350" t="s">
        <v>44</v>
      </c>
      <c r="J350">
        <v>0</v>
      </c>
      <c r="K350">
        <v>0</v>
      </c>
      <c r="L350" t="s">
        <v>44</v>
      </c>
      <c r="M350" t="str">
        <f>IF(Tabla1[[#This Row],[GOLES AWAY]]="si", IF(ISODD(ROW(Tabla1[[#This Row],[FASE]]))="VERDADERO", IF(Tabla1[[#This Row],[GOLES EQUIPO 2]]&lt;F351,Tabla1[[#This Row],[EQUIPO 2]],Tabla1[[#This Row],[EQUIPO 1]]), IF(Tabla1[[#This Row],[GOLES EQUIPO 2]]&lt;F349,Tabla1[[#This Row],[EQUIPO 1]],Tabla1[[#This Row],[EQUIPO 2]])), "NO APLICA")</f>
        <v>NO APLICA</v>
      </c>
      <c r="N350" t="str">
        <f>IF(   OR( Tabla1[[#This Row],[FASE]] = "FINAL_", Tabla1[[#This Row],[FASE]]= "SEMIS_", Tabla1[[#This Row],[FASE]]= "CUARTOS_"), "-", IF(E350&gt;=F350,IF(E350=F350, "EMPATE",C350),D350))</f>
        <v>VALENCIA</v>
      </c>
      <c r="O350">
        <f>IF(ISODD(ROW(Tabla1[[#This Row],[TEMPORADA]])), SUM(Tabla1[[#This Row],[GOLES EQUIPO 1]],F351),  SUM(Tabla1[[#This Row],[GOLES EQUIPO 1]],F349) )</f>
        <v>5</v>
      </c>
      <c r="P350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EQUIPO]]&lt;O351, Tabla1[[#This Row],[EQUIPO 2]], Tabla1[[#This Row],[EQUIPO 1]]) )), "-")</f>
        <v>-</v>
      </c>
      <c r="Q350">
        <f>IF(Tabla1[[#This Row],[GANADOR DEL PARTIDO]]=Tabla1[[#This Row],[EQUIPO 1]], 1, IF(Tabla1[[#This Row],[GANADOR DEL PARTIDO]]="EMPATE",0,-1))</f>
        <v>1</v>
      </c>
      <c r="R350">
        <f>IF(Tabla1[[#This Row],[GANADOR DEL PARTIDO]]=Tabla1[[#This Row],[EQUIPO 1]], -1, IF(Tabla1[[#This Row],[GANADOR DEL PARTIDO]]="EMPATE",0,1))</f>
        <v>-1</v>
      </c>
    </row>
    <row r="351" spans="1:18" x14ac:dyDescent="0.2">
      <c r="A351" t="s">
        <v>78</v>
      </c>
      <c r="B351" t="s">
        <v>12</v>
      </c>
      <c r="C351" t="s">
        <v>15</v>
      </c>
      <c r="D351" t="s">
        <v>20</v>
      </c>
      <c r="E351">
        <v>5</v>
      </c>
      <c r="F351">
        <v>1</v>
      </c>
      <c r="G351" t="str">
        <f>CONCATENATE(Tabla1[[#This Row],[GOLES EQUIPO 1]], "-",Tabla1[[#This Row],[GOLES EQUIPO 2]])</f>
        <v>5-1</v>
      </c>
      <c r="H351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1-5</v>
      </c>
      <c r="I351" t="s">
        <v>44</v>
      </c>
      <c r="J351">
        <v>0</v>
      </c>
      <c r="K351">
        <v>0</v>
      </c>
      <c r="L351" t="s">
        <v>44</v>
      </c>
      <c r="M351" t="str">
        <f>IF(Tabla1[[#This Row],[GOLES AWAY]]="si", IF(ISODD(ROW(Tabla1[[#This Row],[FASE]]))="VERDADERO", IF(Tabla1[[#This Row],[GOLES EQUIPO 2]]&lt;F352,Tabla1[[#This Row],[EQUIPO 2]],Tabla1[[#This Row],[EQUIPO 1]]), IF(Tabla1[[#This Row],[GOLES EQUIPO 2]]&lt;F350,Tabla1[[#This Row],[EQUIPO 1]],Tabla1[[#This Row],[EQUIPO 2]])), "NO APLICA")</f>
        <v>NO APLICA</v>
      </c>
      <c r="N351" t="str">
        <f>IF(   OR( Tabla1[[#This Row],[FASE]] = "FINAL_", Tabla1[[#This Row],[FASE]]= "SEMIS_", Tabla1[[#This Row],[FASE]]= "CUARTOS_"), "-", IF(E351&gt;=F351,IF(E351=F351, "EMPATE",C351),D351))</f>
        <v>BARCELONA</v>
      </c>
      <c r="O351">
        <f>IF(ISODD(ROW(Tabla1[[#This Row],[TEMPORADA]])), SUM(Tabla1[[#This Row],[GOLES EQUIPO 1]],F352),  SUM(Tabla1[[#This Row],[GOLES EQUIPO 1]],F350) )</f>
        <v>6</v>
      </c>
      <c r="P351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EQUIPO]]&lt;O352, Tabla1[[#This Row],[EQUIPO 2]], Tabla1[[#This Row],[EQUIPO 1]]) )), "-")</f>
        <v>BARCELONA</v>
      </c>
      <c r="Q351">
        <f>IF(Tabla1[[#This Row],[GANADOR DEL PARTIDO]]=Tabla1[[#This Row],[EQUIPO 1]], 1, IF(Tabla1[[#This Row],[GANADOR DEL PARTIDO]]="EMPATE",0,-1))</f>
        <v>1</v>
      </c>
      <c r="R351">
        <f>IF(Tabla1[[#This Row],[GANADOR DEL PARTIDO]]=Tabla1[[#This Row],[EQUIPO 1]], -1, IF(Tabla1[[#This Row],[GANADOR DEL PARTIDO]]="EMPATE",0,1))</f>
        <v>-1</v>
      </c>
    </row>
    <row r="352" spans="1:18" x14ac:dyDescent="0.2">
      <c r="A352" t="s">
        <v>78</v>
      </c>
      <c r="B352" t="s">
        <v>12</v>
      </c>
      <c r="C352" t="s">
        <v>20</v>
      </c>
      <c r="D352" t="s">
        <v>15</v>
      </c>
      <c r="E352">
        <v>3</v>
      </c>
      <c r="F352">
        <v>1</v>
      </c>
      <c r="G352" t="str">
        <f>CONCATENATE(Tabla1[[#This Row],[GOLES EQUIPO 1]], "-",Tabla1[[#This Row],[GOLES EQUIPO 2]])</f>
        <v>3-1</v>
      </c>
      <c r="H352" t="str">
        <f>IF(Tabla1[[#This Row],[GOLES EQUIPO 1]]&lt;Tabla1[[#This Row],[GOLES EQUIPO 2]], CONCATENATE(Tabla1[[#This Row],[GOLES EQUIPO 1]],"-",Tabla1[[#This Row],[GOLES EQUIPO 2]]), CONCATENATE(Tabla1[[#This Row],[GOLES EQUIPO 2]],"-",Tabla1[[#This Row],[GOLES EQUIPO 1]]))</f>
        <v>1-3</v>
      </c>
      <c r="I352" t="s">
        <v>44</v>
      </c>
      <c r="J352">
        <v>0</v>
      </c>
      <c r="K352">
        <v>0</v>
      </c>
      <c r="L352" t="s">
        <v>44</v>
      </c>
      <c r="M352" t="str">
        <f>IF(Tabla1[[#This Row],[GOLES AWAY]]="si", IF(ISODD(ROW(Tabla1[[#This Row],[FASE]]))="VERDADERO", IF(Tabla1[[#This Row],[GOLES EQUIPO 2]]&lt;#REF!,Tabla1[[#This Row],[EQUIPO 2]],Tabla1[[#This Row],[EQUIPO 1]]), IF(Tabla1[[#This Row],[GOLES EQUIPO 2]]&lt;F351,Tabla1[[#This Row],[EQUIPO 1]],Tabla1[[#This Row],[EQUIPO 2]])), "NO APLICA")</f>
        <v>NO APLICA</v>
      </c>
      <c r="N352" t="str">
        <f>IF(   OR( Tabla1[[#This Row],[FASE]] = "FINAL_", Tabla1[[#This Row],[FASE]]= "SEMIS_", Tabla1[[#This Row],[FASE]]= "CUARTOS_"), "-", IF(E352&gt;=F352,IF(E352=F352, "EMPATE",C352),D352))</f>
        <v>CHELSEA</v>
      </c>
      <c r="O352">
        <f>IF(ISODD(ROW(Tabla1[[#This Row],[TEMPORADA]])), SUM(Tabla1[[#This Row],[GOLES EQUIPO 1]],F353),  SUM(Tabla1[[#This Row],[GOLES EQUIPO 1]],F351) )</f>
        <v>4</v>
      </c>
      <c r="P352" t="str">
        <f>IF( ISODD(ROW(Tabla1[[#This Row],[TEMPORADA]])), IF(Tabla1[[#This Row],[PENALTIS]] ="SI", IF(Tabla1[[#This Row],[GOLES_P1]]&lt;Tabla1[[#This Row],[GOLES_P2]], Tabla1[[#This Row],[EQUIPO 2]], Tabla1[[#This Row],[EQUIPO 1]]), IF(Tabla1[[#This Row],[GOLES AWAY]]="SI", Tabla1[[#This Row],[GANADOR G.A.]],  IF(Tabla1[[#This Row],[GOLES DE CADA EQUIPO]]&lt;#REF!, Tabla1[[#This Row],[EQUIPO 2]], Tabla1[[#This Row],[EQUIPO 1]]) )), "-")</f>
        <v>-</v>
      </c>
      <c r="Q352">
        <f>IF(Tabla1[[#This Row],[GANADOR DEL PARTIDO]]=Tabla1[[#This Row],[EQUIPO 1]], 1, IF(Tabla1[[#This Row],[GANADOR DEL PARTIDO]]="EMPATE",0,-1))</f>
        <v>1</v>
      </c>
      <c r="R352">
        <f>IF(Tabla1[[#This Row],[GANADOR DEL PARTIDO]]=Tabla1[[#This Row],[EQUIPO 1]], -1, IF(Tabla1[[#This Row],[GANADOR DEL PARTIDO]]="EMPATE",0,1))</f>
        <v>-1</v>
      </c>
    </row>
    <row r="353" spans="1:18" x14ac:dyDescent="0.2">
      <c r="A353" t="s">
        <v>149</v>
      </c>
      <c r="B353">
        <f>SUBTOTAL(103,Tabla1[FASE])</f>
        <v>350</v>
      </c>
      <c r="E353">
        <f>SUBTOTAL(101,Tabla1[GOLES EQUIPO 1])</f>
        <v>1.5571428571428572</v>
      </c>
      <c r="F353">
        <f>SUBTOTAL(101,Tabla1[GOLES EQUIPO 2])</f>
        <v>0.98571428571428577</v>
      </c>
      <c r="G353"/>
      <c r="H353"/>
      <c r="R353">
        <f>SUBTOTAL(109,Tabla1[E2 RESULTADO])</f>
        <v>-70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AD41-FD9F-2349-ACC8-A10CEBEF7833}">
  <dimension ref="B2:AD221"/>
  <sheetViews>
    <sheetView showGridLines="0" topLeftCell="T1" zoomScale="116" zoomScaleNormal="80" workbookViewId="0">
      <selection activeCell="AG23" sqref="AG23"/>
    </sheetView>
  </sheetViews>
  <sheetFormatPr baseColWidth="10" defaultRowHeight="16" x14ac:dyDescent="0.2"/>
  <cols>
    <col min="2" max="2" width="28.5" bestFit="1" customWidth="1"/>
    <col min="3" max="3" width="22" bestFit="1" customWidth="1"/>
    <col min="4" max="4" width="23.1640625" bestFit="1" customWidth="1"/>
    <col min="5" max="5" width="23.1640625" customWidth="1"/>
    <col min="6" max="6" width="30" bestFit="1" customWidth="1"/>
    <col min="7" max="7" width="22.33203125" bestFit="1" customWidth="1"/>
    <col min="8" max="8" width="22.33203125" customWidth="1"/>
    <col min="9" max="9" width="23.1640625" bestFit="1" customWidth="1"/>
    <col min="10" max="10" width="28" bestFit="1" customWidth="1"/>
    <col min="11" max="12" width="23.1640625" bestFit="1" customWidth="1"/>
    <col min="13" max="13" width="18" bestFit="1" customWidth="1"/>
    <col min="14" max="14" width="20.83203125" bestFit="1" customWidth="1"/>
    <col min="15" max="15" width="23.1640625" bestFit="1" customWidth="1"/>
    <col min="16" max="16" width="29.83203125" bestFit="1" customWidth="1"/>
    <col min="17" max="17" width="21.83203125" bestFit="1" customWidth="1"/>
    <col min="18" max="18" width="10.1640625" bestFit="1" customWidth="1"/>
    <col min="19" max="19" width="6" bestFit="1" customWidth="1"/>
    <col min="20" max="20" width="7" bestFit="1" customWidth="1"/>
    <col min="21" max="21" width="6.33203125" bestFit="1" customWidth="1"/>
    <col min="22" max="22" width="7.33203125" bestFit="1" customWidth="1"/>
    <col min="23" max="23" width="12" bestFit="1" customWidth="1"/>
    <col min="24" max="24" width="12.5" customWidth="1"/>
    <col min="25" max="25" width="6" bestFit="1" customWidth="1"/>
    <col min="26" max="27" width="6" customWidth="1"/>
    <col min="28" max="28" width="26.1640625" bestFit="1" customWidth="1"/>
    <col min="29" max="30" width="26.6640625" bestFit="1" customWidth="1"/>
    <col min="31" max="32" width="26.33203125" bestFit="1" customWidth="1"/>
    <col min="33" max="33" width="27.83203125" bestFit="1" customWidth="1"/>
    <col min="34" max="34" width="27.1640625" bestFit="1" customWidth="1"/>
    <col min="35" max="35" width="27" bestFit="1" customWidth="1"/>
    <col min="36" max="36" width="13.6640625" bestFit="1" customWidth="1"/>
    <col min="37" max="37" width="11" bestFit="1" customWidth="1"/>
    <col min="38" max="38" width="12.33203125" bestFit="1" customWidth="1"/>
    <col min="39" max="39" width="13.33203125" bestFit="1" customWidth="1"/>
    <col min="40" max="40" width="6.1640625" bestFit="1" customWidth="1"/>
    <col min="41" max="41" width="14.83203125" bestFit="1" customWidth="1"/>
    <col min="42" max="42" width="10" bestFit="1" customWidth="1"/>
    <col min="43" max="43" width="3.5" bestFit="1" customWidth="1"/>
    <col min="44" max="44" width="6" bestFit="1" customWidth="1"/>
    <col min="45" max="45" width="6.33203125" bestFit="1" customWidth="1"/>
    <col min="46" max="46" width="9.6640625" bestFit="1" customWidth="1"/>
    <col min="47" max="47" width="7.33203125" bestFit="1" customWidth="1"/>
    <col min="48" max="48" width="12.1640625" bestFit="1" customWidth="1"/>
    <col min="49" max="49" width="10.5" bestFit="1" customWidth="1"/>
    <col min="50" max="50" width="5.6640625" bestFit="1" customWidth="1"/>
    <col min="51" max="51" width="8.6640625" bestFit="1" customWidth="1"/>
    <col min="52" max="52" width="17" bestFit="1" customWidth="1"/>
    <col min="53" max="53" width="20" bestFit="1" customWidth="1"/>
    <col min="54" max="54" width="10.5" bestFit="1" customWidth="1"/>
    <col min="55" max="55" width="9.1640625" bestFit="1" customWidth="1"/>
    <col min="56" max="56" width="7.5" bestFit="1" customWidth="1"/>
    <col min="57" max="57" width="15.33203125" bestFit="1" customWidth="1"/>
    <col min="58" max="58" width="6" bestFit="1" customWidth="1"/>
    <col min="59" max="59" width="7" bestFit="1" customWidth="1"/>
    <col min="60" max="60" width="4.33203125" bestFit="1" customWidth="1"/>
    <col min="61" max="61" width="13" bestFit="1" customWidth="1"/>
    <col min="62" max="62" width="6.5" bestFit="1" customWidth="1"/>
    <col min="63" max="63" width="8.6640625" bestFit="1" customWidth="1"/>
    <col min="64" max="64" width="7.83203125" bestFit="1" customWidth="1"/>
    <col min="65" max="65" width="10.5" bestFit="1" customWidth="1"/>
    <col min="66" max="66" width="11.6640625" bestFit="1" customWidth="1"/>
    <col min="67" max="67" width="9.6640625" bestFit="1" customWidth="1"/>
    <col min="68" max="68" width="11.1640625" bestFit="1" customWidth="1"/>
    <col min="69" max="69" width="12.1640625" bestFit="1" customWidth="1"/>
    <col min="70" max="70" width="10.6640625" bestFit="1" customWidth="1"/>
    <col min="71" max="71" width="12" bestFit="1" customWidth="1"/>
    <col min="72" max="94" width="23.1640625" bestFit="1" customWidth="1"/>
    <col min="95" max="96" width="28" bestFit="1" customWidth="1"/>
  </cols>
  <sheetData>
    <row r="2" spans="2:30" x14ac:dyDescent="0.2">
      <c r="B2" s="29" t="s">
        <v>153</v>
      </c>
      <c r="C2" s="29" t="s">
        <v>154</v>
      </c>
      <c r="F2" s="29" t="s">
        <v>153</v>
      </c>
      <c r="G2" s="29" t="s">
        <v>155</v>
      </c>
      <c r="J2" s="29" t="s">
        <v>153</v>
      </c>
      <c r="K2" s="29" t="s">
        <v>156</v>
      </c>
    </row>
    <row r="3" spans="2:30" x14ac:dyDescent="0.2">
      <c r="B3" s="29"/>
      <c r="C3" s="29"/>
      <c r="F3" s="29"/>
      <c r="G3" s="29"/>
      <c r="J3" s="29"/>
      <c r="K3" s="29"/>
      <c r="P3" s="29" t="s">
        <v>152</v>
      </c>
      <c r="Q3" s="29" t="s">
        <v>164</v>
      </c>
      <c r="R3" s="25"/>
      <c r="AB3" s="29" t="s">
        <v>152</v>
      </c>
      <c r="AC3" s="29" t="s">
        <v>165</v>
      </c>
    </row>
    <row r="4" spans="2:30" x14ac:dyDescent="0.2">
      <c r="B4" s="21" t="s">
        <v>0</v>
      </c>
      <c r="C4" s="20" t="s">
        <v>93</v>
      </c>
      <c r="F4" s="21" t="s">
        <v>0</v>
      </c>
      <c r="G4" s="20" t="s">
        <v>93</v>
      </c>
      <c r="J4" s="2" t="s">
        <v>0</v>
      </c>
      <c r="K4" t="s">
        <v>93</v>
      </c>
      <c r="P4" s="29"/>
      <c r="Q4" s="29"/>
      <c r="R4" s="25"/>
      <c r="AB4" s="29"/>
      <c r="AC4" s="29"/>
    </row>
    <row r="5" spans="2:30" x14ac:dyDescent="0.2">
      <c r="B5" s="21" t="s">
        <v>2</v>
      </c>
      <c r="C5" s="20" t="s">
        <v>98</v>
      </c>
      <c r="F5" s="21" t="s">
        <v>2</v>
      </c>
      <c r="G5" s="20" t="s">
        <v>93</v>
      </c>
      <c r="J5" s="2" t="s">
        <v>2</v>
      </c>
      <c r="K5" t="s">
        <v>12</v>
      </c>
      <c r="P5" s="2" t="s">
        <v>151</v>
      </c>
      <c r="Q5" s="2" t="s">
        <v>87</v>
      </c>
      <c r="AB5" s="2" t="s">
        <v>0</v>
      </c>
      <c r="AC5" t="s">
        <v>98</v>
      </c>
    </row>
    <row r="6" spans="2:30" x14ac:dyDescent="0.2">
      <c r="P6" s="23" t="s">
        <v>86</v>
      </c>
      <c r="Q6" s="20" t="s">
        <v>12</v>
      </c>
      <c r="R6" s="20" t="s">
        <v>137</v>
      </c>
      <c r="S6" s="20" t="s">
        <v>6</v>
      </c>
      <c r="T6" s="20" t="s">
        <v>99</v>
      </c>
      <c r="U6" s="20" t="s">
        <v>18</v>
      </c>
      <c r="V6" s="20" t="s">
        <v>136</v>
      </c>
      <c r="W6" s="20" t="s">
        <v>85</v>
      </c>
      <c r="X6" s="20"/>
      <c r="AB6" s="2" t="s">
        <v>2</v>
      </c>
      <c r="AC6" t="s">
        <v>12</v>
      </c>
    </row>
    <row r="7" spans="2:30" x14ac:dyDescent="0.2">
      <c r="B7" s="21" t="s">
        <v>133</v>
      </c>
      <c r="C7" s="20" t="s">
        <v>130</v>
      </c>
      <c r="F7" s="21" t="s">
        <v>134</v>
      </c>
      <c r="G7" s="20" t="s">
        <v>132</v>
      </c>
      <c r="J7" s="2" t="s">
        <v>135</v>
      </c>
      <c r="K7" t="s">
        <v>95</v>
      </c>
      <c r="L7" t="s">
        <v>96</v>
      </c>
      <c r="P7" s="24" t="s">
        <v>33</v>
      </c>
      <c r="Q7" s="22">
        <v>5</v>
      </c>
      <c r="R7" s="22"/>
      <c r="S7" s="22"/>
      <c r="T7" s="22"/>
      <c r="U7" s="22">
        <v>3</v>
      </c>
      <c r="V7" s="22"/>
      <c r="W7" s="22">
        <v>8</v>
      </c>
      <c r="X7" s="22"/>
    </row>
    <row r="8" spans="2:30" x14ac:dyDescent="0.2">
      <c r="B8" s="20" t="s">
        <v>106</v>
      </c>
      <c r="C8" s="22">
        <v>39</v>
      </c>
      <c r="F8" s="20" t="s">
        <v>101</v>
      </c>
      <c r="G8" s="22">
        <v>56</v>
      </c>
      <c r="J8" s="3" t="s">
        <v>5</v>
      </c>
      <c r="K8" s="1">
        <v>46</v>
      </c>
      <c r="L8" s="1">
        <v>17</v>
      </c>
      <c r="P8" s="24" t="s">
        <v>53</v>
      </c>
      <c r="Q8" s="22">
        <v>2</v>
      </c>
      <c r="R8" s="22"/>
      <c r="S8" s="22"/>
      <c r="T8" s="22"/>
      <c r="U8" s="22"/>
      <c r="V8" s="22"/>
      <c r="W8" s="22">
        <v>2</v>
      </c>
      <c r="X8" s="22"/>
      <c r="AB8" s="2" t="s">
        <v>86</v>
      </c>
      <c r="AC8" s="26" t="s">
        <v>148</v>
      </c>
      <c r="AD8" s="26" t="s">
        <v>150</v>
      </c>
    </row>
    <row r="9" spans="2:30" x14ac:dyDescent="0.2">
      <c r="B9" s="20" t="s">
        <v>107</v>
      </c>
      <c r="C9" s="22">
        <v>31</v>
      </c>
      <c r="F9" s="20" t="s">
        <v>102</v>
      </c>
      <c r="G9" s="22">
        <v>56</v>
      </c>
      <c r="J9" s="4" t="s">
        <v>51</v>
      </c>
      <c r="K9" s="1">
        <v>5</v>
      </c>
      <c r="L9" s="1">
        <v>2</v>
      </c>
      <c r="P9" s="24" t="s">
        <v>11</v>
      </c>
      <c r="Q9" s="22">
        <v>18</v>
      </c>
      <c r="R9" s="22"/>
      <c r="S9" s="22">
        <v>1</v>
      </c>
      <c r="T9" s="22"/>
      <c r="U9" s="22">
        <v>2</v>
      </c>
      <c r="V9" s="22"/>
      <c r="W9" s="22">
        <v>21</v>
      </c>
      <c r="X9" s="22"/>
      <c r="AB9" s="3" t="s">
        <v>15</v>
      </c>
      <c r="AC9" s="26">
        <v>1.5</v>
      </c>
      <c r="AD9" s="26">
        <v>1</v>
      </c>
    </row>
    <row r="10" spans="2:30" x14ac:dyDescent="0.2">
      <c r="B10" s="20" t="s">
        <v>112</v>
      </c>
      <c r="C10" s="22">
        <v>30</v>
      </c>
      <c r="F10" s="20" t="s">
        <v>108</v>
      </c>
      <c r="G10" s="22">
        <v>43</v>
      </c>
      <c r="J10" s="4" t="s">
        <v>14</v>
      </c>
      <c r="K10" s="1">
        <v>1</v>
      </c>
      <c r="L10" s="1">
        <v>0</v>
      </c>
      <c r="P10" s="24" t="s">
        <v>30</v>
      </c>
      <c r="Q10" s="22"/>
      <c r="R10" s="22">
        <v>1</v>
      </c>
      <c r="S10" s="22"/>
      <c r="T10" s="22"/>
      <c r="U10" s="22"/>
      <c r="V10" s="22"/>
      <c r="W10" s="22">
        <v>1</v>
      </c>
      <c r="X10" s="22"/>
      <c r="AB10" s="4" t="s">
        <v>14</v>
      </c>
      <c r="AC10" s="26">
        <v>1.5</v>
      </c>
      <c r="AD10" s="26">
        <v>1</v>
      </c>
    </row>
    <row r="11" spans="2:30" x14ac:dyDescent="0.2">
      <c r="B11" s="20" t="s">
        <v>101</v>
      </c>
      <c r="C11" s="22">
        <v>25</v>
      </c>
      <c r="F11" s="20" t="s">
        <v>103</v>
      </c>
      <c r="G11" s="22">
        <v>39</v>
      </c>
      <c r="J11" s="4" t="s">
        <v>7</v>
      </c>
      <c r="K11" s="1">
        <v>6</v>
      </c>
      <c r="L11" s="1">
        <v>2</v>
      </c>
      <c r="P11" s="24" t="s">
        <v>14</v>
      </c>
      <c r="Q11" s="22">
        <v>12</v>
      </c>
      <c r="R11" s="22"/>
      <c r="S11" s="22">
        <v>2</v>
      </c>
      <c r="T11" s="22"/>
      <c r="U11" s="22">
        <v>7</v>
      </c>
      <c r="V11" s="22"/>
      <c r="W11" s="22">
        <v>21</v>
      </c>
      <c r="X11" s="22"/>
      <c r="AB11" s="3" t="s">
        <v>9</v>
      </c>
      <c r="AC11" s="26">
        <v>4</v>
      </c>
      <c r="AD11" s="26">
        <v>2</v>
      </c>
    </row>
    <row r="12" spans="2:30" x14ac:dyDescent="0.2">
      <c r="B12" s="20" t="s">
        <v>111</v>
      </c>
      <c r="C12" s="22">
        <v>24</v>
      </c>
      <c r="F12" s="20" t="s">
        <v>107</v>
      </c>
      <c r="G12" s="22">
        <v>31</v>
      </c>
      <c r="J12" s="4" t="s">
        <v>10</v>
      </c>
      <c r="K12" s="1">
        <v>3</v>
      </c>
      <c r="L12" s="1">
        <v>0</v>
      </c>
      <c r="P12" s="24" t="s">
        <v>15</v>
      </c>
      <c r="Q12" s="22">
        <v>58</v>
      </c>
      <c r="R12" s="22">
        <v>2</v>
      </c>
      <c r="S12" s="22">
        <v>3</v>
      </c>
      <c r="T12" s="22">
        <v>7</v>
      </c>
      <c r="U12" s="22">
        <v>21</v>
      </c>
      <c r="V12" s="22"/>
      <c r="W12" s="22">
        <v>91</v>
      </c>
      <c r="X12" s="22"/>
      <c r="AB12" s="4" t="s">
        <v>14</v>
      </c>
      <c r="AC12" s="26">
        <v>4</v>
      </c>
      <c r="AD12" s="26">
        <v>2</v>
      </c>
    </row>
    <row r="13" spans="2:30" x14ac:dyDescent="0.2">
      <c r="B13" s="20" t="s">
        <v>117</v>
      </c>
      <c r="C13" s="22">
        <v>20</v>
      </c>
      <c r="F13" s="20" t="s">
        <v>109</v>
      </c>
      <c r="G13" s="22">
        <v>28</v>
      </c>
      <c r="J13" s="4" t="s">
        <v>20</v>
      </c>
      <c r="K13" s="1">
        <v>4</v>
      </c>
      <c r="L13" s="1">
        <v>3</v>
      </c>
      <c r="P13" s="24" t="s">
        <v>7</v>
      </c>
      <c r="Q13" s="22">
        <v>63</v>
      </c>
      <c r="R13" s="22"/>
      <c r="S13" s="22">
        <v>3</v>
      </c>
      <c r="T13" s="22">
        <v>2</v>
      </c>
      <c r="U13" s="22">
        <v>33</v>
      </c>
      <c r="V13" s="22"/>
      <c r="W13" s="22">
        <v>101</v>
      </c>
      <c r="X13" s="22"/>
      <c r="AB13" s="3" t="s">
        <v>41</v>
      </c>
      <c r="AC13" s="26">
        <v>1</v>
      </c>
      <c r="AD13" s="26">
        <v>1</v>
      </c>
    </row>
    <row r="14" spans="2:30" x14ac:dyDescent="0.2">
      <c r="B14" s="20" t="s">
        <v>116</v>
      </c>
      <c r="C14" s="22">
        <v>19</v>
      </c>
      <c r="F14" s="20" t="s">
        <v>104</v>
      </c>
      <c r="G14" s="22">
        <v>26</v>
      </c>
      <c r="J14" s="4" t="s">
        <v>48</v>
      </c>
      <c r="K14" s="1">
        <v>6</v>
      </c>
      <c r="L14" s="1">
        <v>0</v>
      </c>
      <c r="P14" s="24" t="s">
        <v>19</v>
      </c>
      <c r="Q14" s="22">
        <v>10</v>
      </c>
      <c r="R14" s="22"/>
      <c r="S14" s="22"/>
      <c r="T14" s="22"/>
      <c r="U14" s="22"/>
      <c r="V14" s="22"/>
      <c r="W14" s="22">
        <v>10</v>
      </c>
      <c r="X14" s="22"/>
      <c r="AB14" s="4" t="s">
        <v>14</v>
      </c>
      <c r="AC14" s="26">
        <v>1</v>
      </c>
      <c r="AD14" s="26">
        <v>1</v>
      </c>
    </row>
    <row r="15" spans="2:30" x14ac:dyDescent="0.2">
      <c r="B15" s="20" t="s">
        <v>102</v>
      </c>
      <c r="C15" s="22">
        <v>17</v>
      </c>
      <c r="F15" s="20" t="s">
        <v>114</v>
      </c>
      <c r="G15" s="22">
        <v>17</v>
      </c>
      <c r="J15" s="4" t="s">
        <v>34</v>
      </c>
      <c r="K15" s="1">
        <v>1</v>
      </c>
      <c r="L15" s="1">
        <v>3</v>
      </c>
      <c r="P15" s="24" t="s">
        <v>59</v>
      </c>
      <c r="Q15" s="22">
        <v>2</v>
      </c>
      <c r="R15" s="22"/>
      <c r="S15" s="22"/>
      <c r="T15" s="22"/>
      <c r="U15" s="22"/>
      <c r="V15" s="22"/>
      <c r="W15" s="22">
        <v>2</v>
      </c>
      <c r="X15" s="22"/>
      <c r="AB15" s="3" t="s">
        <v>13</v>
      </c>
      <c r="AC15" s="26">
        <v>1</v>
      </c>
      <c r="AD15" s="26">
        <v>0</v>
      </c>
    </row>
    <row r="16" spans="2:30" x14ac:dyDescent="0.2">
      <c r="B16" s="20" t="s">
        <v>103</v>
      </c>
      <c r="C16" s="22">
        <v>15</v>
      </c>
      <c r="F16" s="20" t="s">
        <v>113</v>
      </c>
      <c r="G16" s="22">
        <v>13</v>
      </c>
      <c r="J16" s="4" t="s">
        <v>23</v>
      </c>
      <c r="K16" s="1">
        <v>3</v>
      </c>
      <c r="L16" s="1">
        <v>1</v>
      </c>
      <c r="P16" s="24" t="s">
        <v>9</v>
      </c>
      <c r="Q16" s="22">
        <v>15</v>
      </c>
      <c r="R16" s="22"/>
      <c r="S16" s="22">
        <v>0</v>
      </c>
      <c r="T16" s="22">
        <v>1</v>
      </c>
      <c r="U16" s="22">
        <v>6</v>
      </c>
      <c r="V16" s="22"/>
      <c r="W16" s="22">
        <v>22</v>
      </c>
      <c r="X16" s="22"/>
      <c r="AB16" s="4" t="s">
        <v>14</v>
      </c>
      <c r="AC16" s="26">
        <v>1</v>
      </c>
      <c r="AD16" s="26">
        <v>0</v>
      </c>
    </row>
    <row r="17" spans="2:30" x14ac:dyDescent="0.2">
      <c r="B17" s="20" t="s">
        <v>113</v>
      </c>
      <c r="C17" s="22">
        <v>13</v>
      </c>
      <c r="F17" s="20" t="s">
        <v>110</v>
      </c>
      <c r="G17" s="22">
        <v>10</v>
      </c>
      <c r="J17" s="4" t="s">
        <v>13</v>
      </c>
      <c r="K17" s="1">
        <v>3</v>
      </c>
      <c r="L17" s="1">
        <v>3</v>
      </c>
      <c r="P17" s="24" t="s">
        <v>20</v>
      </c>
      <c r="Q17" s="22">
        <v>39</v>
      </c>
      <c r="R17" s="22"/>
      <c r="S17" s="22">
        <v>3</v>
      </c>
      <c r="T17" s="22"/>
      <c r="U17" s="22">
        <v>16</v>
      </c>
      <c r="V17" s="22"/>
      <c r="W17" s="22">
        <v>58</v>
      </c>
      <c r="X17" s="22"/>
      <c r="AB17" s="3" t="s">
        <v>5</v>
      </c>
      <c r="AC17" s="26">
        <v>1</v>
      </c>
      <c r="AD17" s="26">
        <v>0</v>
      </c>
    </row>
    <row r="18" spans="2:30" x14ac:dyDescent="0.2">
      <c r="B18" s="20" t="s">
        <v>108</v>
      </c>
      <c r="C18" s="22">
        <v>13</v>
      </c>
      <c r="F18" s="20" t="s">
        <v>158</v>
      </c>
      <c r="G18" s="22">
        <v>7</v>
      </c>
      <c r="J18" s="4" t="s">
        <v>35</v>
      </c>
      <c r="K18" s="1">
        <v>3</v>
      </c>
      <c r="L18" s="1">
        <v>1</v>
      </c>
      <c r="P18" s="24" t="s">
        <v>60</v>
      </c>
      <c r="Q18" s="22">
        <v>0</v>
      </c>
      <c r="R18" s="22"/>
      <c r="S18" s="22"/>
      <c r="T18" s="22"/>
      <c r="U18" s="22"/>
      <c r="V18" s="22"/>
      <c r="W18" s="22">
        <v>0</v>
      </c>
      <c r="X18" s="22"/>
      <c r="AB18" s="4" t="s">
        <v>14</v>
      </c>
      <c r="AC18" s="26">
        <v>1</v>
      </c>
      <c r="AD18" s="26">
        <v>0</v>
      </c>
    </row>
    <row r="19" spans="2:30" x14ac:dyDescent="0.2">
      <c r="B19" s="20" t="s">
        <v>118</v>
      </c>
      <c r="C19" s="22">
        <v>10</v>
      </c>
      <c r="F19" s="20" t="s">
        <v>105</v>
      </c>
      <c r="G19" s="22">
        <v>7</v>
      </c>
      <c r="J19" s="4" t="s">
        <v>40</v>
      </c>
      <c r="K19" s="1">
        <v>4</v>
      </c>
      <c r="L19" s="1">
        <v>2</v>
      </c>
      <c r="P19" s="24" t="s">
        <v>71</v>
      </c>
      <c r="Q19" s="22">
        <v>9</v>
      </c>
      <c r="R19" s="22"/>
      <c r="S19" s="22"/>
      <c r="T19" s="22"/>
      <c r="U19" s="22">
        <v>0</v>
      </c>
      <c r="V19" s="22"/>
      <c r="W19" s="22">
        <v>9</v>
      </c>
      <c r="X19" s="22"/>
      <c r="AB19" s="3" t="s">
        <v>85</v>
      </c>
      <c r="AC19" s="26">
        <v>1.6666666666666667</v>
      </c>
      <c r="AD19" s="26">
        <v>0.83333333333333337</v>
      </c>
    </row>
    <row r="20" spans="2:30" x14ac:dyDescent="0.2">
      <c r="B20" s="20" t="s">
        <v>109</v>
      </c>
      <c r="C20" s="22">
        <v>8</v>
      </c>
      <c r="F20" s="20" t="s">
        <v>119</v>
      </c>
      <c r="G20" s="22">
        <v>4</v>
      </c>
      <c r="J20" s="4" t="s">
        <v>32</v>
      </c>
      <c r="K20" s="1">
        <v>4</v>
      </c>
      <c r="L20" s="1">
        <v>0</v>
      </c>
      <c r="P20" s="24" t="s">
        <v>64</v>
      </c>
      <c r="Q20" s="22">
        <v>2</v>
      </c>
      <c r="R20" s="22"/>
      <c r="S20" s="22"/>
      <c r="T20" s="22"/>
      <c r="U20" s="22"/>
      <c r="V20" s="22"/>
      <c r="W20" s="22">
        <v>2</v>
      </c>
      <c r="X20" s="22"/>
    </row>
    <row r="21" spans="2:30" x14ac:dyDescent="0.2">
      <c r="B21" s="20" t="s">
        <v>122</v>
      </c>
      <c r="C21" s="22">
        <v>7</v>
      </c>
      <c r="F21" s="20" t="s">
        <v>115</v>
      </c>
      <c r="G21" s="22">
        <v>4</v>
      </c>
      <c r="J21" s="4" t="s">
        <v>45</v>
      </c>
      <c r="K21" s="1">
        <v>3</v>
      </c>
      <c r="L21" s="1">
        <v>0</v>
      </c>
      <c r="P21" s="24" t="s">
        <v>48</v>
      </c>
      <c r="Q21" s="22">
        <v>6</v>
      </c>
      <c r="R21" s="22"/>
      <c r="S21" s="22"/>
      <c r="T21" s="22"/>
      <c r="U21" s="22"/>
      <c r="V21" s="22"/>
      <c r="W21" s="22">
        <v>6</v>
      </c>
      <c r="X21" s="22"/>
    </row>
    <row r="22" spans="2:30" x14ac:dyDescent="0.2">
      <c r="B22" s="20" t="s">
        <v>121</v>
      </c>
      <c r="C22" s="22">
        <v>7</v>
      </c>
      <c r="F22" s="20" t="s">
        <v>157</v>
      </c>
      <c r="G22" s="22">
        <v>3</v>
      </c>
      <c r="J22" s="3" t="s">
        <v>15</v>
      </c>
      <c r="K22" s="1">
        <v>42</v>
      </c>
      <c r="L22" s="1">
        <v>15</v>
      </c>
      <c r="P22" s="24" t="s">
        <v>17</v>
      </c>
      <c r="Q22" s="22">
        <v>14</v>
      </c>
      <c r="R22" s="22"/>
      <c r="S22" s="22">
        <v>2</v>
      </c>
      <c r="T22" s="22"/>
      <c r="U22" s="22">
        <v>7</v>
      </c>
      <c r="V22" s="22"/>
      <c r="W22" s="22">
        <v>23</v>
      </c>
      <c r="X22" s="22"/>
    </row>
    <row r="23" spans="2:30" x14ac:dyDescent="0.2">
      <c r="B23" s="20" t="s">
        <v>104</v>
      </c>
      <c r="C23" s="22">
        <v>7</v>
      </c>
      <c r="F23" s="20" t="s">
        <v>159</v>
      </c>
      <c r="G23" s="22">
        <v>2</v>
      </c>
      <c r="J23" s="4" t="s">
        <v>11</v>
      </c>
      <c r="K23" s="1">
        <v>4</v>
      </c>
      <c r="L23" s="1">
        <v>1</v>
      </c>
      <c r="P23" s="24" t="s">
        <v>94</v>
      </c>
      <c r="Q23" s="22">
        <v>22</v>
      </c>
      <c r="R23" s="22"/>
      <c r="S23" s="22">
        <v>0</v>
      </c>
      <c r="T23" s="22">
        <v>5</v>
      </c>
      <c r="U23" s="22">
        <v>9</v>
      </c>
      <c r="V23" s="22"/>
      <c r="W23" s="22">
        <v>36</v>
      </c>
      <c r="X23" s="22"/>
    </row>
    <row r="24" spans="2:30" x14ac:dyDescent="0.2">
      <c r="B24" s="20" t="s">
        <v>114</v>
      </c>
      <c r="C24" s="22">
        <v>7</v>
      </c>
      <c r="F24" s="20" t="s">
        <v>160</v>
      </c>
      <c r="G24" s="22">
        <v>1</v>
      </c>
      <c r="J24" s="4" t="s">
        <v>14</v>
      </c>
      <c r="K24" s="1">
        <v>3</v>
      </c>
      <c r="L24" s="1">
        <v>2</v>
      </c>
      <c r="P24" s="24" t="s">
        <v>34</v>
      </c>
      <c r="Q24" s="22">
        <v>13</v>
      </c>
      <c r="R24" s="22"/>
      <c r="S24" s="22"/>
      <c r="T24" s="22">
        <v>2</v>
      </c>
      <c r="U24" s="22">
        <v>11</v>
      </c>
      <c r="V24" s="22"/>
      <c r="W24" s="22">
        <v>26</v>
      </c>
      <c r="X24" s="22"/>
    </row>
    <row r="25" spans="2:30" x14ac:dyDescent="0.2">
      <c r="B25" s="20" t="s">
        <v>120</v>
      </c>
      <c r="C25" s="22">
        <v>6</v>
      </c>
      <c r="F25" s="20" t="s">
        <v>161</v>
      </c>
      <c r="G25" s="22">
        <v>1</v>
      </c>
      <c r="J25" s="4" t="s">
        <v>7</v>
      </c>
      <c r="K25" s="1">
        <v>4</v>
      </c>
      <c r="L25" s="1">
        <v>0</v>
      </c>
      <c r="P25" s="24" t="s">
        <v>79</v>
      </c>
      <c r="Q25" s="22">
        <v>3</v>
      </c>
      <c r="R25" s="22"/>
      <c r="S25" s="22"/>
      <c r="T25" s="22"/>
      <c r="U25" s="22"/>
      <c r="V25" s="22"/>
      <c r="W25" s="22">
        <v>3</v>
      </c>
      <c r="X25" s="22"/>
    </row>
    <row r="26" spans="2:30" x14ac:dyDescent="0.2">
      <c r="B26" s="20" t="s">
        <v>119</v>
      </c>
      <c r="C26" s="22">
        <v>4</v>
      </c>
      <c r="F26" s="20" t="s">
        <v>124</v>
      </c>
      <c r="G26" s="22">
        <v>1</v>
      </c>
      <c r="J26" s="4" t="s">
        <v>19</v>
      </c>
      <c r="K26" s="1">
        <v>2</v>
      </c>
      <c r="L26" s="1">
        <v>0</v>
      </c>
      <c r="P26" s="24" t="s">
        <v>77</v>
      </c>
      <c r="Q26" s="22">
        <v>3</v>
      </c>
      <c r="R26" s="22"/>
      <c r="S26" s="22"/>
      <c r="T26" s="22"/>
      <c r="U26" s="22">
        <v>0</v>
      </c>
      <c r="V26" s="22"/>
      <c r="W26" s="22">
        <v>3</v>
      </c>
      <c r="X26" s="22"/>
    </row>
    <row r="27" spans="2:30" x14ac:dyDescent="0.2">
      <c r="B27" s="20" t="s">
        <v>110</v>
      </c>
      <c r="C27" s="22">
        <v>3</v>
      </c>
      <c r="F27" s="20" t="s">
        <v>162</v>
      </c>
      <c r="G27" s="22">
        <v>1</v>
      </c>
      <c r="J27" s="4" t="s">
        <v>20</v>
      </c>
      <c r="K27" s="1">
        <v>5</v>
      </c>
      <c r="L27" s="1">
        <v>1</v>
      </c>
      <c r="P27" s="24" t="s">
        <v>41</v>
      </c>
      <c r="Q27" s="22">
        <v>1</v>
      </c>
      <c r="R27" s="22"/>
      <c r="S27" s="22"/>
      <c r="T27" s="22"/>
      <c r="U27" s="22"/>
      <c r="V27" s="22"/>
      <c r="W27" s="22">
        <v>1</v>
      </c>
      <c r="X27" s="22"/>
    </row>
    <row r="28" spans="2:30" x14ac:dyDescent="0.2">
      <c r="B28" s="20" t="s">
        <v>126</v>
      </c>
      <c r="C28" s="22">
        <v>3</v>
      </c>
      <c r="F28" s="20" t="s">
        <v>163</v>
      </c>
      <c r="G28" s="22">
        <v>1</v>
      </c>
      <c r="J28" s="4" t="s">
        <v>94</v>
      </c>
      <c r="K28" s="1">
        <v>3</v>
      </c>
      <c r="L28" s="1">
        <v>1</v>
      </c>
      <c r="P28" s="24" t="s">
        <v>29</v>
      </c>
      <c r="Q28" s="22"/>
      <c r="R28" s="22">
        <v>2</v>
      </c>
      <c r="S28" s="22"/>
      <c r="T28" s="22"/>
      <c r="U28" s="22"/>
      <c r="V28" s="22">
        <v>0</v>
      </c>
      <c r="W28" s="22">
        <v>2</v>
      </c>
      <c r="X28" s="22"/>
    </row>
    <row r="29" spans="2:30" x14ac:dyDescent="0.2">
      <c r="B29" s="20" t="s">
        <v>123</v>
      </c>
      <c r="C29" s="22">
        <v>3</v>
      </c>
      <c r="F29" s="20" t="s">
        <v>85</v>
      </c>
      <c r="G29" s="22">
        <v>351</v>
      </c>
      <c r="J29" s="4" t="s">
        <v>34</v>
      </c>
      <c r="K29" s="1">
        <v>1</v>
      </c>
      <c r="L29" s="1">
        <v>2</v>
      </c>
      <c r="P29" s="24" t="s">
        <v>74</v>
      </c>
      <c r="Q29" s="22">
        <v>4</v>
      </c>
      <c r="R29" s="22"/>
      <c r="S29" s="22"/>
      <c r="T29" s="22">
        <v>1</v>
      </c>
      <c r="U29" s="22">
        <v>3</v>
      </c>
      <c r="V29" s="22"/>
      <c r="W29" s="22">
        <v>8</v>
      </c>
      <c r="X29" s="22"/>
    </row>
    <row r="30" spans="2:30" x14ac:dyDescent="0.2">
      <c r="B30" s="20" t="s">
        <v>125</v>
      </c>
      <c r="C30" s="22">
        <v>2</v>
      </c>
      <c r="J30" s="4" t="s">
        <v>35</v>
      </c>
      <c r="K30" s="1">
        <v>3</v>
      </c>
      <c r="L30" s="1">
        <v>0</v>
      </c>
      <c r="P30" s="24" t="s">
        <v>23</v>
      </c>
      <c r="Q30" s="22">
        <v>37</v>
      </c>
      <c r="R30" s="22"/>
      <c r="S30" s="22">
        <v>6</v>
      </c>
      <c r="T30" s="22">
        <v>1</v>
      </c>
      <c r="U30" s="22">
        <v>21</v>
      </c>
      <c r="V30" s="22"/>
      <c r="W30" s="22">
        <v>65</v>
      </c>
      <c r="X30" s="22"/>
    </row>
    <row r="31" spans="2:30" x14ac:dyDescent="0.2">
      <c r="B31" s="20" t="s">
        <v>127</v>
      </c>
      <c r="C31" s="22">
        <v>1</v>
      </c>
      <c r="J31" s="4" t="s">
        <v>75</v>
      </c>
      <c r="K31" s="1">
        <v>3</v>
      </c>
      <c r="L31" s="1">
        <v>1</v>
      </c>
      <c r="P31" s="24" t="s">
        <v>28</v>
      </c>
      <c r="Q31" s="22">
        <v>11</v>
      </c>
      <c r="R31" s="22"/>
      <c r="S31" s="22"/>
      <c r="T31" s="22"/>
      <c r="U31" s="22">
        <v>0</v>
      </c>
      <c r="V31" s="22">
        <v>0</v>
      </c>
      <c r="W31" s="22">
        <v>11</v>
      </c>
      <c r="X31" s="22"/>
    </row>
    <row r="32" spans="2:30" x14ac:dyDescent="0.2">
      <c r="B32" s="20" t="s">
        <v>124</v>
      </c>
      <c r="C32" s="22">
        <v>1</v>
      </c>
      <c r="J32" s="4" t="s">
        <v>8</v>
      </c>
      <c r="K32" s="1">
        <v>4</v>
      </c>
      <c r="L32" s="1">
        <v>5</v>
      </c>
      <c r="P32" s="24" t="s">
        <v>49</v>
      </c>
      <c r="Q32" s="22">
        <v>2</v>
      </c>
      <c r="R32" s="22"/>
      <c r="S32" s="22"/>
      <c r="T32" s="22"/>
      <c r="U32" s="22"/>
      <c r="V32" s="22"/>
      <c r="W32" s="22">
        <v>2</v>
      </c>
      <c r="X32" s="22"/>
    </row>
    <row r="33" spans="2:24" x14ac:dyDescent="0.2">
      <c r="B33" s="20" t="s">
        <v>128</v>
      </c>
      <c r="C33" s="22">
        <v>1</v>
      </c>
      <c r="J33" s="4" t="s">
        <v>37</v>
      </c>
      <c r="K33" s="1">
        <v>4</v>
      </c>
      <c r="L33" s="1">
        <v>1</v>
      </c>
      <c r="P33" s="24" t="s">
        <v>13</v>
      </c>
      <c r="Q33" s="22">
        <v>21</v>
      </c>
      <c r="R33" s="22">
        <v>1</v>
      </c>
      <c r="S33" s="22"/>
      <c r="T33" s="22">
        <v>1</v>
      </c>
      <c r="U33" s="22">
        <v>14</v>
      </c>
      <c r="V33" s="22"/>
      <c r="W33" s="22">
        <v>37</v>
      </c>
      <c r="X33" s="22"/>
    </row>
    <row r="34" spans="2:24" x14ac:dyDescent="0.2">
      <c r="B34" s="20" t="s">
        <v>105</v>
      </c>
      <c r="C34" s="22">
        <v>1</v>
      </c>
      <c r="J34" s="4" t="s">
        <v>56</v>
      </c>
      <c r="K34" s="1">
        <v>1</v>
      </c>
      <c r="L34" s="1">
        <v>0</v>
      </c>
      <c r="P34" s="24" t="s">
        <v>35</v>
      </c>
      <c r="Q34" s="22">
        <v>36</v>
      </c>
      <c r="R34" s="22"/>
      <c r="S34" s="22">
        <v>1</v>
      </c>
      <c r="T34" s="22">
        <v>1</v>
      </c>
      <c r="U34" s="22">
        <v>17</v>
      </c>
      <c r="V34" s="22"/>
      <c r="W34" s="22">
        <v>55</v>
      </c>
      <c r="X34" s="22"/>
    </row>
    <row r="35" spans="2:24" x14ac:dyDescent="0.2">
      <c r="B35" s="20" t="s">
        <v>129</v>
      </c>
      <c r="C35" s="22">
        <v>1</v>
      </c>
      <c r="J35" s="4" t="s">
        <v>57</v>
      </c>
      <c r="K35" s="1">
        <v>5</v>
      </c>
      <c r="L35" s="1">
        <v>1</v>
      </c>
      <c r="P35" s="24" t="s">
        <v>52</v>
      </c>
      <c r="Q35" s="22">
        <v>0</v>
      </c>
      <c r="R35" s="22"/>
      <c r="S35" s="22"/>
      <c r="T35" s="22"/>
      <c r="U35" s="22"/>
      <c r="V35" s="22"/>
      <c r="W35" s="22">
        <v>0</v>
      </c>
      <c r="X35" s="22"/>
    </row>
    <row r="36" spans="2:24" x14ac:dyDescent="0.2">
      <c r="B36" s="20" t="s">
        <v>115</v>
      </c>
      <c r="C36" s="22">
        <v>1</v>
      </c>
      <c r="J36" s="3" t="s">
        <v>7</v>
      </c>
      <c r="K36" s="1">
        <v>40</v>
      </c>
      <c r="L36" s="1">
        <v>20</v>
      </c>
      <c r="P36" s="24" t="s">
        <v>40</v>
      </c>
      <c r="Q36" s="22">
        <v>11</v>
      </c>
      <c r="R36" s="22"/>
      <c r="S36" s="22"/>
      <c r="T36" s="22">
        <v>0</v>
      </c>
      <c r="U36" s="22">
        <v>6</v>
      </c>
      <c r="V36" s="22"/>
      <c r="W36" s="22">
        <v>17</v>
      </c>
      <c r="X36" s="22"/>
    </row>
    <row r="37" spans="2:24" x14ac:dyDescent="0.2">
      <c r="B37" s="20" t="s">
        <v>85</v>
      </c>
      <c r="C37" s="22">
        <v>319</v>
      </c>
      <c r="J37" s="4" t="s">
        <v>11</v>
      </c>
      <c r="K37" s="1">
        <v>1</v>
      </c>
      <c r="L37" s="1">
        <v>0</v>
      </c>
      <c r="P37" s="24" t="s">
        <v>21</v>
      </c>
      <c r="Q37" s="22">
        <v>1</v>
      </c>
      <c r="R37" s="22"/>
      <c r="S37" s="22"/>
      <c r="T37" s="22"/>
      <c r="U37" s="22"/>
      <c r="V37" s="22"/>
      <c r="W37" s="22">
        <v>1</v>
      </c>
      <c r="X37" s="22"/>
    </row>
    <row r="38" spans="2:24" x14ac:dyDescent="0.2">
      <c r="J38" s="4" t="s">
        <v>15</v>
      </c>
      <c r="K38" s="1">
        <v>9</v>
      </c>
      <c r="L38" s="1">
        <v>3</v>
      </c>
      <c r="P38" s="24" t="s">
        <v>75</v>
      </c>
      <c r="Q38" s="22">
        <v>2</v>
      </c>
      <c r="R38" s="22"/>
      <c r="S38" s="22"/>
      <c r="T38" s="22"/>
      <c r="U38" s="22"/>
      <c r="V38" s="22"/>
      <c r="W38" s="22">
        <v>2</v>
      </c>
      <c r="X38" s="22"/>
    </row>
    <row r="39" spans="2:24" x14ac:dyDescent="0.2">
      <c r="J39" s="4" t="s">
        <v>19</v>
      </c>
      <c r="K39" s="1">
        <v>1</v>
      </c>
      <c r="L39" s="1">
        <v>0</v>
      </c>
      <c r="P39" s="24" t="s">
        <v>8</v>
      </c>
      <c r="Q39" s="22">
        <v>20</v>
      </c>
      <c r="R39" s="22"/>
      <c r="S39" s="22"/>
      <c r="T39" s="22">
        <v>0</v>
      </c>
      <c r="U39" s="22">
        <v>4</v>
      </c>
      <c r="V39" s="22"/>
      <c r="W39" s="22">
        <v>24</v>
      </c>
      <c r="X39" s="22"/>
    </row>
    <row r="40" spans="2:24" x14ac:dyDescent="0.2">
      <c r="J40" s="4" t="s">
        <v>20</v>
      </c>
      <c r="K40" s="1">
        <v>3</v>
      </c>
      <c r="L40" s="1">
        <v>2</v>
      </c>
      <c r="P40" s="24" t="s">
        <v>26</v>
      </c>
      <c r="Q40" s="22">
        <v>14</v>
      </c>
      <c r="R40" s="22"/>
      <c r="S40" s="22">
        <v>3</v>
      </c>
      <c r="T40" s="22"/>
      <c r="U40" s="22">
        <v>1</v>
      </c>
      <c r="V40" s="22"/>
      <c r="W40" s="22">
        <v>18</v>
      </c>
      <c r="X40" s="22"/>
    </row>
    <row r="41" spans="2:24" x14ac:dyDescent="0.2">
      <c r="J41" s="4" t="s">
        <v>94</v>
      </c>
      <c r="K41" s="1">
        <v>0</v>
      </c>
      <c r="L41" s="1">
        <v>2</v>
      </c>
      <c r="P41" s="24" t="s">
        <v>66</v>
      </c>
      <c r="Q41" s="22">
        <v>2</v>
      </c>
      <c r="R41" s="22"/>
      <c r="S41" s="22"/>
      <c r="T41" s="22"/>
      <c r="U41" s="22">
        <v>3</v>
      </c>
      <c r="V41" s="22"/>
      <c r="W41" s="22">
        <v>5</v>
      </c>
      <c r="X41" s="22"/>
    </row>
    <row r="42" spans="2:24" x14ac:dyDescent="0.2">
      <c r="J42" s="4" t="s">
        <v>34</v>
      </c>
      <c r="K42" s="1">
        <v>2</v>
      </c>
      <c r="L42" s="1">
        <v>0</v>
      </c>
      <c r="P42" s="24" t="s">
        <v>5</v>
      </c>
      <c r="Q42" s="22">
        <v>73</v>
      </c>
      <c r="R42" s="22"/>
      <c r="S42" s="22">
        <v>10</v>
      </c>
      <c r="T42" s="22">
        <v>10</v>
      </c>
      <c r="U42" s="22">
        <v>45</v>
      </c>
      <c r="V42" s="22"/>
      <c r="W42" s="22">
        <v>138</v>
      </c>
      <c r="X42" s="22"/>
    </row>
    <row r="43" spans="2:24" x14ac:dyDescent="0.2">
      <c r="J43" s="4" t="s">
        <v>13</v>
      </c>
      <c r="K43" s="1">
        <v>1</v>
      </c>
      <c r="L43" s="1">
        <v>1</v>
      </c>
      <c r="P43" s="24" t="s">
        <v>37</v>
      </c>
      <c r="Q43" s="22">
        <v>7</v>
      </c>
      <c r="R43" s="22"/>
      <c r="S43" s="22"/>
      <c r="T43" s="22"/>
      <c r="U43" s="22">
        <v>6</v>
      </c>
      <c r="V43" s="22"/>
      <c r="W43" s="22">
        <v>13</v>
      </c>
      <c r="X43" s="22"/>
    </row>
    <row r="44" spans="2:24" x14ac:dyDescent="0.2">
      <c r="J44" s="4" t="s">
        <v>35</v>
      </c>
      <c r="K44" s="1">
        <v>7</v>
      </c>
      <c r="L44" s="1">
        <v>3</v>
      </c>
      <c r="P44" s="24" t="s">
        <v>56</v>
      </c>
      <c r="Q44" s="22">
        <v>7</v>
      </c>
      <c r="R44" s="22"/>
      <c r="S44" s="22"/>
      <c r="T44" s="22"/>
      <c r="U44" s="22">
        <v>1</v>
      </c>
      <c r="V44" s="22"/>
      <c r="W44" s="22">
        <v>8</v>
      </c>
      <c r="X44" s="22"/>
    </row>
    <row r="45" spans="2:24" x14ac:dyDescent="0.2">
      <c r="J45" s="4" t="s">
        <v>52</v>
      </c>
      <c r="K45" s="1">
        <v>2</v>
      </c>
      <c r="L45" s="1">
        <v>0</v>
      </c>
      <c r="P45" s="24" t="s">
        <v>38</v>
      </c>
      <c r="Q45" s="22">
        <v>1</v>
      </c>
      <c r="R45" s="22"/>
      <c r="S45" s="22"/>
      <c r="T45" s="22"/>
      <c r="U45" s="22"/>
      <c r="V45" s="22"/>
      <c r="W45" s="22">
        <v>1</v>
      </c>
      <c r="X45" s="22"/>
    </row>
    <row r="46" spans="2:24" x14ac:dyDescent="0.2">
      <c r="J46" s="4" t="s">
        <v>8</v>
      </c>
      <c r="K46" s="1">
        <v>2</v>
      </c>
      <c r="L46" s="1">
        <v>3</v>
      </c>
      <c r="P46" s="24" t="s">
        <v>57</v>
      </c>
      <c r="Q46" s="22">
        <v>1</v>
      </c>
      <c r="R46" s="22"/>
      <c r="S46" s="22"/>
      <c r="T46" s="22"/>
      <c r="U46" s="22"/>
      <c r="V46" s="22"/>
      <c r="W46" s="22">
        <v>1</v>
      </c>
      <c r="X46" s="22"/>
    </row>
    <row r="47" spans="2:24" x14ac:dyDescent="0.2">
      <c r="J47" s="4" t="s">
        <v>26</v>
      </c>
      <c r="K47" s="1">
        <v>8</v>
      </c>
      <c r="L47" s="1">
        <v>2</v>
      </c>
      <c r="P47" s="24" t="s">
        <v>32</v>
      </c>
      <c r="Q47" s="22">
        <v>4</v>
      </c>
      <c r="R47" s="22"/>
      <c r="S47" s="22"/>
      <c r="T47" s="22">
        <v>0</v>
      </c>
      <c r="U47" s="22">
        <v>3</v>
      </c>
      <c r="V47" s="22"/>
      <c r="W47" s="22">
        <v>7</v>
      </c>
      <c r="X47" s="22"/>
    </row>
    <row r="48" spans="2:24" x14ac:dyDescent="0.2">
      <c r="J48" s="4" t="s">
        <v>5</v>
      </c>
      <c r="K48" s="1">
        <v>3</v>
      </c>
      <c r="L48" s="1">
        <v>3</v>
      </c>
      <c r="P48" s="24" t="s">
        <v>67</v>
      </c>
      <c r="Q48" s="22">
        <v>11</v>
      </c>
      <c r="R48" s="22"/>
      <c r="S48" s="22">
        <v>1</v>
      </c>
      <c r="T48" s="22"/>
      <c r="U48" s="22">
        <v>8</v>
      </c>
      <c r="V48" s="22"/>
      <c r="W48" s="22">
        <v>20</v>
      </c>
      <c r="X48" s="22"/>
    </row>
    <row r="49" spans="10:24" x14ac:dyDescent="0.2">
      <c r="J49" s="4" t="s">
        <v>38</v>
      </c>
      <c r="K49" s="1">
        <v>0</v>
      </c>
      <c r="L49" s="1">
        <v>0</v>
      </c>
      <c r="P49" s="24" t="s">
        <v>24</v>
      </c>
      <c r="Q49" s="22">
        <v>5</v>
      </c>
      <c r="R49" s="22"/>
      <c r="S49" s="22"/>
      <c r="T49" s="22"/>
      <c r="U49" s="22">
        <v>2</v>
      </c>
      <c r="V49" s="22"/>
      <c r="W49" s="22">
        <v>7</v>
      </c>
      <c r="X49" s="22"/>
    </row>
    <row r="50" spans="10:24" x14ac:dyDescent="0.2">
      <c r="J50" s="4" t="s">
        <v>24</v>
      </c>
      <c r="K50" s="1">
        <v>1</v>
      </c>
      <c r="L50" s="1">
        <v>1</v>
      </c>
      <c r="P50" s="24" t="s">
        <v>45</v>
      </c>
      <c r="Q50" s="22">
        <v>2</v>
      </c>
      <c r="R50" s="22"/>
      <c r="S50" s="22"/>
      <c r="T50" s="22"/>
      <c r="U50" s="22"/>
      <c r="V50" s="22"/>
      <c r="W50" s="22">
        <v>2</v>
      </c>
      <c r="X50" s="22"/>
    </row>
    <row r="51" spans="10:24" x14ac:dyDescent="0.2">
      <c r="J51" s="3" t="s">
        <v>35</v>
      </c>
      <c r="K51" s="1">
        <v>25</v>
      </c>
      <c r="L51" s="1">
        <v>17</v>
      </c>
      <c r="P51" s="24" t="s">
        <v>85</v>
      </c>
      <c r="Q51" s="22">
        <v>569</v>
      </c>
      <c r="R51" s="22">
        <v>6</v>
      </c>
      <c r="S51" s="22">
        <v>35</v>
      </c>
      <c r="T51" s="22">
        <v>31</v>
      </c>
      <c r="U51" s="22">
        <v>249</v>
      </c>
      <c r="V51" s="22">
        <v>0</v>
      </c>
      <c r="W51" s="22">
        <v>890</v>
      </c>
      <c r="X51" s="22"/>
    </row>
    <row r="52" spans="10:24" x14ac:dyDescent="0.2">
      <c r="J52" s="4" t="s">
        <v>15</v>
      </c>
      <c r="K52" s="1">
        <v>0</v>
      </c>
      <c r="L52" s="1">
        <v>1</v>
      </c>
    </row>
    <row r="53" spans="10:24" x14ac:dyDescent="0.2">
      <c r="J53" s="4" t="s">
        <v>7</v>
      </c>
      <c r="K53" s="1">
        <v>4</v>
      </c>
      <c r="L53" s="1">
        <v>4</v>
      </c>
    </row>
    <row r="54" spans="10:24" x14ac:dyDescent="0.2">
      <c r="J54" s="4" t="s">
        <v>20</v>
      </c>
      <c r="K54" s="1">
        <v>2</v>
      </c>
      <c r="L54" s="1">
        <v>1</v>
      </c>
    </row>
    <row r="55" spans="10:24" x14ac:dyDescent="0.2">
      <c r="J55" s="4" t="s">
        <v>71</v>
      </c>
      <c r="K55" s="1">
        <v>3</v>
      </c>
      <c r="L55" s="1">
        <v>2</v>
      </c>
    </row>
    <row r="56" spans="10:24" x14ac:dyDescent="0.2">
      <c r="J56" s="4" t="s">
        <v>26</v>
      </c>
      <c r="K56" s="1">
        <v>2</v>
      </c>
      <c r="L56" s="1">
        <v>2</v>
      </c>
    </row>
    <row r="57" spans="10:24" x14ac:dyDescent="0.2">
      <c r="J57" s="4" t="s">
        <v>5</v>
      </c>
      <c r="K57" s="1">
        <v>6</v>
      </c>
      <c r="L57" s="1">
        <v>6</v>
      </c>
    </row>
    <row r="58" spans="10:24" x14ac:dyDescent="0.2">
      <c r="J58" s="4" t="s">
        <v>37</v>
      </c>
      <c r="K58" s="1">
        <v>8</v>
      </c>
      <c r="L58" s="1">
        <v>1</v>
      </c>
    </row>
    <row r="59" spans="10:24" x14ac:dyDescent="0.2">
      <c r="J59" s="3" t="s">
        <v>20</v>
      </c>
      <c r="K59" s="1">
        <v>20</v>
      </c>
      <c r="L59" s="1">
        <v>17</v>
      </c>
    </row>
    <row r="60" spans="10:24" x14ac:dyDescent="0.2">
      <c r="J60" s="4" t="s">
        <v>11</v>
      </c>
      <c r="K60" s="1">
        <v>1</v>
      </c>
      <c r="L60" s="1">
        <v>1</v>
      </c>
    </row>
    <row r="61" spans="10:24" x14ac:dyDescent="0.2">
      <c r="J61" s="4" t="s">
        <v>15</v>
      </c>
      <c r="K61" s="1">
        <v>3</v>
      </c>
      <c r="L61" s="1">
        <v>1</v>
      </c>
    </row>
    <row r="62" spans="10:24" x14ac:dyDescent="0.2">
      <c r="J62" s="4" t="s">
        <v>7</v>
      </c>
      <c r="K62" s="1">
        <v>4</v>
      </c>
      <c r="L62" s="1">
        <v>2</v>
      </c>
    </row>
    <row r="63" spans="10:24" x14ac:dyDescent="0.2">
      <c r="J63" s="4" t="s">
        <v>19</v>
      </c>
      <c r="K63" s="1">
        <v>2</v>
      </c>
      <c r="L63" s="1">
        <v>1</v>
      </c>
    </row>
    <row r="64" spans="10:24" x14ac:dyDescent="0.2">
      <c r="J64" s="4" t="s">
        <v>64</v>
      </c>
      <c r="K64" s="1">
        <v>2</v>
      </c>
      <c r="L64" s="1">
        <v>0</v>
      </c>
    </row>
    <row r="65" spans="10:12" x14ac:dyDescent="0.2">
      <c r="J65" s="4" t="s">
        <v>23</v>
      </c>
      <c r="K65" s="1">
        <v>4</v>
      </c>
      <c r="L65" s="1">
        <v>4</v>
      </c>
    </row>
    <row r="66" spans="10:12" x14ac:dyDescent="0.2">
      <c r="J66" s="4" t="s">
        <v>35</v>
      </c>
      <c r="K66" s="1">
        <v>0</v>
      </c>
      <c r="L66" s="1">
        <v>1</v>
      </c>
    </row>
    <row r="67" spans="10:12" x14ac:dyDescent="0.2">
      <c r="J67" s="4" t="s">
        <v>8</v>
      </c>
      <c r="K67" s="1">
        <v>2</v>
      </c>
      <c r="L67" s="1">
        <v>0</v>
      </c>
    </row>
    <row r="68" spans="10:12" x14ac:dyDescent="0.2">
      <c r="J68" s="4" t="s">
        <v>26</v>
      </c>
      <c r="K68" s="1">
        <v>0</v>
      </c>
      <c r="L68" s="1">
        <v>1</v>
      </c>
    </row>
    <row r="69" spans="10:12" x14ac:dyDescent="0.2">
      <c r="J69" s="4" t="s">
        <v>5</v>
      </c>
      <c r="K69" s="1">
        <v>1</v>
      </c>
      <c r="L69" s="1">
        <v>5</v>
      </c>
    </row>
    <row r="70" spans="10:12" x14ac:dyDescent="0.2">
      <c r="J70" s="4" t="s">
        <v>67</v>
      </c>
      <c r="K70" s="1">
        <v>1</v>
      </c>
      <c r="L70" s="1">
        <v>1</v>
      </c>
    </row>
    <row r="71" spans="10:12" x14ac:dyDescent="0.2">
      <c r="J71" s="3" t="s">
        <v>23</v>
      </c>
      <c r="K71" s="1">
        <v>17</v>
      </c>
      <c r="L71" s="1">
        <v>9</v>
      </c>
    </row>
    <row r="72" spans="10:12" x14ac:dyDescent="0.2">
      <c r="J72" s="4" t="s">
        <v>11</v>
      </c>
      <c r="K72" s="1">
        <v>4</v>
      </c>
      <c r="L72" s="1">
        <v>2</v>
      </c>
    </row>
    <row r="73" spans="10:12" x14ac:dyDescent="0.2">
      <c r="J73" s="4" t="s">
        <v>19</v>
      </c>
      <c r="K73" s="1">
        <v>3</v>
      </c>
      <c r="L73" s="1">
        <v>3</v>
      </c>
    </row>
    <row r="74" spans="10:12" x14ac:dyDescent="0.2">
      <c r="J74" s="4" t="s">
        <v>20</v>
      </c>
      <c r="K74" s="1">
        <v>1</v>
      </c>
      <c r="L74" s="1">
        <v>3</v>
      </c>
    </row>
    <row r="75" spans="10:12" x14ac:dyDescent="0.2">
      <c r="J75" s="4" t="s">
        <v>34</v>
      </c>
      <c r="K75" s="1">
        <v>2</v>
      </c>
      <c r="L75" s="1">
        <v>1</v>
      </c>
    </row>
    <row r="76" spans="10:12" x14ac:dyDescent="0.2">
      <c r="J76" s="4" t="s">
        <v>74</v>
      </c>
      <c r="K76" s="1">
        <v>1</v>
      </c>
      <c r="L76" s="1">
        <v>0</v>
      </c>
    </row>
    <row r="77" spans="10:12" x14ac:dyDescent="0.2">
      <c r="J77" s="4" t="s">
        <v>13</v>
      </c>
      <c r="K77" s="1">
        <v>3</v>
      </c>
      <c r="L77" s="1">
        <v>0</v>
      </c>
    </row>
    <row r="78" spans="10:12" x14ac:dyDescent="0.2">
      <c r="J78" s="4" t="s">
        <v>26</v>
      </c>
      <c r="K78" s="1">
        <v>2</v>
      </c>
      <c r="L78" s="1">
        <v>0</v>
      </c>
    </row>
    <row r="79" spans="10:12" x14ac:dyDescent="0.2">
      <c r="J79" s="4" t="s">
        <v>66</v>
      </c>
      <c r="K79" s="1">
        <v>1</v>
      </c>
      <c r="L79" s="1">
        <v>0</v>
      </c>
    </row>
    <row r="80" spans="10:12" x14ac:dyDescent="0.2">
      <c r="J80" s="4" t="s">
        <v>5</v>
      </c>
      <c r="K80" s="1">
        <v>0</v>
      </c>
      <c r="L80" s="1">
        <v>0</v>
      </c>
    </row>
    <row r="81" spans="10:12" x14ac:dyDescent="0.2">
      <c r="J81" s="3" t="s">
        <v>94</v>
      </c>
      <c r="K81" s="1">
        <v>15</v>
      </c>
      <c r="L81" s="1">
        <v>6</v>
      </c>
    </row>
    <row r="82" spans="10:12" x14ac:dyDescent="0.2">
      <c r="J82" s="4" t="s">
        <v>33</v>
      </c>
      <c r="K82" s="1">
        <v>3</v>
      </c>
      <c r="L82" s="1">
        <v>2</v>
      </c>
    </row>
    <row r="83" spans="10:12" x14ac:dyDescent="0.2">
      <c r="J83" s="4" t="s">
        <v>15</v>
      </c>
      <c r="K83" s="1">
        <v>0</v>
      </c>
      <c r="L83" s="1">
        <v>0</v>
      </c>
    </row>
    <row r="84" spans="10:12" x14ac:dyDescent="0.2">
      <c r="J84" s="4" t="s">
        <v>7</v>
      </c>
      <c r="K84" s="1">
        <v>2</v>
      </c>
      <c r="L84" s="1">
        <v>2</v>
      </c>
    </row>
    <row r="85" spans="10:12" x14ac:dyDescent="0.2">
      <c r="J85" s="4" t="s">
        <v>71</v>
      </c>
      <c r="K85" s="1">
        <v>4</v>
      </c>
      <c r="L85" s="1">
        <v>1</v>
      </c>
    </row>
    <row r="86" spans="10:12" x14ac:dyDescent="0.2">
      <c r="J86" s="4" t="s">
        <v>17</v>
      </c>
      <c r="K86" s="1">
        <v>2</v>
      </c>
      <c r="L86" s="1">
        <v>0</v>
      </c>
    </row>
    <row r="87" spans="10:12" x14ac:dyDescent="0.2">
      <c r="J87" s="4" t="s">
        <v>28</v>
      </c>
      <c r="K87" s="1">
        <v>3</v>
      </c>
      <c r="L87" s="1">
        <v>1</v>
      </c>
    </row>
    <row r="88" spans="10:12" x14ac:dyDescent="0.2">
      <c r="J88" s="4" t="s">
        <v>21</v>
      </c>
      <c r="K88" s="1">
        <v>1</v>
      </c>
      <c r="L88" s="1">
        <v>0</v>
      </c>
    </row>
    <row r="89" spans="10:12" x14ac:dyDescent="0.2">
      <c r="J89" s="3" t="s">
        <v>13</v>
      </c>
      <c r="K89" s="1">
        <v>13</v>
      </c>
      <c r="L89" s="1">
        <v>7</v>
      </c>
    </row>
    <row r="90" spans="10:12" x14ac:dyDescent="0.2">
      <c r="J90" s="4" t="s">
        <v>14</v>
      </c>
      <c r="K90" s="1">
        <v>1</v>
      </c>
      <c r="L90" s="1">
        <v>0</v>
      </c>
    </row>
    <row r="91" spans="10:12" x14ac:dyDescent="0.2">
      <c r="J91" s="4" t="s">
        <v>7</v>
      </c>
      <c r="K91" s="1">
        <v>3</v>
      </c>
      <c r="L91" s="1">
        <v>0</v>
      </c>
    </row>
    <row r="92" spans="10:12" x14ac:dyDescent="0.2">
      <c r="J92" s="4" t="s">
        <v>10</v>
      </c>
      <c r="K92" s="1">
        <v>2</v>
      </c>
      <c r="L92" s="1">
        <v>1</v>
      </c>
    </row>
    <row r="93" spans="10:12" x14ac:dyDescent="0.2">
      <c r="J93" s="4" t="s">
        <v>23</v>
      </c>
      <c r="K93" s="1">
        <v>1</v>
      </c>
      <c r="L93" s="1">
        <v>2</v>
      </c>
    </row>
    <row r="94" spans="10:12" x14ac:dyDescent="0.2">
      <c r="J94" s="4" t="s">
        <v>8</v>
      </c>
      <c r="K94" s="1">
        <v>1</v>
      </c>
      <c r="L94" s="1">
        <v>0</v>
      </c>
    </row>
    <row r="95" spans="10:12" x14ac:dyDescent="0.2">
      <c r="J95" s="4" t="s">
        <v>5</v>
      </c>
      <c r="K95" s="1">
        <v>1</v>
      </c>
      <c r="L95" s="1">
        <v>1</v>
      </c>
    </row>
    <row r="96" spans="10:12" x14ac:dyDescent="0.2">
      <c r="J96" s="4" t="s">
        <v>32</v>
      </c>
      <c r="K96" s="1">
        <v>4</v>
      </c>
      <c r="L96" s="1">
        <v>3</v>
      </c>
    </row>
    <row r="97" spans="10:12" x14ac:dyDescent="0.2">
      <c r="J97" s="3" t="s">
        <v>11</v>
      </c>
      <c r="K97" s="1">
        <v>13</v>
      </c>
      <c r="L97" s="1">
        <v>8</v>
      </c>
    </row>
    <row r="98" spans="10:12" x14ac:dyDescent="0.2">
      <c r="J98" s="4" t="s">
        <v>15</v>
      </c>
      <c r="K98" s="1">
        <v>2</v>
      </c>
      <c r="L98" s="1">
        <v>2</v>
      </c>
    </row>
    <row r="99" spans="10:12" x14ac:dyDescent="0.2">
      <c r="J99" s="4" t="s">
        <v>7</v>
      </c>
      <c r="K99" s="1">
        <v>2</v>
      </c>
      <c r="L99" s="1">
        <v>2</v>
      </c>
    </row>
    <row r="100" spans="10:12" x14ac:dyDescent="0.2">
      <c r="J100" s="4" t="s">
        <v>20</v>
      </c>
      <c r="K100" s="1">
        <v>1</v>
      </c>
      <c r="L100" s="1">
        <v>2</v>
      </c>
    </row>
    <row r="101" spans="10:12" x14ac:dyDescent="0.2">
      <c r="J101" s="4" t="s">
        <v>34</v>
      </c>
      <c r="K101" s="1">
        <v>2</v>
      </c>
      <c r="L101" s="1">
        <v>0</v>
      </c>
    </row>
    <row r="102" spans="10:12" x14ac:dyDescent="0.2">
      <c r="J102" s="4" t="s">
        <v>23</v>
      </c>
      <c r="K102" s="1">
        <v>1</v>
      </c>
      <c r="L102" s="1">
        <v>1</v>
      </c>
    </row>
    <row r="103" spans="10:12" x14ac:dyDescent="0.2">
      <c r="J103" s="4" t="s">
        <v>67</v>
      </c>
      <c r="K103" s="1">
        <v>2</v>
      </c>
      <c r="L103" s="1">
        <v>1</v>
      </c>
    </row>
    <row r="104" spans="10:12" x14ac:dyDescent="0.2">
      <c r="J104" s="4" t="s">
        <v>24</v>
      </c>
      <c r="K104" s="1">
        <v>3</v>
      </c>
      <c r="L104" s="1">
        <v>0</v>
      </c>
    </row>
    <row r="105" spans="10:12" x14ac:dyDescent="0.2">
      <c r="J105" s="3" t="s">
        <v>8</v>
      </c>
      <c r="K105" s="1">
        <v>12</v>
      </c>
      <c r="L105" s="1">
        <v>13</v>
      </c>
    </row>
    <row r="106" spans="10:12" x14ac:dyDescent="0.2">
      <c r="J106" s="4" t="s">
        <v>30</v>
      </c>
      <c r="K106" s="1">
        <v>2</v>
      </c>
      <c r="L106" s="1">
        <v>1</v>
      </c>
    </row>
    <row r="107" spans="10:12" x14ac:dyDescent="0.2">
      <c r="J107" s="4" t="s">
        <v>15</v>
      </c>
      <c r="K107" s="1">
        <v>5</v>
      </c>
      <c r="L107" s="1">
        <v>8</v>
      </c>
    </row>
    <row r="108" spans="10:12" x14ac:dyDescent="0.2">
      <c r="J108" s="4" t="s">
        <v>7</v>
      </c>
      <c r="K108" s="1">
        <v>0</v>
      </c>
      <c r="L108" s="1">
        <v>1</v>
      </c>
    </row>
    <row r="109" spans="10:12" x14ac:dyDescent="0.2">
      <c r="J109" s="4" t="s">
        <v>20</v>
      </c>
      <c r="K109" s="1">
        <v>3</v>
      </c>
      <c r="L109" s="1">
        <v>1</v>
      </c>
    </row>
    <row r="110" spans="10:12" x14ac:dyDescent="0.2">
      <c r="J110" s="4" t="s">
        <v>13</v>
      </c>
      <c r="K110" s="1">
        <v>2</v>
      </c>
      <c r="L110" s="1">
        <v>2</v>
      </c>
    </row>
    <row r="111" spans="10:12" x14ac:dyDescent="0.2">
      <c r="J111" s="3" t="s">
        <v>9</v>
      </c>
      <c r="K111" s="1">
        <v>12</v>
      </c>
      <c r="L111" s="1">
        <v>9</v>
      </c>
    </row>
    <row r="112" spans="10:12" x14ac:dyDescent="0.2">
      <c r="J112" s="4" t="s">
        <v>14</v>
      </c>
      <c r="K112" s="1">
        <v>4</v>
      </c>
      <c r="L112" s="1">
        <v>2</v>
      </c>
    </row>
    <row r="113" spans="10:12" x14ac:dyDescent="0.2">
      <c r="J113" s="4" t="s">
        <v>49</v>
      </c>
      <c r="K113" s="1">
        <v>3</v>
      </c>
      <c r="L113" s="1">
        <v>2</v>
      </c>
    </row>
    <row r="114" spans="10:12" x14ac:dyDescent="0.2">
      <c r="J114" s="4" t="s">
        <v>13</v>
      </c>
      <c r="K114" s="1">
        <v>1</v>
      </c>
      <c r="L114" s="1">
        <v>2</v>
      </c>
    </row>
    <row r="115" spans="10:12" x14ac:dyDescent="0.2">
      <c r="J115" s="4" t="s">
        <v>40</v>
      </c>
      <c r="K115" s="1">
        <v>2</v>
      </c>
      <c r="L115" s="1">
        <v>3</v>
      </c>
    </row>
    <row r="116" spans="10:12" x14ac:dyDescent="0.2">
      <c r="J116" s="4" t="s">
        <v>5</v>
      </c>
      <c r="K116" s="1">
        <v>2</v>
      </c>
      <c r="L116" s="1">
        <v>0</v>
      </c>
    </row>
    <row r="117" spans="10:12" x14ac:dyDescent="0.2">
      <c r="J117" s="3" t="s">
        <v>17</v>
      </c>
      <c r="K117" s="1">
        <v>9</v>
      </c>
      <c r="L117" s="1">
        <v>12</v>
      </c>
    </row>
    <row r="118" spans="10:12" x14ac:dyDescent="0.2">
      <c r="J118" s="4" t="s">
        <v>19</v>
      </c>
      <c r="K118" s="1">
        <v>3</v>
      </c>
      <c r="L118" s="1">
        <v>3</v>
      </c>
    </row>
    <row r="119" spans="10:12" x14ac:dyDescent="0.2">
      <c r="J119" s="4" t="s">
        <v>60</v>
      </c>
      <c r="K119" s="1">
        <v>1</v>
      </c>
      <c r="L119" s="1">
        <v>0</v>
      </c>
    </row>
    <row r="120" spans="10:12" x14ac:dyDescent="0.2">
      <c r="J120" s="4" t="s">
        <v>94</v>
      </c>
      <c r="K120" s="1">
        <v>0</v>
      </c>
      <c r="L120" s="1">
        <v>3</v>
      </c>
    </row>
    <row r="121" spans="10:12" x14ac:dyDescent="0.2">
      <c r="J121" s="4" t="s">
        <v>56</v>
      </c>
      <c r="K121" s="1">
        <v>2</v>
      </c>
      <c r="L121" s="1">
        <v>5</v>
      </c>
    </row>
    <row r="122" spans="10:12" x14ac:dyDescent="0.2">
      <c r="J122" s="4" t="s">
        <v>67</v>
      </c>
      <c r="K122" s="1">
        <v>1</v>
      </c>
      <c r="L122" s="1">
        <v>0</v>
      </c>
    </row>
    <row r="123" spans="10:12" x14ac:dyDescent="0.2">
      <c r="J123" s="4" t="s">
        <v>24</v>
      </c>
      <c r="K123" s="1">
        <v>2</v>
      </c>
      <c r="L123" s="1">
        <v>1</v>
      </c>
    </row>
    <row r="124" spans="10:12" x14ac:dyDescent="0.2">
      <c r="J124" s="3" t="s">
        <v>67</v>
      </c>
      <c r="K124" s="1">
        <v>9</v>
      </c>
      <c r="L124" s="1">
        <v>5</v>
      </c>
    </row>
    <row r="125" spans="10:12" x14ac:dyDescent="0.2">
      <c r="J125" s="4" t="s">
        <v>11</v>
      </c>
      <c r="K125" s="1">
        <v>1</v>
      </c>
      <c r="L125" s="1">
        <v>0</v>
      </c>
    </row>
    <row r="126" spans="10:12" x14ac:dyDescent="0.2">
      <c r="J126" s="4" t="s">
        <v>20</v>
      </c>
      <c r="K126" s="1">
        <v>1</v>
      </c>
      <c r="L126" s="1">
        <v>2</v>
      </c>
    </row>
    <row r="127" spans="10:12" x14ac:dyDescent="0.2">
      <c r="J127" s="4" t="s">
        <v>17</v>
      </c>
      <c r="K127" s="1">
        <v>2</v>
      </c>
      <c r="L127" s="1">
        <v>1</v>
      </c>
    </row>
    <row r="128" spans="10:12" x14ac:dyDescent="0.2">
      <c r="J128" s="4" t="s">
        <v>79</v>
      </c>
      <c r="K128" s="1">
        <v>5</v>
      </c>
      <c r="L128" s="1">
        <v>2</v>
      </c>
    </row>
    <row r="129" spans="10:12" x14ac:dyDescent="0.2">
      <c r="J129" s="3" t="s">
        <v>28</v>
      </c>
      <c r="K129" s="1">
        <v>9</v>
      </c>
      <c r="L129" s="1">
        <v>5</v>
      </c>
    </row>
    <row r="130" spans="10:12" x14ac:dyDescent="0.2">
      <c r="J130" s="4" t="s">
        <v>61</v>
      </c>
      <c r="K130" s="1">
        <v>3</v>
      </c>
      <c r="L130" s="1">
        <v>1</v>
      </c>
    </row>
    <row r="131" spans="10:12" x14ac:dyDescent="0.2">
      <c r="J131" s="4" t="s">
        <v>94</v>
      </c>
      <c r="K131" s="1">
        <v>0</v>
      </c>
      <c r="L131" s="1">
        <v>0</v>
      </c>
    </row>
    <row r="132" spans="10:12" x14ac:dyDescent="0.2">
      <c r="J132" s="4" t="s">
        <v>13</v>
      </c>
      <c r="K132" s="1">
        <v>3</v>
      </c>
      <c r="L132" s="1">
        <v>1</v>
      </c>
    </row>
    <row r="133" spans="10:12" x14ac:dyDescent="0.2">
      <c r="J133" s="4" t="s">
        <v>26</v>
      </c>
      <c r="K133" s="1">
        <v>2</v>
      </c>
      <c r="L133" s="1">
        <v>2</v>
      </c>
    </row>
    <row r="134" spans="10:12" x14ac:dyDescent="0.2">
      <c r="J134" s="4" t="s">
        <v>66</v>
      </c>
      <c r="K134" s="1">
        <v>1</v>
      </c>
      <c r="L134" s="1">
        <v>1</v>
      </c>
    </row>
    <row r="135" spans="10:12" x14ac:dyDescent="0.2">
      <c r="J135" s="3" t="s">
        <v>26</v>
      </c>
      <c r="K135" s="1">
        <v>7</v>
      </c>
      <c r="L135" s="1">
        <v>9</v>
      </c>
    </row>
    <row r="136" spans="10:12" x14ac:dyDescent="0.2">
      <c r="J136" s="4" t="s">
        <v>7</v>
      </c>
      <c r="K136" s="1">
        <v>4</v>
      </c>
      <c r="L136" s="1">
        <v>2</v>
      </c>
    </row>
    <row r="137" spans="10:12" x14ac:dyDescent="0.2">
      <c r="J137" s="4" t="s">
        <v>20</v>
      </c>
      <c r="K137" s="1">
        <v>0</v>
      </c>
      <c r="L137" s="1">
        <v>2</v>
      </c>
    </row>
    <row r="138" spans="10:12" x14ac:dyDescent="0.2">
      <c r="J138" s="4" t="s">
        <v>23</v>
      </c>
      <c r="K138" s="1">
        <v>1</v>
      </c>
      <c r="L138" s="1">
        <v>4</v>
      </c>
    </row>
    <row r="139" spans="10:12" x14ac:dyDescent="0.2">
      <c r="J139" s="4" t="s">
        <v>28</v>
      </c>
      <c r="K139" s="1">
        <v>2</v>
      </c>
      <c r="L139" s="1">
        <v>0</v>
      </c>
    </row>
    <row r="140" spans="10:12" x14ac:dyDescent="0.2">
      <c r="J140" s="4" t="s">
        <v>35</v>
      </c>
      <c r="K140" s="1">
        <v>0</v>
      </c>
      <c r="L140" s="1">
        <v>1</v>
      </c>
    </row>
    <row r="141" spans="10:12" x14ac:dyDescent="0.2">
      <c r="J141" s="3" t="s">
        <v>14</v>
      </c>
      <c r="K141" s="1">
        <v>7</v>
      </c>
      <c r="L141" s="1">
        <v>3</v>
      </c>
    </row>
    <row r="142" spans="10:12" x14ac:dyDescent="0.2">
      <c r="J142" s="4" t="s">
        <v>15</v>
      </c>
      <c r="K142" s="1">
        <v>3</v>
      </c>
      <c r="L142" s="1">
        <v>0</v>
      </c>
    </row>
    <row r="143" spans="10:12" x14ac:dyDescent="0.2">
      <c r="J143" s="4" t="s">
        <v>10</v>
      </c>
      <c r="K143" s="1">
        <v>2</v>
      </c>
      <c r="L143" s="1">
        <v>1</v>
      </c>
    </row>
    <row r="144" spans="10:12" x14ac:dyDescent="0.2">
      <c r="J144" s="4" t="s">
        <v>41</v>
      </c>
      <c r="K144" s="1">
        <v>1</v>
      </c>
      <c r="L144" s="1">
        <v>0</v>
      </c>
    </row>
    <row r="145" spans="10:12" x14ac:dyDescent="0.2">
      <c r="J145" s="4" t="s">
        <v>29</v>
      </c>
      <c r="K145" s="1">
        <v>1</v>
      </c>
      <c r="L145" s="1">
        <v>2</v>
      </c>
    </row>
    <row r="146" spans="10:12" x14ac:dyDescent="0.2">
      <c r="J146" s="4" t="s">
        <v>13</v>
      </c>
      <c r="K146" s="1">
        <v>0</v>
      </c>
      <c r="L146" s="1">
        <v>0</v>
      </c>
    </row>
    <row r="147" spans="10:12" x14ac:dyDescent="0.2">
      <c r="J147" s="4" t="s">
        <v>5</v>
      </c>
      <c r="K147" s="1">
        <v>0</v>
      </c>
      <c r="L147" s="1">
        <v>0</v>
      </c>
    </row>
    <row r="148" spans="10:12" x14ac:dyDescent="0.2">
      <c r="J148" s="3" t="s">
        <v>71</v>
      </c>
      <c r="K148" s="1">
        <v>6</v>
      </c>
      <c r="L148" s="1">
        <v>2</v>
      </c>
    </row>
    <row r="149" spans="10:12" x14ac:dyDescent="0.2">
      <c r="J149" s="4" t="s">
        <v>94</v>
      </c>
      <c r="K149" s="1">
        <v>4</v>
      </c>
      <c r="L149" s="1">
        <v>0</v>
      </c>
    </row>
    <row r="150" spans="10:12" x14ac:dyDescent="0.2">
      <c r="J150" s="4" t="s">
        <v>77</v>
      </c>
      <c r="K150" s="1">
        <v>2</v>
      </c>
      <c r="L150" s="1">
        <v>0</v>
      </c>
    </row>
    <row r="151" spans="10:12" x14ac:dyDescent="0.2">
      <c r="J151" s="4" t="s">
        <v>35</v>
      </c>
      <c r="K151" s="1">
        <v>0</v>
      </c>
      <c r="L151" s="1">
        <v>2</v>
      </c>
    </row>
    <row r="152" spans="10:12" x14ac:dyDescent="0.2">
      <c r="J152" s="3" t="s">
        <v>40</v>
      </c>
      <c r="K152" s="1">
        <v>6</v>
      </c>
      <c r="L152" s="1">
        <v>2</v>
      </c>
    </row>
    <row r="153" spans="10:12" x14ac:dyDescent="0.2">
      <c r="J153" s="4" t="s">
        <v>10</v>
      </c>
      <c r="K153" s="1">
        <v>3</v>
      </c>
      <c r="L153" s="1">
        <v>1</v>
      </c>
    </row>
    <row r="154" spans="10:12" x14ac:dyDescent="0.2">
      <c r="J154" s="4" t="s">
        <v>34</v>
      </c>
      <c r="K154" s="1">
        <v>0</v>
      </c>
      <c r="L154" s="1">
        <v>0</v>
      </c>
    </row>
    <row r="155" spans="10:12" x14ac:dyDescent="0.2">
      <c r="J155" s="4" t="s">
        <v>5</v>
      </c>
      <c r="K155" s="1">
        <v>3</v>
      </c>
      <c r="L155" s="1">
        <v>1</v>
      </c>
    </row>
    <row r="156" spans="10:12" x14ac:dyDescent="0.2">
      <c r="J156" s="3" t="s">
        <v>48</v>
      </c>
      <c r="K156" s="1">
        <v>6</v>
      </c>
      <c r="L156" s="1">
        <v>4</v>
      </c>
    </row>
    <row r="157" spans="10:12" x14ac:dyDescent="0.2">
      <c r="J157" s="4" t="s">
        <v>5</v>
      </c>
      <c r="K157" s="1">
        <v>6</v>
      </c>
      <c r="L157" s="1">
        <v>4</v>
      </c>
    </row>
    <row r="158" spans="10:12" x14ac:dyDescent="0.2">
      <c r="J158" s="3" t="s">
        <v>34</v>
      </c>
      <c r="K158" s="1">
        <v>6</v>
      </c>
      <c r="L158" s="1">
        <v>8</v>
      </c>
    </row>
    <row r="159" spans="10:12" x14ac:dyDescent="0.2">
      <c r="J159" s="4" t="s">
        <v>33</v>
      </c>
      <c r="K159" s="1">
        <v>1</v>
      </c>
      <c r="L159" s="1">
        <v>2</v>
      </c>
    </row>
    <row r="160" spans="10:12" x14ac:dyDescent="0.2">
      <c r="J160" s="4" t="s">
        <v>11</v>
      </c>
      <c r="K160" s="1">
        <v>0</v>
      </c>
      <c r="L160" s="1">
        <v>0</v>
      </c>
    </row>
    <row r="161" spans="10:12" x14ac:dyDescent="0.2">
      <c r="J161" s="4" t="s">
        <v>15</v>
      </c>
      <c r="K161" s="1">
        <v>4</v>
      </c>
      <c r="L161" s="1">
        <v>1</v>
      </c>
    </row>
    <row r="162" spans="10:12" x14ac:dyDescent="0.2">
      <c r="J162" s="4" t="s">
        <v>7</v>
      </c>
      <c r="K162" s="1">
        <v>0</v>
      </c>
      <c r="L162" s="1">
        <v>2</v>
      </c>
    </row>
    <row r="163" spans="10:12" x14ac:dyDescent="0.2">
      <c r="J163" s="4" t="s">
        <v>23</v>
      </c>
      <c r="K163" s="1">
        <v>0</v>
      </c>
      <c r="L163" s="1">
        <v>0</v>
      </c>
    </row>
    <row r="164" spans="10:12" x14ac:dyDescent="0.2">
      <c r="J164" s="4" t="s">
        <v>40</v>
      </c>
      <c r="K164" s="1">
        <v>1</v>
      </c>
      <c r="L164" s="1">
        <v>0</v>
      </c>
    </row>
    <row r="165" spans="10:12" x14ac:dyDescent="0.2">
      <c r="J165" s="4" t="s">
        <v>5</v>
      </c>
      <c r="K165" s="1">
        <v>0</v>
      </c>
      <c r="L165" s="1">
        <v>3</v>
      </c>
    </row>
    <row r="166" spans="10:12" x14ac:dyDescent="0.2">
      <c r="J166" s="3" t="s">
        <v>37</v>
      </c>
      <c r="K166" s="1">
        <v>5</v>
      </c>
      <c r="L166" s="1">
        <v>3</v>
      </c>
    </row>
    <row r="167" spans="10:12" x14ac:dyDescent="0.2">
      <c r="J167" s="4" t="s">
        <v>15</v>
      </c>
      <c r="K167" s="1">
        <v>3</v>
      </c>
      <c r="L167" s="1">
        <v>0</v>
      </c>
    </row>
    <row r="168" spans="10:12" x14ac:dyDescent="0.2">
      <c r="J168" s="4" t="s">
        <v>35</v>
      </c>
      <c r="K168" s="1">
        <v>2</v>
      </c>
      <c r="L168" s="1">
        <v>3</v>
      </c>
    </row>
    <row r="169" spans="10:12" x14ac:dyDescent="0.2">
      <c r="J169" s="3" t="s">
        <v>74</v>
      </c>
      <c r="K169" s="1">
        <v>4</v>
      </c>
      <c r="L169" s="1">
        <v>2</v>
      </c>
    </row>
    <row r="170" spans="10:12" x14ac:dyDescent="0.2">
      <c r="J170" s="4" t="s">
        <v>23</v>
      </c>
      <c r="K170" s="1">
        <v>4</v>
      </c>
      <c r="L170" s="1">
        <v>2</v>
      </c>
    </row>
    <row r="171" spans="10:12" x14ac:dyDescent="0.2">
      <c r="J171" s="3" t="s">
        <v>19</v>
      </c>
      <c r="K171" s="1">
        <v>3</v>
      </c>
      <c r="L171" s="1">
        <v>8</v>
      </c>
    </row>
    <row r="172" spans="10:12" x14ac:dyDescent="0.2">
      <c r="J172" s="4" t="s">
        <v>15</v>
      </c>
      <c r="K172" s="1">
        <v>0</v>
      </c>
      <c r="L172" s="1">
        <v>0</v>
      </c>
    </row>
    <row r="173" spans="10:12" x14ac:dyDescent="0.2">
      <c r="J173" s="4" t="s">
        <v>7</v>
      </c>
      <c r="K173" s="1">
        <v>2</v>
      </c>
      <c r="L173" s="1">
        <v>2</v>
      </c>
    </row>
    <row r="174" spans="10:12" x14ac:dyDescent="0.2">
      <c r="J174" s="4" t="s">
        <v>20</v>
      </c>
      <c r="K174" s="1">
        <v>0</v>
      </c>
      <c r="L174" s="1">
        <v>1</v>
      </c>
    </row>
    <row r="175" spans="10:12" x14ac:dyDescent="0.2">
      <c r="J175" s="4" t="s">
        <v>17</v>
      </c>
      <c r="K175" s="1">
        <v>0</v>
      </c>
      <c r="L175" s="1">
        <v>2</v>
      </c>
    </row>
    <row r="176" spans="10:12" x14ac:dyDescent="0.2">
      <c r="J176" s="4" t="s">
        <v>23</v>
      </c>
      <c r="K176" s="1">
        <v>1</v>
      </c>
      <c r="L176" s="1">
        <v>3</v>
      </c>
    </row>
    <row r="177" spans="10:12" x14ac:dyDescent="0.2">
      <c r="J177" s="3" t="s">
        <v>24</v>
      </c>
      <c r="K177" s="1">
        <v>3</v>
      </c>
      <c r="L177" s="1">
        <v>1</v>
      </c>
    </row>
    <row r="178" spans="10:12" x14ac:dyDescent="0.2">
      <c r="J178" s="4" t="s">
        <v>11</v>
      </c>
      <c r="K178" s="1">
        <v>1</v>
      </c>
      <c r="L178" s="1">
        <v>1</v>
      </c>
    </row>
    <row r="179" spans="10:12" x14ac:dyDescent="0.2">
      <c r="J179" s="4" t="s">
        <v>7</v>
      </c>
      <c r="K179" s="1">
        <v>1</v>
      </c>
      <c r="L179" s="1">
        <v>0</v>
      </c>
    </row>
    <row r="180" spans="10:12" x14ac:dyDescent="0.2">
      <c r="J180" s="4" t="s">
        <v>17</v>
      </c>
      <c r="K180" s="1">
        <v>1</v>
      </c>
      <c r="L180" s="1">
        <v>0</v>
      </c>
    </row>
    <row r="181" spans="10:12" x14ac:dyDescent="0.2">
      <c r="J181" s="3" t="s">
        <v>77</v>
      </c>
      <c r="K181" s="1">
        <v>3</v>
      </c>
      <c r="L181" s="1">
        <v>0</v>
      </c>
    </row>
    <row r="182" spans="10:12" x14ac:dyDescent="0.2">
      <c r="J182" s="4" t="s">
        <v>71</v>
      </c>
      <c r="K182" s="1">
        <v>3</v>
      </c>
      <c r="L182" s="1">
        <v>0</v>
      </c>
    </row>
    <row r="183" spans="10:12" x14ac:dyDescent="0.2">
      <c r="J183" s="3" t="s">
        <v>45</v>
      </c>
      <c r="K183" s="1">
        <v>2</v>
      </c>
      <c r="L183" s="1">
        <v>0</v>
      </c>
    </row>
    <row r="184" spans="10:12" x14ac:dyDescent="0.2">
      <c r="J184" s="4" t="s">
        <v>5</v>
      </c>
      <c r="K184" s="1">
        <v>2</v>
      </c>
      <c r="L184" s="1">
        <v>0</v>
      </c>
    </row>
    <row r="185" spans="10:12" x14ac:dyDescent="0.2">
      <c r="J185" s="3" t="s">
        <v>56</v>
      </c>
      <c r="K185" s="1">
        <v>2</v>
      </c>
      <c r="L185" s="1">
        <v>2</v>
      </c>
    </row>
    <row r="186" spans="10:12" x14ac:dyDescent="0.2">
      <c r="J186" s="4" t="s">
        <v>15</v>
      </c>
      <c r="K186" s="1">
        <v>0</v>
      </c>
      <c r="L186" s="1">
        <v>1</v>
      </c>
    </row>
    <row r="187" spans="10:12" x14ac:dyDescent="0.2">
      <c r="J187" s="4" t="s">
        <v>17</v>
      </c>
      <c r="K187" s="1">
        <v>2</v>
      </c>
      <c r="L187" s="1">
        <v>1</v>
      </c>
    </row>
    <row r="188" spans="10:12" x14ac:dyDescent="0.2">
      <c r="J188" s="3" t="s">
        <v>64</v>
      </c>
      <c r="K188" s="1">
        <v>2</v>
      </c>
      <c r="L188" s="1">
        <v>1</v>
      </c>
    </row>
    <row r="189" spans="10:12" x14ac:dyDescent="0.2">
      <c r="J189" s="4" t="s">
        <v>20</v>
      </c>
      <c r="K189" s="1">
        <v>2</v>
      </c>
      <c r="L189" s="1">
        <v>1</v>
      </c>
    </row>
    <row r="190" spans="10:12" x14ac:dyDescent="0.2">
      <c r="J190" s="3" t="s">
        <v>33</v>
      </c>
      <c r="K190" s="1">
        <v>1</v>
      </c>
      <c r="L190" s="1">
        <v>1</v>
      </c>
    </row>
    <row r="191" spans="10:12" x14ac:dyDescent="0.2">
      <c r="J191" s="4" t="s">
        <v>94</v>
      </c>
      <c r="K191" s="1">
        <v>0</v>
      </c>
      <c r="L191" s="1">
        <v>0</v>
      </c>
    </row>
    <row r="192" spans="10:12" x14ac:dyDescent="0.2">
      <c r="J192" s="4" t="s">
        <v>34</v>
      </c>
      <c r="K192" s="1">
        <v>1</v>
      </c>
      <c r="L192" s="1">
        <v>1</v>
      </c>
    </row>
    <row r="193" spans="10:12" x14ac:dyDescent="0.2">
      <c r="J193" s="3" t="s">
        <v>38</v>
      </c>
      <c r="K193" s="1">
        <v>1</v>
      </c>
      <c r="L193" s="1">
        <v>2</v>
      </c>
    </row>
    <row r="194" spans="10:12" x14ac:dyDescent="0.2">
      <c r="J194" s="4" t="s">
        <v>7</v>
      </c>
      <c r="K194" s="1">
        <v>1</v>
      </c>
      <c r="L194" s="1">
        <v>2</v>
      </c>
    </row>
    <row r="195" spans="10:12" x14ac:dyDescent="0.2">
      <c r="J195" s="3" t="s">
        <v>21</v>
      </c>
      <c r="K195" s="1">
        <v>1</v>
      </c>
      <c r="L195" s="1">
        <v>1</v>
      </c>
    </row>
    <row r="196" spans="10:12" x14ac:dyDescent="0.2">
      <c r="J196" s="4" t="s">
        <v>94</v>
      </c>
      <c r="K196" s="1">
        <v>1</v>
      </c>
      <c r="L196" s="1">
        <v>1</v>
      </c>
    </row>
    <row r="197" spans="10:12" x14ac:dyDescent="0.2">
      <c r="J197" s="3" t="s">
        <v>32</v>
      </c>
      <c r="K197" s="1">
        <v>1</v>
      </c>
      <c r="L197" s="1">
        <v>1</v>
      </c>
    </row>
    <row r="198" spans="10:12" x14ac:dyDescent="0.2">
      <c r="J198" s="4" t="s">
        <v>13</v>
      </c>
      <c r="K198" s="1">
        <v>1</v>
      </c>
      <c r="L198" s="1">
        <v>0</v>
      </c>
    </row>
    <row r="199" spans="10:12" x14ac:dyDescent="0.2">
      <c r="J199" s="4" t="s">
        <v>5</v>
      </c>
      <c r="K199" s="1">
        <v>0</v>
      </c>
      <c r="L199" s="1">
        <v>1</v>
      </c>
    </row>
    <row r="200" spans="10:12" x14ac:dyDescent="0.2">
      <c r="J200" s="3" t="s">
        <v>75</v>
      </c>
      <c r="K200" s="1">
        <v>1</v>
      </c>
      <c r="L200" s="1">
        <v>0</v>
      </c>
    </row>
    <row r="201" spans="10:12" x14ac:dyDescent="0.2">
      <c r="J201" s="4" t="s">
        <v>15</v>
      </c>
      <c r="K201" s="1">
        <v>1</v>
      </c>
      <c r="L201" s="1">
        <v>0</v>
      </c>
    </row>
    <row r="202" spans="10:12" x14ac:dyDescent="0.2">
      <c r="J202" s="3" t="s">
        <v>59</v>
      </c>
      <c r="K202" s="1">
        <v>1</v>
      </c>
      <c r="L202" s="1">
        <v>0</v>
      </c>
    </row>
    <row r="203" spans="10:12" x14ac:dyDescent="0.2">
      <c r="J203" s="4" t="s">
        <v>28</v>
      </c>
      <c r="K203" s="1">
        <v>1</v>
      </c>
      <c r="L203" s="1">
        <v>0</v>
      </c>
    </row>
    <row r="204" spans="10:12" x14ac:dyDescent="0.2">
      <c r="J204" s="3" t="s">
        <v>79</v>
      </c>
      <c r="K204" s="1">
        <v>1</v>
      </c>
      <c r="L204" s="1">
        <v>0</v>
      </c>
    </row>
    <row r="205" spans="10:12" x14ac:dyDescent="0.2">
      <c r="J205" s="4" t="s">
        <v>67</v>
      </c>
      <c r="K205" s="1">
        <v>1</v>
      </c>
      <c r="L205" s="1">
        <v>0</v>
      </c>
    </row>
    <row r="206" spans="10:12" x14ac:dyDescent="0.2">
      <c r="J206" s="3" t="s">
        <v>66</v>
      </c>
      <c r="K206" s="1">
        <v>1</v>
      </c>
      <c r="L206" s="1">
        <v>4</v>
      </c>
    </row>
    <row r="207" spans="10:12" x14ac:dyDescent="0.2">
      <c r="J207" s="4" t="s">
        <v>23</v>
      </c>
      <c r="K207" s="1">
        <v>0</v>
      </c>
      <c r="L207" s="1">
        <v>3</v>
      </c>
    </row>
    <row r="208" spans="10:12" x14ac:dyDescent="0.2">
      <c r="J208" s="4" t="s">
        <v>28</v>
      </c>
      <c r="K208" s="1">
        <v>1</v>
      </c>
      <c r="L208" s="1">
        <v>1</v>
      </c>
    </row>
    <row r="209" spans="10:12" x14ac:dyDescent="0.2">
      <c r="J209" s="3" t="s">
        <v>41</v>
      </c>
      <c r="K209" s="1">
        <v>1</v>
      </c>
      <c r="L209" s="1">
        <v>1</v>
      </c>
    </row>
    <row r="210" spans="10:12" x14ac:dyDescent="0.2">
      <c r="J210" s="4" t="s">
        <v>14</v>
      </c>
      <c r="K210" s="1">
        <v>1</v>
      </c>
      <c r="L210" s="1">
        <v>1</v>
      </c>
    </row>
    <row r="211" spans="10:12" x14ac:dyDescent="0.2">
      <c r="J211" s="3" t="s">
        <v>49</v>
      </c>
      <c r="K211" s="1">
        <v>0</v>
      </c>
      <c r="L211" s="1">
        <v>0</v>
      </c>
    </row>
    <row r="212" spans="10:12" x14ac:dyDescent="0.2">
      <c r="J212" s="4" t="s">
        <v>10</v>
      </c>
      <c r="K212" s="1">
        <v>0</v>
      </c>
      <c r="L212" s="1">
        <v>0</v>
      </c>
    </row>
    <row r="213" spans="10:12" x14ac:dyDescent="0.2">
      <c r="J213" s="3" t="s">
        <v>57</v>
      </c>
      <c r="K213" s="1">
        <v>0</v>
      </c>
      <c r="L213" s="1">
        <v>1</v>
      </c>
    </row>
    <row r="214" spans="10:12" x14ac:dyDescent="0.2">
      <c r="J214" s="4" t="s">
        <v>15</v>
      </c>
      <c r="K214" s="1">
        <v>0</v>
      </c>
      <c r="L214" s="1">
        <v>1</v>
      </c>
    </row>
    <row r="215" spans="10:12" x14ac:dyDescent="0.2">
      <c r="J215" s="3" t="s">
        <v>60</v>
      </c>
      <c r="K215" s="1">
        <v>0</v>
      </c>
      <c r="L215" s="1">
        <v>1</v>
      </c>
    </row>
    <row r="216" spans="10:12" x14ac:dyDescent="0.2">
      <c r="J216" s="4" t="s">
        <v>17</v>
      </c>
      <c r="K216" s="1">
        <v>0</v>
      </c>
      <c r="L216" s="1">
        <v>1</v>
      </c>
    </row>
    <row r="217" spans="10:12" x14ac:dyDescent="0.2">
      <c r="J217" s="3" t="s">
        <v>53</v>
      </c>
      <c r="K217" s="1">
        <v>0</v>
      </c>
      <c r="L217" s="1">
        <v>3</v>
      </c>
    </row>
    <row r="218" spans="10:12" x14ac:dyDescent="0.2">
      <c r="J218" s="4" t="s">
        <v>5</v>
      </c>
      <c r="K218" s="1">
        <v>0</v>
      </c>
      <c r="L218" s="1">
        <v>3</v>
      </c>
    </row>
    <row r="219" spans="10:12" x14ac:dyDescent="0.2">
      <c r="J219" s="3" t="s">
        <v>52</v>
      </c>
      <c r="K219" s="1">
        <v>0</v>
      </c>
      <c r="L219" s="1">
        <v>2</v>
      </c>
    </row>
    <row r="220" spans="10:12" x14ac:dyDescent="0.2">
      <c r="J220" s="4" t="s">
        <v>7</v>
      </c>
      <c r="K220" s="1">
        <v>0</v>
      </c>
      <c r="L220" s="1">
        <v>2</v>
      </c>
    </row>
    <row r="221" spans="10:12" x14ac:dyDescent="0.2">
      <c r="J221" s="3" t="s">
        <v>85</v>
      </c>
      <c r="K221" s="1">
        <v>353</v>
      </c>
      <c r="L221" s="1">
        <v>222</v>
      </c>
    </row>
  </sheetData>
  <mergeCells count="10">
    <mergeCell ref="B2:B3"/>
    <mergeCell ref="C2:C3"/>
    <mergeCell ref="F2:F3"/>
    <mergeCell ref="G2:G3"/>
    <mergeCell ref="J2:J3"/>
    <mergeCell ref="AC3:AC4"/>
    <mergeCell ref="K2:K3"/>
    <mergeCell ref="P3:P4"/>
    <mergeCell ref="Q3:Q4"/>
    <mergeCell ref="AB3:AB4"/>
  </mergeCells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F8B5-DE6E-CF40-8C1F-B99059DB2119}">
  <dimension ref="B2:E27"/>
  <sheetViews>
    <sheetView showGridLines="0" zoomScale="125" zoomScaleNormal="80" workbookViewId="0">
      <selection activeCell="B26" sqref="B26"/>
    </sheetView>
  </sheetViews>
  <sheetFormatPr baseColWidth="10" defaultRowHeight="16" x14ac:dyDescent="0.2"/>
  <cols>
    <col min="2" max="2" width="23.5" bestFit="1" customWidth="1"/>
    <col min="3" max="3" width="19.5" bestFit="1" customWidth="1"/>
    <col min="4" max="4" width="6" bestFit="1" customWidth="1"/>
    <col min="5" max="5" width="12" bestFit="1" customWidth="1"/>
    <col min="6" max="6" width="9.1640625" bestFit="1" customWidth="1"/>
    <col min="7" max="7" width="12" bestFit="1" customWidth="1"/>
    <col min="8" max="8" width="9.1640625" bestFit="1" customWidth="1"/>
    <col min="9" max="10" width="12" bestFit="1" customWidth="1"/>
  </cols>
  <sheetData>
    <row r="2" spans="2:5" x14ac:dyDescent="0.2">
      <c r="B2" s="29" t="s">
        <v>167</v>
      </c>
      <c r="C2" s="29" t="s">
        <v>168</v>
      </c>
      <c r="D2" s="29"/>
    </row>
    <row r="3" spans="2:5" x14ac:dyDescent="0.2">
      <c r="B3" s="29"/>
      <c r="C3" s="29"/>
      <c r="D3" s="29"/>
    </row>
    <row r="4" spans="2:5" x14ac:dyDescent="0.2">
      <c r="B4" s="2" t="s">
        <v>0</v>
      </c>
      <c r="C4" t="s">
        <v>98</v>
      </c>
    </row>
    <row r="6" spans="2:5" x14ac:dyDescent="0.2">
      <c r="B6" s="2" t="s">
        <v>88</v>
      </c>
      <c r="C6" s="2" t="s">
        <v>166</v>
      </c>
    </row>
    <row r="7" spans="2:5" x14ac:dyDescent="0.2">
      <c r="B7" s="2" t="s">
        <v>144</v>
      </c>
      <c r="C7" s="27" t="s">
        <v>99</v>
      </c>
      <c r="D7" s="27" t="s">
        <v>6</v>
      </c>
      <c r="E7" s="27" t="s">
        <v>85</v>
      </c>
    </row>
    <row r="8" spans="2:5" x14ac:dyDescent="0.2">
      <c r="B8" s="3" t="s">
        <v>5</v>
      </c>
      <c r="C8" s="28">
        <v>4</v>
      </c>
      <c r="D8" s="28">
        <v>4</v>
      </c>
      <c r="E8" s="28">
        <v>8</v>
      </c>
    </row>
    <row r="9" spans="2:5" x14ac:dyDescent="0.2">
      <c r="B9" s="3" t="s">
        <v>23</v>
      </c>
      <c r="C9" s="28">
        <v>2</v>
      </c>
      <c r="D9" s="28">
        <v>3</v>
      </c>
      <c r="E9" s="28">
        <v>5</v>
      </c>
    </row>
    <row r="10" spans="2:5" x14ac:dyDescent="0.2">
      <c r="B10" s="3" t="s">
        <v>7</v>
      </c>
      <c r="C10" s="28">
        <v>3</v>
      </c>
      <c r="D10" s="28">
        <v>2</v>
      </c>
      <c r="E10" s="28">
        <v>5</v>
      </c>
    </row>
    <row r="11" spans="2:5" x14ac:dyDescent="0.2">
      <c r="B11" s="3" t="s">
        <v>15</v>
      </c>
      <c r="C11" s="28">
        <v>3</v>
      </c>
      <c r="D11" s="28">
        <v>1</v>
      </c>
      <c r="E11" s="28">
        <v>4</v>
      </c>
    </row>
    <row r="12" spans="2:5" x14ac:dyDescent="0.2">
      <c r="B12" s="3" t="s">
        <v>35</v>
      </c>
      <c r="C12" s="28">
        <v>1</v>
      </c>
      <c r="D12" s="28">
        <v>2</v>
      </c>
      <c r="E12" s="28">
        <v>3</v>
      </c>
    </row>
    <row r="13" spans="2:5" x14ac:dyDescent="0.2">
      <c r="B13" s="3" t="s">
        <v>94</v>
      </c>
      <c r="C13" s="28">
        <v>2</v>
      </c>
      <c r="D13" s="28">
        <v>1</v>
      </c>
      <c r="E13" s="28">
        <v>3</v>
      </c>
    </row>
    <row r="14" spans="2:5" x14ac:dyDescent="0.2">
      <c r="B14" s="3" t="s">
        <v>20</v>
      </c>
      <c r="C14" s="28"/>
      <c r="D14" s="28">
        <v>3</v>
      </c>
      <c r="E14" s="28">
        <v>3</v>
      </c>
    </row>
    <row r="15" spans="2:5" x14ac:dyDescent="0.2">
      <c r="B15" s="3" t="s">
        <v>34</v>
      </c>
      <c r="C15" s="28">
        <v>3</v>
      </c>
      <c r="D15" s="28"/>
      <c r="E15" s="28">
        <v>3</v>
      </c>
    </row>
    <row r="16" spans="2:5" x14ac:dyDescent="0.2">
      <c r="B16" s="3" t="s">
        <v>67</v>
      </c>
      <c r="C16" s="28"/>
      <c r="D16" s="28">
        <v>2</v>
      </c>
      <c r="E16" s="28">
        <v>2</v>
      </c>
    </row>
    <row r="17" spans="2:5" x14ac:dyDescent="0.2">
      <c r="B17" s="3" t="s">
        <v>13</v>
      </c>
      <c r="C17" s="28">
        <v>2</v>
      </c>
      <c r="D17" s="28"/>
      <c r="E17" s="28">
        <v>2</v>
      </c>
    </row>
    <row r="18" spans="2:5" x14ac:dyDescent="0.2">
      <c r="B18" s="3" t="s">
        <v>9</v>
      </c>
      <c r="C18" s="28">
        <v>1</v>
      </c>
      <c r="D18" s="28">
        <v>1</v>
      </c>
      <c r="E18" s="28">
        <v>2</v>
      </c>
    </row>
    <row r="19" spans="2:5" x14ac:dyDescent="0.2">
      <c r="B19" s="3" t="s">
        <v>14</v>
      </c>
      <c r="C19" s="28"/>
      <c r="D19" s="28">
        <v>2</v>
      </c>
      <c r="E19" s="28">
        <v>2</v>
      </c>
    </row>
    <row r="20" spans="2:5" x14ac:dyDescent="0.2">
      <c r="B20" s="3" t="s">
        <v>17</v>
      </c>
      <c r="C20" s="28"/>
      <c r="D20" s="28">
        <v>2</v>
      </c>
      <c r="E20" s="28">
        <v>2</v>
      </c>
    </row>
    <row r="21" spans="2:5" x14ac:dyDescent="0.2">
      <c r="B21" s="3" t="s">
        <v>11</v>
      </c>
      <c r="C21" s="28"/>
      <c r="D21" s="28">
        <v>1</v>
      </c>
      <c r="E21" s="28">
        <v>1</v>
      </c>
    </row>
    <row r="22" spans="2:5" x14ac:dyDescent="0.2">
      <c r="B22" s="3" t="s">
        <v>40</v>
      </c>
      <c r="C22" s="28">
        <v>1</v>
      </c>
      <c r="D22" s="28"/>
      <c r="E22" s="28">
        <v>1</v>
      </c>
    </row>
    <row r="23" spans="2:5" x14ac:dyDescent="0.2">
      <c r="B23" s="3" t="s">
        <v>32</v>
      </c>
      <c r="C23" s="28">
        <v>1</v>
      </c>
      <c r="D23" s="28"/>
      <c r="E23" s="28">
        <v>1</v>
      </c>
    </row>
    <row r="24" spans="2:5" x14ac:dyDescent="0.2">
      <c r="B24" s="3" t="s">
        <v>8</v>
      </c>
      <c r="C24" s="28">
        <v>1</v>
      </c>
      <c r="D24" s="28"/>
      <c r="E24" s="28">
        <v>1</v>
      </c>
    </row>
    <row r="25" spans="2:5" x14ac:dyDescent="0.2">
      <c r="B25" s="3" t="s">
        <v>26</v>
      </c>
      <c r="C25" s="28"/>
      <c r="D25" s="28">
        <v>1</v>
      </c>
      <c r="E25" s="28">
        <v>1</v>
      </c>
    </row>
    <row r="26" spans="2:5" x14ac:dyDescent="0.2">
      <c r="B26" s="3" t="s">
        <v>74</v>
      </c>
      <c r="C26" s="28">
        <v>1</v>
      </c>
      <c r="D26" s="28"/>
      <c r="E26" s="28">
        <v>1</v>
      </c>
    </row>
    <row r="27" spans="2:5" x14ac:dyDescent="0.2">
      <c r="B27" s="3" t="s">
        <v>85</v>
      </c>
      <c r="C27" s="28">
        <v>25</v>
      </c>
      <c r="D27" s="28">
        <v>25</v>
      </c>
      <c r="E27" s="28">
        <v>50</v>
      </c>
    </row>
  </sheetData>
  <mergeCells count="2">
    <mergeCell ref="C2:D3"/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E8F0-449E-9D40-A3A5-B1D93D24C7BD}">
  <dimension ref="A1:E51"/>
  <sheetViews>
    <sheetView zoomScale="125" workbookViewId="0">
      <selection activeCell="I16" sqref="I16"/>
    </sheetView>
  </sheetViews>
  <sheetFormatPr baseColWidth="10" defaultRowHeight="16" x14ac:dyDescent="0.2"/>
  <cols>
    <col min="1" max="1" width="23.5" bestFit="1" customWidth="1"/>
    <col min="2" max="2" width="23.6640625" bestFit="1" customWidth="1"/>
    <col min="3" max="3" width="24.33203125" style="18" bestFit="1" customWidth="1"/>
    <col min="4" max="4" width="23.83203125" bestFit="1" customWidth="1"/>
    <col min="5" max="5" width="24.6640625" bestFit="1" customWidth="1"/>
  </cols>
  <sheetData>
    <row r="1" spans="1:5" x14ac:dyDescent="0.2">
      <c r="A1" t="s">
        <v>144</v>
      </c>
      <c r="B1" t="s">
        <v>140</v>
      </c>
      <c r="C1" s="18" t="s">
        <v>141</v>
      </c>
      <c r="D1" t="s">
        <v>142</v>
      </c>
      <c r="E1" t="s">
        <v>143</v>
      </c>
    </row>
    <row r="2" spans="1:5" x14ac:dyDescent="0.2">
      <c r="A2" t="str">
        <f>'RESULTADOS HISTORICOS'!C3</f>
        <v xml:space="preserve">BORUSSIA DE DORTMUND
</v>
      </c>
      <c r="B2">
        <f xml:space="preserve"> COUNTIF('RESULTADOS HISTORICOS'!C:C, Tabla2[[#This Row],[EQUIPOS]]) + COUNTIF('RESULTADOS HISTORICOS'!D:D, Tabla2[[#This Row],[EQUIPOS]])</f>
        <v>9</v>
      </c>
      <c r="C2" s="17">
        <f>COUNTIF('RESULTADOS HISTORICOS'!N:N,Tabla2[[#This Row],[EQUIPOS]])/Tabla2[[#This Row],[CUANTAS VECES APARECE ]]</f>
        <v>0.55555555555555558</v>
      </c>
      <c r="D2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</v>
      </c>
      <c r="E2" s="17">
        <f>1-Tabla2[[#This Row],[PORCENTAJE DE VICTORIAS]]-Tabla2[[#This Row],[PORCENTAJE DE EMPATES ]]</f>
        <v>0.44444444444444442</v>
      </c>
    </row>
    <row r="3" spans="1:5" x14ac:dyDescent="0.2">
      <c r="A3" t="str">
        <f>'RESULTADOS HISTORICOS'!C4</f>
        <v>REAL MADRID</v>
      </c>
      <c r="B3">
        <f xml:space="preserve"> COUNTIF('RESULTADOS HISTORICOS'!C:C, Tabla2[[#This Row],[EQUIPOS]]) + COUNTIF('RESULTADOS HISTORICOS'!D:D, Tabla2[[#This Row],[EQUIPOS]])</f>
        <v>82</v>
      </c>
      <c r="C3" s="17">
        <f>COUNTIF('RESULTADOS HISTORICOS'!N:N,Tabla2[[#This Row],[EQUIPOS]])/Tabla2[[#This Row],[CUANTAS VECES APARECE ]]</f>
        <v>0.47560975609756095</v>
      </c>
      <c r="D3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0.17073170731707318</v>
      </c>
      <c r="E3" s="17">
        <f>1-Tabla2[[#This Row],[PORCENTAJE DE VICTORIAS]]-Tabla2[[#This Row],[PORCENTAJE DE EMPATES ]]</f>
        <v>0.35365853658536583</v>
      </c>
    </row>
    <row r="4" spans="1:5" x14ac:dyDescent="0.2">
      <c r="A4" t="str">
        <f>'RESULTADOS HISTORICOS'!C6</f>
        <v>BAYERN MÚNICH</v>
      </c>
      <c r="B4">
        <f xml:space="preserve"> COUNTIF('RESULTADOS HISTORICOS'!C:C, Tabla2[[#This Row],[EQUIPOS]]) + COUNTIF('RESULTADOS HISTORICOS'!D:D, Tabla2[[#This Row],[EQUIPOS]])</f>
        <v>70</v>
      </c>
      <c r="C4" s="17">
        <f>COUNTIF('RESULTADOS HISTORICOS'!N:N,Tabla2[[#This Row],[EQUIPOS]])/Tabla2[[#This Row],[CUANTAS VECES APARECE ]]</f>
        <v>0.42857142857142855</v>
      </c>
      <c r="D4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0.18571428571428572</v>
      </c>
      <c r="E4" s="17">
        <f>1-Tabla2[[#This Row],[PORCENTAJE DE VICTORIAS]]-Tabla2[[#This Row],[PORCENTAJE DE EMPATES ]]</f>
        <v>0.38571428571428568</v>
      </c>
    </row>
    <row r="5" spans="1:5" x14ac:dyDescent="0.2">
      <c r="A5" t="str">
        <f>'RESULTADOS HISTORICOS'!C7</f>
        <v>PARIS</v>
      </c>
      <c r="B5">
        <f xml:space="preserve"> COUNTIF('RESULTADOS HISTORICOS'!C:C, Tabla2[[#This Row],[EQUIPOS]]) + COUNTIF('RESULTADOS HISTORICOS'!D:D, Tabla2[[#This Row],[EQUIPOS]])</f>
        <v>22</v>
      </c>
      <c r="C5" s="17">
        <f>COUNTIF('RESULTADOS HISTORICOS'!N:N,Tabla2[[#This Row],[EQUIPOS]])/Tabla2[[#This Row],[CUANTAS VECES APARECE ]]</f>
        <v>0.22727272727272727</v>
      </c>
      <c r="D5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0.13636363636363635</v>
      </c>
      <c r="E5" s="17">
        <f>1-Tabla2[[#This Row],[PORCENTAJE DE VICTORIAS]]-Tabla2[[#This Row],[PORCENTAJE DE EMPATES ]]</f>
        <v>0.63636363636363635</v>
      </c>
    </row>
    <row r="6" spans="1:5" x14ac:dyDescent="0.2">
      <c r="A6" t="str">
        <f>'RESULTADOS HISTORICOS'!C10</f>
        <v>ARSENAL</v>
      </c>
      <c r="B6">
        <f xml:space="preserve"> COUNTIF('RESULTADOS HISTORICOS'!C:C, Tabla2[[#This Row],[EQUIPOS]]) + COUNTIF('RESULTADOS HISTORICOS'!D:D, Tabla2[[#This Row],[EQUIPOS]])</f>
        <v>20</v>
      </c>
      <c r="C6" s="17">
        <f>COUNTIF('RESULTADOS HISTORICOS'!N:N,Tabla2[[#This Row],[EQUIPOS]])/Tabla2[[#This Row],[CUANTAS VECES APARECE ]]</f>
        <v>0.2</v>
      </c>
      <c r="D6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0.35</v>
      </c>
      <c r="E6" s="17">
        <f>1-Tabla2[[#This Row],[PORCENTAJE DE VICTORIAS]]-Tabla2[[#This Row],[PORCENTAJE DE EMPATES ]]</f>
        <v>0.45000000000000007</v>
      </c>
    </row>
    <row r="7" spans="1:5" x14ac:dyDescent="0.2">
      <c r="A7" t="str">
        <f>'RESULTADOS HISTORICOS'!C11</f>
        <v>MANCHESTER CITY</v>
      </c>
      <c r="B7">
        <f xml:space="preserve"> COUNTIF('RESULTADOS HISTORICOS'!C:C, Tabla2[[#This Row],[EQUIPOS]]) + COUNTIF('RESULTADOS HISTORICOS'!D:D, Tabla2[[#This Row],[EQUIPOS]])</f>
        <v>28</v>
      </c>
      <c r="C7" s="17">
        <f>COUNTIF('RESULTADOS HISTORICOS'!N:N,Tabla2[[#This Row],[EQUIPOS]])/Tabla2[[#This Row],[CUANTAS VECES APARECE ]]</f>
        <v>0.39285714285714285</v>
      </c>
      <c r="D7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0.25</v>
      </c>
      <c r="E7" s="17">
        <f>1-Tabla2[[#This Row],[PORCENTAJE DE VICTORIAS]]-Tabla2[[#This Row],[PORCENTAJE DE EMPATES ]]</f>
        <v>0.35714285714285721</v>
      </c>
    </row>
    <row r="8" spans="1:5" x14ac:dyDescent="0.2">
      <c r="A8" t="str">
        <f>'RESULTADOS HISTORICOS'!C14</f>
        <v>ATLETICO DE MADRID</v>
      </c>
      <c r="B8">
        <f xml:space="preserve"> COUNTIF('RESULTADOS HISTORICOS'!C:C, Tabla2[[#This Row],[EQUIPOS]]) + COUNTIF('RESULTADOS HISTORICOS'!D:D, Tabla2[[#This Row],[EQUIPOS]])</f>
        <v>24</v>
      </c>
      <c r="C8" s="17">
        <f>COUNTIF('RESULTADOS HISTORICOS'!N:N,Tabla2[[#This Row],[EQUIPOS]])/Tabla2[[#This Row],[CUANTAS VECES APARECE ]]</f>
        <v>0.29166666666666669</v>
      </c>
      <c r="D8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0.25</v>
      </c>
      <c r="E8" s="17">
        <f>1-Tabla2[[#This Row],[PORCENTAJE DE VICTORIAS]]-Tabla2[[#This Row],[PORCENTAJE DE EMPATES ]]</f>
        <v>0.45833333333333326</v>
      </c>
    </row>
    <row r="9" spans="1:5" x14ac:dyDescent="0.2">
      <c r="A9" t="str">
        <f>'RESULTADOS HISTORICOS'!C15</f>
        <v>BARCELONA</v>
      </c>
      <c r="B9">
        <f xml:space="preserve"> COUNTIF('RESULTADOS HISTORICOS'!C:C, Tabla2[[#This Row],[EQUIPOS]]) + COUNTIF('RESULTADOS HISTORICOS'!D:D, Tabla2[[#This Row],[EQUIPOS]])</f>
        <v>66</v>
      </c>
      <c r="C9" s="17">
        <f>COUNTIF('RESULTADOS HISTORICOS'!N:N,Tabla2[[#This Row],[EQUIPOS]])/Tabla2[[#This Row],[CUANTAS VECES APARECE ]]</f>
        <v>0.40909090909090912</v>
      </c>
      <c r="D9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0.24242424242424243</v>
      </c>
      <c r="E9" s="17">
        <f>1-Tabla2[[#This Row],[PORCENTAJE DE VICTORIAS]]-Tabla2[[#This Row],[PORCENTAJE DE EMPATES ]]</f>
        <v>0.3484848484848484</v>
      </c>
    </row>
    <row r="10" spans="1:5" x14ac:dyDescent="0.2">
      <c r="A10" t="str">
        <f>'RESULTADOS HISTORICOS'!C17</f>
        <v>INTER</v>
      </c>
      <c r="B10">
        <f xml:space="preserve"> COUNTIF('RESULTADOS HISTORICOS'!C:C, Tabla2[[#This Row],[EQUIPOS]]) + COUNTIF('RESULTADOS HISTORICOS'!D:D, Tabla2[[#This Row],[EQUIPOS]])</f>
        <v>22</v>
      </c>
      <c r="C10" s="17">
        <f>COUNTIF('RESULTADOS HISTORICOS'!N:N,Tabla2[[#This Row],[EQUIPOS]])/Tabla2[[#This Row],[CUANTAS VECES APARECE ]]</f>
        <v>0.40909090909090912</v>
      </c>
      <c r="D10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0.13636363636363635</v>
      </c>
      <c r="E10" s="17">
        <f>1-Tabla2[[#This Row],[PORCENTAJE DE VICTORIAS]]-Tabla2[[#This Row],[PORCENTAJE DE EMPATES ]]</f>
        <v>0.45454545454545447</v>
      </c>
    </row>
    <row r="11" spans="1:5" x14ac:dyDescent="0.2">
      <c r="A11" t="str">
        <f>'RESULTADOS HISTORICOS'!C22</f>
        <v>INTER DE MILÁN</v>
      </c>
      <c r="B11">
        <f xml:space="preserve"> COUNTIF('RESULTADOS HISTORICOS'!C:C, Tabla2[[#This Row],[EQUIPOS]]) + COUNTIF('RESULTADOS HISTORICOS'!D:D, Tabla2[[#This Row],[EQUIPOS]])</f>
        <v>30</v>
      </c>
      <c r="C11" s="17">
        <f>COUNTIF('RESULTADOS HISTORICOS'!N:N,Tabla2[[#This Row],[EQUIPOS]])/Tabla2[[#This Row],[CUANTAS VECES APARECE ]]</f>
        <v>0.33333333333333331</v>
      </c>
      <c r="D11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0.33333333333333331</v>
      </c>
      <c r="E11" s="17">
        <f>1-Tabla2[[#This Row],[PORCENTAJE DE VICTORIAS]]-Tabla2[[#This Row],[PORCENTAJE DE EMPATES ]]</f>
        <v>0.33333333333333343</v>
      </c>
    </row>
    <row r="12" spans="1:5" x14ac:dyDescent="0.2">
      <c r="A12" t="str">
        <f>'RESULTADOS HISTORICOS'!C24</f>
        <v>BENFICA</v>
      </c>
      <c r="B12">
        <f xml:space="preserve"> COUNTIF('RESULTADOS HISTORICOS'!C:C, Tabla2[[#This Row],[EQUIPOS]]) + COUNTIF('RESULTADOS HISTORICOS'!D:D, Tabla2[[#This Row],[EQUIPOS]])</f>
        <v>10</v>
      </c>
      <c r="C12" s="17">
        <f>COUNTIF('RESULTADOS HISTORICOS'!N:N,Tabla2[[#This Row],[EQUIPOS]])/Tabla2[[#This Row],[CUANTAS VECES APARECE ]]</f>
        <v>0</v>
      </c>
      <c r="D12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0.4</v>
      </c>
      <c r="E12" s="17">
        <f>1-Tabla2[[#This Row],[PORCENTAJE DE VICTORIAS]]-Tabla2[[#This Row],[PORCENTAJE DE EMPATES ]]</f>
        <v>0.6</v>
      </c>
    </row>
    <row r="13" spans="1:5" x14ac:dyDescent="0.2">
      <c r="A13" t="str">
        <f>'RESULTADOS HISTORICOS'!C25</f>
        <v>CHELSEA</v>
      </c>
      <c r="B13">
        <f xml:space="preserve"> COUNTIF('RESULTADOS HISTORICOS'!C:C, Tabla2[[#This Row],[EQUIPOS]]) + COUNTIF('RESULTADOS HISTORICOS'!D:D, Tabla2[[#This Row],[EQUIPOS]])</f>
        <v>46</v>
      </c>
      <c r="C13" s="17">
        <f>COUNTIF('RESULTADOS HISTORICOS'!N:N,Tabla2[[#This Row],[EQUIPOS]])/Tabla2[[#This Row],[CUANTAS VECES APARECE ]]</f>
        <v>0.34782608695652173</v>
      </c>
      <c r="D13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0.28260869565217389</v>
      </c>
      <c r="E13" s="17">
        <f>1-Tabla2[[#This Row],[PORCENTAJE DE VICTORIAS]]-Tabla2[[#This Row],[PORCENTAJE DE EMPATES ]]</f>
        <v>0.36956521739130438</v>
      </c>
    </row>
    <row r="14" spans="1:5" x14ac:dyDescent="0.2">
      <c r="A14" t="str">
        <f>'RESULTADOS HISTORICOS'!C27</f>
        <v>NAPOLI</v>
      </c>
      <c r="B14">
        <f xml:space="preserve"> COUNTIF('RESULTADOS HISTORICOS'!C:C, Tabla2[[#This Row],[EQUIPOS]]) + COUNTIF('RESULTADOS HISTORICOS'!D:D, Tabla2[[#This Row],[EQUIPOS]])</f>
        <v>2</v>
      </c>
      <c r="C14" s="17">
        <f>COUNTIF('RESULTADOS HISTORICOS'!N:N,Tabla2[[#This Row],[EQUIPOS]])/Tabla2[[#This Row],[CUANTAS VECES APARECE ]]</f>
        <v>0</v>
      </c>
      <c r="D14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0.5</v>
      </c>
      <c r="E14" s="17">
        <f>1-Tabla2[[#This Row],[PORCENTAJE DE VICTORIAS]]-Tabla2[[#This Row],[PORCENTAJE DE EMPATES ]]</f>
        <v>0.5</v>
      </c>
    </row>
    <row r="15" spans="1:5" x14ac:dyDescent="0.2">
      <c r="A15" t="str">
        <f>'RESULTADOS HISTORICOS'!C32</f>
        <v>LIVERPOOL</v>
      </c>
      <c r="B15">
        <f xml:space="preserve"> COUNTIF('RESULTADOS HISTORICOS'!C:C, Tabla2[[#This Row],[EQUIPOS]]) + COUNTIF('RESULTADOS HISTORICOS'!D:D, Tabla2[[#This Row],[EQUIPOS]])</f>
        <v>40</v>
      </c>
      <c r="C15" s="17">
        <f>COUNTIF('RESULTADOS HISTORICOS'!N:N,Tabla2[[#This Row],[EQUIPOS]])/Tabla2[[#This Row],[CUANTAS VECES APARECE ]]</f>
        <v>0.42499999999999999</v>
      </c>
      <c r="D15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0.2</v>
      </c>
      <c r="E15" s="17">
        <f>1-Tabla2[[#This Row],[PORCENTAJE DE VICTORIAS]]-Tabla2[[#This Row],[PORCENTAJE DE EMPATES ]]</f>
        <v>0.37499999999999994</v>
      </c>
    </row>
    <row r="16" spans="1:5" x14ac:dyDescent="0.2">
      <c r="A16" t="str">
        <f>'RESULTADOS HISTORICOS'!C35</f>
        <v>VILLARREAL</v>
      </c>
      <c r="B16">
        <f xml:space="preserve"> COUNTIF('RESULTADOS HISTORICOS'!C:C, Tabla2[[#This Row],[EQUIPOS]]) + COUNTIF('RESULTADOS HISTORICOS'!D:D, Tabla2[[#This Row],[EQUIPOS]])</f>
        <v>10</v>
      </c>
      <c r="C16" s="17">
        <f>COUNTIF('RESULTADOS HISTORICOS'!N:N,Tabla2[[#This Row],[EQUIPOS]])/Tabla2[[#This Row],[CUANTAS VECES APARECE ]]</f>
        <v>0.2</v>
      </c>
      <c r="D16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0.3</v>
      </c>
      <c r="E16" s="17">
        <f>1-Tabla2[[#This Row],[PORCENTAJE DE VICTORIAS]]-Tabla2[[#This Row],[PORCENTAJE DE EMPATES ]]</f>
        <v>0.5</v>
      </c>
    </row>
    <row r="17" spans="1:5" x14ac:dyDescent="0.2">
      <c r="A17" t="str">
        <f>'RESULTADOS HISTORICOS'!C54</f>
        <v>PORTO</v>
      </c>
      <c r="B17">
        <f xml:space="preserve"> COUNTIF('RESULTADOS HISTORICOS'!C:C, Tabla2[[#This Row],[EQUIPOS]]) + COUNTIF('RESULTADOS HISTORICOS'!D:D, Tabla2[[#This Row],[EQUIPOS]])</f>
        <v>16</v>
      </c>
      <c r="C17" s="17">
        <f>COUNTIF('RESULTADOS HISTORICOS'!N:N,Tabla2[[#This Row],[EQUIPOS]])/Tabla2[[#This Row],[CUANTAS VECES APARECE ]]</f>
        <v>0.3125</v>
      </c>
      <c r="D17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0.25</v>
      </c>
      <c r="E17" s="17">
        <f>1-Tabla2[[#This Row],[PORCENTAJE DE VICTORIAS]]-Tabla2[[#This Row],[PORCENTAJE DE EMPATES ]]</f>
        <v>0.4375</v>
      </c>
    </row>
    <row r="18" spans="1:5" x14ac:dyDescent="0.2">
      <c r="A18" t="str">
        <f>'RESULTADOS HISTORICOS'!C62</f>
        <v>LYON</v>
      </c>
      <c r="B18">
        <f xml:space="preserve"> COUNTIF('RESULTADOS HISTORICOS'!C:C, Tabla2[[#This Row],[EQUIPOS]]) + COUNTIF('RESULTADOS HISTORICOS'!D:D, Tabla2[[#This Row],[EQUIPOS]])</f>
        <v>14</v>
      </c>
      <c r="C18" s="17">
        <f>COUNTIF('RESULTADOS HISTORICOS'!N:N,Tabla2[[#This Row],[EQUIPOS]])/Tabla2[[#This Row],[CUANTAS VECES APARECE ]]</f>
        <v>0.14285714285714285</v>
      </c>
      <c r="D18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0.2857142857142857</v>
      </c>
      <c r="E18" s="17">
        <f>1-Tabla2[[#This Row],[PORCENTAJE DE VICTORIAS]]-Tabla2[[#This Row],[PORCENTAJE DE EMPATES ]]</f>
        <v>0.57142857142857151</v>
      </c>
    </row>
    <row r="19" spans="1:5" x14ac:dyDescent="0.2">
      <c r="A19" t="str">
        <f>'RESULTADOS HISTORICOS'!C64</f>
        <v>LEIPZIG</v>
      </c>
      <c r="B19">
        <f xml:space="preserve"> COUNTIF('RESULTADOS HISTORICOS'!C:C, Tabla2[[#This Row],[EQUIPOS]]) + COUNTIF('RESULTADOS HISTORICOS'!D:D, Tabla2[[#This Row],[EQUIPOS]])</f>
        <v>4</v>
      </c>
      <c r="C19" s="17">
        <f>COUNTIF('RESULTADOS HISTORICOS'!N:N,Tabla2[[#This Row],[EQUIPOS]])/Tabla2[[#This Row],[CUANTAS VECES APARECE ]]</f>
        <v>0.25</v>
      </c>
      <c r="D19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</v>
      </c>
      <c r="E19" s="17">
        <f>1-Tabla2[[#This Row],[PORCENTAJE DE VICTORIAS]]-Tabla2[[#This Row],[PORCENTAJE DE EMPATES ]]</f>
        <v>0.75</v>
      </c>
    </row>
    <row r="20" spans="1:5" x14ac:dyDescent="0.2">
      <c r="A20" t="str">
        <f>'RESULTADOS HISTORICOS'!C72</f>
        <v>ATALANTA</v>
      </c>
      <c r="B20">
        <f xml:space="preserve"> COUNTIF('RESULTADOS HISTORICOS'!C:C, Tabla2[[#This Row],[EQUIPOS]]) + COUNTIF('RESULTADOS HISTORICOS'!D:D, Tabla2[[#This Row],[EQUIPOS]])</f>
        <v>2</v>
      </c>
      <c r="C20" s="17">
        <f>COUNTIF('RESULTADOS HISTORICOS'!N:N,Tabla2[[#This Row],[EQUIPOS]])/Tabla2[[#This Row],[CUANTAS VECES APARECE ]]</f>
        <v>0</v>
      </c>
      <c r="D20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</v>
      </c>
      <c r="E20" s="17">
        <f>1-Tabla2[[#This Row],[PORCENTAJE DE VICTORIAS]]-Tabla2[[#This Row],[PORCENTAJE DE EMPATES ]]</f>
        <v>1</v>
      </c>
    </row>
    <row r="21" spans="1:5" x14ac:dyDescent="0.2">
      <c r="A21" t="str">
        <f>'RESULTADOS HISTORICOS'!C74</f>
        <v>TOTTENHAN</v>
      </c>
      <c r="B21">
        <f xml:space="preserve"> COUNTIF('RESULTADOS HISTORICOS'!C:C, Tabla2[[#This Row],[EQUIPOS]]) + COUNTIF('RESULTADOS HISTORICOS'!D:D, Tabla2[[#This Row],[EQUIPOS]])</f>
        <v>8</v>
      </c>
      <c r="C21" s="17">
        <f>COUNTIF('RESULTADOS HISTORICOS'!N:N,Tabla2[[#This Row],[EQUIPOS]])/Tabla2[[#This Row],[CUANTAS VECES APARECE ]]</f>
        <v>0.25</v>
      </c>
      <c r="D21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</v>
      </c>
      <c r="E21" s="17">
        <f>1-Tabla2[[#This Row],[PORCENTAJE DE VICTORIAS]]-Tabla2[[#This Row],[PORCENTAJE DE EMPATES ]]</f>
        <v>0.75</v>
      </c>
    </row>
    <row r="22" spans="1:5" x14ac:dyDescent="0.2">
      <c r="A22" t="str">
        <f>'RESULTADOS HISTORICOS'!C75</f>
        <v>AJAX</v>
      </c>
      <c r="B22">
        <f xml:space="preserve"> COUNTIF('RESULTADOS HISTORICOS'!C:C, Tabla2[[#This Row],[EQUIPOS]]) + COUNTIF('RESULTADOS HISTORICOS'!D:D, Tabla2[[#This Row],[EQUIPOS]])</f>
        <v>6</v>
      </c>
      <c r="C22" s="17">
        <f>COUNTIF('RESULTADOS HISTORICOS'!N:N,Tabla2[[#This Row],[EQUIPOS]])/Tabla2[[#This Row],[CUANTAS VECES APARECE ]]</f>
        <v>0.33333333333333331</v>
      </c>
      <c r="D22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0.33333333333333331</v>
      </c>
      <c r="E22" s="17">
        <f>1-Tabla2[[#This Row],[PORCENTAJE DE VICTORIAS]]-Tabla2[[#This Row],[PORCENTAJE DE EMPATES ]]</f>
        <v>0.33333333333333343</v>
      </c>
    </row>
    <row r="23" spans="1:5" x14ac:dyDescent="0.2">
      <c r="A23" t="str">
        <f>'RESULTADOS HISTORICOS'!C81</f>
        <v>JUVENTUS</v>
      </c>
      <c r="B23">
        <f xml:space="preserve"> COUNTIF('RESULTADOS HISTORICOS'!C:C, Tabla2[[#This Row],[EQUIPOS]]) + COUNTIF('RESULTADOS HISTORICOS'!D:D, Tabla2[[#This Row],[EQUIPOS]])</f>
        <v>28</v>
      </c>
      <c r="C23" s="17">
        <f>COUNTIF('RESULTADOS HISTORICOS'!N:N,Tabla2[[#This Row],[EQUIPOS]])/Tabla2[[#This Row],[CUANTAS VECES APARECE ]]</f>
        <v>0.2857142857142857</v>
      </c>
      <c r="D23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0.2857142857142857</v>
      </c>
      <c r="E23" s="17">
        <f>1-Tabla2[[#This Row],[PORCENTAJE DE VICTORIAS]]-Tabla2[[#This Row],[PORCENTAJE DE EMPATES ]]</f>
        <v>0.4285714285714286</v>
      </c>
    </row>
    <row r="24" spans="1:5" x14ac:dyDescent="0.2">
      <c r="A24" t="str">
        <f>'RESULTADOS HISTORICOS'!C84</f>
        <v>MANCHESTER UNITED</v>
      </c>
      <c r="B24">
        <f xml:space="preserve"> COUNTIF('RESULTADOS HISTORICOS'!C:C, Tabla2[[#This Row],[EQUIPOS]]) + COUNTIF('RESULTADOS HISTORICOS'!D:D, Tabla2[[#This Row],[EQUIPOS]])</f>
        <v>38</v>
      </c>
      <c r="C24" s="17">
        <f>COUNTIF('RESULTADOS HISTORICOS'!N:N,Tabla2[[#This Row],[EQUIPOS]])/Tabla2[[#This Row],[CUANTAS VECES APARECE ]]</f>
        <v>0.42105263157894735</v>
      </c>
      <c r="D24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0.18421052631578946</v>
      </c>
      <c r="E24" s="17">
        <f>1-Tabla2[[#This Row],[PORCENTAJE DE VICTORIAS]]-Tabla2[[#This Row],[PORCENTAJE DE EMPATES ]]</f>
        <v>0.39473684210526316</v>
      </c>
    </row>
    <row r="25" spans="1:5" x14ac:dyDescent="0.2">
      <c r="A25" t="str">
        <f>'RESULTADOS HISTORICOS'!C89</f>
        <v>ROMA</v>
      </c>
      <c r="B25">
        <f xml:space="preserve"> COUNTIF('RESULTADOS HISTORICOS'!C:C, Tabla2[[#This Row],[EQUIPOS]]) + COUNTIF('RESULTADOS HISTORICOS'!D:D, Tabla2[[#This Row],[EQUIPOS]])</f>
        <v>8</v>
      </c>
      <c r="C25" s="17">
        <f>COUNTIF('RESULTADOS HISTORICOS'!N:N,Tabla2[[#This Row],[EQUIPOS]])/Tabla2[[#This Row],[CUANTAS VECES APARECE ]]</f>
        <v>0.375</v>
      </c>
      <c r="D25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</v>
      </c>
      <c r="E25" s="17">
        <f>1-Tabla2[[#This Row],[PORCENTAJE DE VICTORIAS]]-Tabla2[[#This Row],[PORCENTAJE DE EMPATES ]]</f>
        <v>0.625</v>
      </c>
    </row>
    <row r="26" spans="1:5" x14ac:dyDescent="0.2">
      <c r="A26" t="str">
        <f>'RESULTADOS HISTORICOS'!C94</f>
        <v>SEVILLA</v>
      </c>
      <c r="B26">
        <f xml:space="preserve"> COUNTIF('RESULTADOS HISTORICOS'!C:C, Tabla2[[#This Row],[EQUIPOS]]) + COUNTIF('RESULTADOS HISTORICOS'!D:D, Tabla2[[#This Row],[EQUIPOS]])</f>
        <v>2</v>
      </c>
      <c r="C26" s="17">
        <f>COUNTIF('RESULTADOS HISTORICOS'!N:N,Tabla2[[#This Row],[EQUIPOS]])/Tabla2[[#This Row],[CUANTAS VECES APARECE ]]</f>
        <v>0</v>
      </c>
      <c r="D26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0.5</v>
      </c>
      <c r="E26" s="17">
        <f>1-Tabla2[[#This Row],[PORCENTAJE DE VICTORIAS]]-Tabla2[[#This Row],[PORCENTAJE DE EMPATES ]]</f>
        <v>0.5</v>
      </c>
    </row>
    <row r="27" spans="1:5" x14ac:dyDescent="0.2">
      <c r="A27" t="str">
        <f>'RESULTADOS HISTORICOS'!C106</f>
        <v>MONACO</v>
      </c>
      <c r="B27">
        <f xml:space="preserve"> COUNTIF('RESULTADOS HISTORICOS'!C:C, Tabla2[[#This Row],[EQUIPOS]]) + COUNTIF('RESULTADOS HISTORICOS'!D:D, Tabla2[[#This Row],[EQUIPOS]])</f>
        <v>12</v>
      </c>
      <c r="C27" s="17">
        <f>COUNTIF('RESULTADOS HISTORICOS'!N:N,Tabla2[[#This Row],[EQUIPOS]])/Tabla2[[#This Row],[CUANTAS VECES APARECE ]]</f>
        <v>0.33333333333333331</v>
      </c>
      <c r="D27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0.16666666666666666</v>
      </c>
      <c r="E27" s="17">
        <f>1-Tabla2[[#This Row],[PORCENTAJE DE VICTORIAS]]-Tabla2[[#This Row],[PORCENTAJE DE EMPATES ]]</f>
        <v>0.50000000000000011</v>
      </c>
    </row>
    <row r="28" spans="1:5" x14ac:dyDescent="0.2">
      <c r="A28" t="str">
        <f>'RESULTADOS HISTORICOS'!C109</f>
        <v>LEICESTER</v>
      </c>
      <c r="B28">
        <f xml:space="preserve"> COUNTIF('RESULTADOS HISTORICOS'!C:C, Tabla2[[#This Row],[EQUIPOS]]) + COUNTIF('RESULTADOS HISTORICOS'!D:D, Tabla2[[#This Row],[EQUIPOS]])</f>
        <v>2</v>
      </c>
      <c r="C28" s="17">
        <f>COUNTIF('RESULTADOS HISTORICOS'!N:N,Tabla2[[#This Row],[EQUIPOS]])/Tabla2[[#This Row],[CUANTAS VECES APARECE ]]</f>
        <v>0</v>
      </c>
      <c r="D28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0.5</v>
      </c>
      <c r="E28" s="17">
        <f>1-Tabla2[[#This Row],[PORCENTAJE DE VICTORIAS]]-Tabla2[[#This Row],[PORCENTAJE DE EMPATES ]]</f>
        <v>0.5</v>
      </c>
    </row>
    <row r="29" spans="1:5" x14ac:dyDescent="0.2">
      <c r="A29" t="str">
        <f>'RESULTADOS HISTORICOS'!C124</f>
        <v>WOLFSBURG</v>
      </c>
      <c r="B29">
        <f xml:space="preserve"> COUNTIF('RESULTADOS HISTORICOS'!C:C, Tabla2[[#This Row],[EQUIPOS]]) + COUNTIF('RESULTADOS HISTORICOS'!D:D, Tabla2[[#This Row],[EQUIPOS]])</f>
        <v>2</v>
      </c>
      <c r="C29" s="17">
        <f>COUNTIF('RESULTADOS HISTORICOS'!N:N,Tabla2[[#This Row],[EQUIPOS]])/Tabla2[[#This Row],[CUANTAS VECES APARECE ]]</f>
        <v>0.5</v>
      </c>
      <c r="D29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</v>
      </c>
      <c r="E29" s="17">
        <f>1-Tabla2[[#This Row],[PORCENTAJE DE VICTORIAS]]-Tabla2[[#This Row],[PORCENTAJE DE EMPATES ]]</f>
        <v>0.5</v>
      </c>
    </row>
    <row r="30" spans="1:5" x14ac:dyDescent="0.2">
      <c r="A30" t="str">
        <f>'RESULTADOS HISTORICOS'!C165</f>
        <v>GALATASARAY</v>
      </c>
      <c r="B30">
        <f xml:space="preserve"> COUNTIF('RESULTADOS HISTORICOS'!C:C, Tabla2[[#This Row],[EQUIPOS]]) + COUNTIF('RESULTADOS HISTORICOS'!D:D, Tabla2[[#This Row],[EQUIPOS]])</f>
        <v>4</v>
      </c>
      <c r="C30" s="17">
        <f>COUNTIF('RESULTADOS HISTORICOS'!N:N,Tabla2[[#This Row],[EQUIPOS]])/Tabla2[[#This Row],[CUANTAS VECES APARECE ]]</f>
        <v>0.5</v>
      </c>
      <c r="D30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</v>
      </c>
      <c r="E30" s="17">
        <f>1-Tabla2[[#This Row],[PORCENTAJE DE VICTORIAS]]-Tabla2[[#This Row],[PORCENTAJE DE EMPATES ]]</f>
        <v>0.5</v>
      </c>
    </row>
    <row r="31" spans="1:5" x14ac:dyDescent="0.2">
      <c r="A31" t="str">
        <f>'RESULTADOS HISTORICOS'!C168</f>
        <v>MALAGA</v>
      </c>
      <c r="B31">
        <f xml:space="preserve"> COUNTIF('RESULTADOS HISTORICOS'!C:C, Tabla2[[#This Row],[EQUIPOS]]) + COUNTIF('RESULTADOS HISTORICOS'!D:D, Tabla2[[#This Row],[EQUIPOS]])</f>
        <v>2</v>
      </c>
      <c r="C31" s="17">
        <f>COUNTIF('RESULTADOS HISTORICOS'!N:N,Tabla2[[#This Row],[EQUIPOS]])/Tabla2[[#This Row],[CUANTAS VECES APARECE ]]</f>
        <v>0</v>
      </c>
      <c r="D31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0.5</v>
      </c>
      <c r="E31" s="17">
        <f>1-Tabla2[[#This Row],[PORCENTAJE DE VICTORIAS]]-Tabla2[[#This Row],[PORCENTAJE DE EMPATES ]]</f>
        <v>0.5</v>
      </c>
    </row>
    <row r="32" spans="1:5" x14ac:dyDescent="0.2">
      <c r="A32" t="str">
        <f>'RESULTADOS HISTORICOS'!C178</f>
        <v xml:space="preserve">APOEL </v>
      </c>
      <c r="B32">
        <f xml:space="preserve"> COUNTIF('RESULTADOS HISTORICOS'!C:C, Tabla2[[#This Row],[EQUIPOS]]) + COUNTIF('RESULTADOS HISTORICOS'!D:D, Tabla2[[#This Row],[EQUIPOS]])</f>
        <v>1</v>
      </c>
      <c r="C32" s="17">
        <f>COUNTIF('RESULTADOS HISTORICOS'!N:N,Tabla2[[#This Row],[EQUIPOS]])/Tabla2[[#This Row],[CUANTAS VECES APARECE ]]</f>
        <v>0</v>
      </c>
      <c r="D32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</v>
      </c>
      <c r="E32" s="17">
        <f>1-Tabla2[[#This Row],[PORCENTAJE DE VICTORIAS]]-Tabla2[[#This Row],[PORCENTAJE DE EMPATES ]]</f>
        <v>1</v>
      </c>
    </row>
    <row r="33" spans="1:5" x14ac:dyDescent="0.2">
      <c r="A33" t="str">
        <f>'RESULTADOS HISTORICOS'!C180</f>
        <v>MARSEILLE</v>
      </c>
      <c r="B33">
        <f xml:space="preserve"> COUNTIF('RESULTADOS HISTORICOS'!C:C, Tabla2[[#This Row],[EQUIPOS]]) + COUNTIF('RESULTADOS HISTORICOS'!D:D, Tabla2[[#This Row],[EQUIPOS]])</f>
        <v>2</v>
      </c>
      <c r="C33" s="17">
        <f>COUNTIF('RESULTADOS HISTORICOS'!N:N,Tabla2[[#This Row],[EQUIPOS]])/Tabla2[[#This Row],[CUANTAS VECES APARECE ]]</f>
        <v>0</v>
      </c>
      <c r="D33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</v>
      </c>
      <c r="E33" s="17">
        <f>1-Tabla2[[#This Row],[PORCENTAJE DE VICTORIAS]]-Tabla2[[#This Row],[PORCENTAJE DE EMPATES ]]</f>
        <v>1</v>
      </c>
    </row>
    <row r="34" spans="1:5" x14ac:dyDescent="0.2">
      <c r="A34" t="str">
        <f>'RESULTADOS HISTORICOS'!C188</f>
        <v>SCHALKE</v>
      </c>
      <c r="B34">
        <f xml:space="preserve"> COUNTIF('RESULTADOS HISTORICOS'!C:C, Tabla2[[#This Row],[EQUIPOS]]) + COUNTIF('RESULTADOS HISTORICOS'!D:D, Tabla2[[#This Row],[EQUIPOS]])</f>
        <v>6</v>
      </c>
      <c r="C34" s="17">
        <f>COUNTIF('RESULTADOS HISTORICOS'!N:N,Tabla2[[#This Row],[EQUIPOS]])/Tabla2[[#This Row],[CUANTAS VECES APARECE ]]</f>
        <v>0.33333333333333331</v>
      </c>
      <c r="D34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</v>
      </c>
      <c r="E34" s="17">
        <f>1-Tabla2[[#This Row],[PORCENTAJE DE VICTORIAS]]-Tabla2[[#This Row],[PORCENTAJE DE EMPATES ]]</f>
        <v>0.66666666666666674</v>
      </c>
    </row>
    <row r="35" spans="1:5" x14ac:dyDescent="0.2">
      <c r="A35" t="str">
        <f>'RESULTADOS HISTORICOS'!C195</f>
        <v>SHAKHTAR</v>
      </c>
      <c r="B35">
        <f xml:space="preserve"> COUNTIF('RESULTADOS HISTORICOS'!C:C, Tabla2[[#This Row],[EQUIPOS]]) + COUNTIF('RESULTADOS HISTORICOS'!D:D, Tabla2[[#This Row],[EQUIPOS]])</f>
        <v>2</v>
      </c>
      <c r="C35" s="17">
        <f>COUNTIF('RESULTADOS HISTORICOS'!N:N,Tabla2[[#This Row],[EQUIPOS]])/Tabla2[[#This Row],[CUANTAS VECES APARECE ]]</f>
        <v>0</v>
      </c>
      <c r="D35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</v>
      </c>
      <c r="E35" s="17">
        <f>1-Tabla2[[#This Row],[PORCENTAJE DE VICTORIAS]]-Tabla2[[#This Row],[PORCENTAJE DE EMPATES ]]</f>
        <v>1</v>
      </c>
    </row>
    <row r="36" spans="1:5" x14ac:dyDescent="0.2">
      <c r="A36" t="str">
        <f>'RESULTADOS HISTORICOS'!C209</f>
        <v>CSKA MOSKVA</v>
      </c>
      <c r="B36">
        <f xml:space="preserve"> COUNTIF('RESULTADOS HISTORICOS'!C:C, Tabla2[[#This Row],[EQUIPOS]]) + COUNTIF('RESULTADOS HISTORICOS'!D:D, Tabla2[[#This Row],[EQUIPOS]])</f>
        <v>2</v>
      </c>
      <c r="C36" s="17">
        <f>COUNTIF('RESULTADOS HISTORICOS'!N:N,Tabla2[[#This Row],[EQUIPOS]])/Tabla2[[#This Row],[CUANTAS VECES APARECE ]]</f>
        <v>0</v>
      </c>
      <c r="D36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</v>
      </c>
      <c r="E36" s="17">
        <f>1-Tabla2[[#This Row],[PORCENTAJE DE VICTORIAS]]-Tabla2[[#This Row],[PORCENTAJE DE EMPATES ]]</f>
        <v>1</v>
      </c>
    </row>
    <row r="37" spans="1:5" x14ac:dyDescent="0.2">
      <c r="A37" t="str">
        <f>'RESULTADOS HISTORICOS'!C211</f>
        <v xml:space="preserve">BORDEAUX 
</v>
      </c>
      <c r="B37">
        <f xml:space="preserve"> COUNTIF('RESULTADOS HISTORICOS'!C:C, Tabla2[[#This Row],[EQUIPOS]]) + COUNTIF('RESULTADOS HISTORICOS'!D:D, Tabla2[[#This Row],[EQUIPOS]])</f>
        <v>1</v>
      </c>
      <c r="C37" s="17">
        <f>COUNTIF('RESULTADOS HISTORICOS'!N:N,Tabla2[[#This Row],[EQUIPOS]])/Tabla2[[#This Row],[CUANTAS VECES APARECE ]]</f>
        <v>1</v>
      </c>
      <c r="D37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</v>
      </c>
      <c r="E37" s="17">
        <f>1-Tabla2[[#This Row],[PORCENTAJE DE VICTORIAS]]-Tabla2[[#This Row],[PORCENTAJE DE EMPATES ]]</f>
        <v>0</v>
      </c>
    </row>
    <row r="38" spans="1:5" x14ac:dyDescent="0.2">
      <c r="A38" t="str">
        <f>'RESULTADOS HISTORICOS'!C238</f>
        <v>FENERBACHE</v>
      </c>
      <c r="B38">
        <f xml:space="preserve"> COUNTIF('RESULTADOS HISTORICOS'!C:C, Tabla2[[#This Row],[EQUIPOS]]) + COUNTIF('RESULTADOS HISTORICOS'!D:D, Tabla2[[#This Row],[EQUIPOS]])</f>
        <v>2</v>
      </c>
      <c r="C38" s="17">
        <f>COUNTIF('RESULTADOS HISTORICOS'!N:N,Tabla2[[#This Row],[EQUIPOS]])/Tabla2[[#This Row],[CUANTAS VECES APARECE ]]</f>
        <v>0.5</v>
      </c>
      <c r="D38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</v>
      </c>
      <c r="E38" s="17">
        <f>1-Tabla2[[#This Row],[PORCENTAJE DE VICTORIAS]]-Tabla2[[#This Row],[PORCENTAJE DE EMPATES ]]</f>
        <v>0.5</v>
      </c>
    </row>
    <row r="39" spans="1:5" x14ac:dyDescent="0.2">
      <c r="A39" t="str">
        <f>'RESULTADOS HISTORICOS'!C248</f>
        <v>PSV</v>
      </c>
      <c r="B39">
        <f xml:space="preserve"> COUNTIF('RESULTADOS HISTORICOS'!C:C, Tabla2[[#This Row],[EQUIPOS]]) + COUNTIF('RESULTADOS HISTORICOS'!D:D, Tabla2[[#This Row],[EQUIPOS]])</f>
        <v>6</v>
      </c>
      <c r="C39" s="17">
        <f>COUNTIF('RESULTADOS HISTORICOS'!N:N,Tabla2[[#This Row],[EQUIPOS]])/Tabla2[[#This Row],[CUANTAS VECES APARECE ]]</f>
        <v>0.16666666666666666</v>
      </c>
      <c r="D39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0.33333333333333331</v>
      </c>
      <c r="E39" s="17">
        <f>1-Tabla2[[#This Row],[PORCENTAJE DE VICTORIAS]]-Tabla2[[#This Row],[PORCENTAJE DE EMPATES ]]</f>
        <v>0.5</v>
      </c>
    </row>
    <row r="40" spans="1:5" x14ac:dyDescent="0.2">
      <c r="A40" t="str">
        <f>'RESULTADOS HISTORICOS'!C249</f>
        <v>VALENCIA</v>
      </c>
      <c r="B40">
        <f xml:space="preserve"> COUNTIF('RESULTADOS HISTORICOS'!C:C, Tabla2[[#This Row],[EQUIPOS]]) + COUNTIF('RESULTADOS HISTORICOS'!D:D, Tabla2[[#This Row],[EQUIPOS]])</f>
        <v>16</v>
      </c>
      <c r="C40" s="17">
        <f>COUNTIF('RESULTADOS HISTORICOS'!N:N,Tabla2[[#This Row],[EQUIPOS]])/Tabla2[[#This Row],[CUANTAS VECES APARECE ]]</f>
        <v>0.3125</v>
      </c>
      <c r="D40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0.1875</v>
      </c>
      <c r="E40" s="17">
        <f>1-Tabla2[[#This Row],[PORCENTAJE DE VICTORIAS]]-Tabla2[[#This Row],[PORCENTAJE DE EMPATES ]]</f>
        <v>0.5</v>
      </c>
    </row>
    <row r="41" spans="1:5" x14ac:dyDescent="0.2">
      <c r="A41" t="str">
        <f>'RESULTADOS HISTORICOS'!C287</f>
        <v>DEPORTIVO</v>
      </c>
      <c r="B41">
        <f xml:space="preserve"> COUNTIF('RESULTADOS HISTORICOS'!C:C, Tabla2[[#This Row],[EQUIPOS]]) + COUNTIF('RESULTADOS HISTORICOS'!D:D, Tabla2[[#This Row],[EQUIPOS]])</f>
        <v>8</v>
      </c>
      <c r="C41" s="17">
        <f>COUNTIF('RESULTADOS HISTORICOS'!N:N,Tabla2[[#This Row],[EQUIPOS]])/Tabla2[[#This Row],[CUANTAS VECES APARECE ]]</f>
        <v>0.25</v>
      </c>
      <c r="D41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0.125</v>
      </c>
      <c r="E41" s="17">
        <f>1-Tabla2[[#This Row],[PORCENTAJE DE VICTORIAS]]-Tabla2[[#This Row],[PORCENTAJE DE EMPATES ]]</f>
        <v>0.625</v>
      </c>
    </row>
    <row r="42" spans="1:5" x14ac:dyDescent="0.2">
      <c r="A42" t="str">
        <f>'RESULTADOS HISTORICOS'!C312</f>
        <v>LEVERKUSEN</v>
      </c>
      <c r="B42">
        <f xml:space="preserve"> COUNTIF('RESULTADOS HISTORICOS'!C:C, Tabla2[[#This Row],[EQUIPOS]]) + COUNTIF('RESULTADOS HISTORICOS'!D:D, Tabla2[[#This Row],[EQUIPOS]])</f>
        <v>6</v>
      </c>
      <c r="C42" s="17">
        <f>COUNTIF('RESULTADOS HISTORICOS'!N:N,Tabla2[[#This Row],[EQUIPOS]])/Tabla2[[#This Row],[CUANTAS VECES APARECE ]]</f>
        <v>0.16666666666666666</v>
      </c>
      <c r="D42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0.33333333333333331</v>
      </c>
      <c r="E42" s="17">
        <f>1-Tabla2[[#This Row],[PORCENTAJE DE VICTORIAS]]-Tabla2[[#This Row],[PORCENTAJE DE EMPATES ]]</f>
        <v>0.5</v>
      </c>
    </row>
    <row r="43" spans="1:5" x14ac:dyDescent="0.2">
      <c r="A43" t="str">
        <f>'RESULTADOS HISTORICOS'!C322</f>
        <v>PANATHINAIKOS</v>
      </c>
      <c r="B43">
        <f xml:space="preserve"> COUNTIF('RESULTADOS HISTORICOS'!C:C, Tabla2[[#This Row],[EQUIPOS]]) + COUNTIF('RESULTADOS HISTORICOS'!D:D, Tabla2[[#This Row],[EQUIPOS]])</f>
        <v>2</v>
      </c>
      <c r="C43" s="17">
        <f>COUNTIF('RESULTADOS HISTORICOS'!N:N,Tabla2[[#This Row],[EQUIPOS]])/Tabla2[[#This Row],[CUANTAS VECES APARECE ]]</f>
        <v>0.5</v>
      </c>
      <c r="D43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</v>
      </c>
      <c r="E43" s="17">
        <f>1-Tabla2[[#This Row],[PORCENTAJE DE VICTORIAS]]-Tabla2[[#This Row],[PORCENTAJE DE EMPATES ]]</f>
        <v>0.5</v>
      </c>
    </row>
    <row r="44" spans="1:5" x14ac:dyDescent="0.2">
      <c r="A44" t="str">
        <f>'RESULTADOS HISTORICOS'!C330</f>
        <v>LEEDS</v>
      </c>
      <c r="B44">
        <f xml:space="preserve"> COUNTIF('RESULTADOS HISTORICOS'!C:C, Tabla2[[#This Row],[EQUIPOS]]) + COUNTIF('RESULTADOS HISTORICOS'!D:D, Tabla2[[#This Row],[EQUIPOS]])</f>
        <v>4</v>
      </c>
      <c r="C44" s="17">
        <f>COUNTIF('RESULTADOS HISTORICOS'!N:N,Tabla2[[#This Row],[EQUIPOS]])/Tabla2[[#This Row],[CUANTAS VECES APARECE ]]</f>
        <v>0.25</v>
      </c>
      <c r="D44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0.25</v>
      </c>
      <c r="E44" s="17">
        <f>1-Tabla2[[#This Row],[PORCENTAJE DE VICTORIAS]]-Tabla2[[#This Row],[PORCENTAJE DE EMPATES ]]</f>
        <v>0.5</v>
      </c>
    </row>
    <row r="45" spans="1:5" x14ac:dyDescent="0.2">
      <c r="A45" t="str">
        <f>'RESULTADOS HISTORICOS'!C349</f>
        <v>LAZIO</v>
      </c>
      <c r="B45">
        <f xml:space="preserve"> COUNTIF('RESULTADOS HISTORICOS'!C:C, Tabla2[[#This Row],[EQUIPOS]]) + COUNTIF('RESULTADOS HISTORICOS'!D:D, Tabla2[[#This Row],[EQUIPOS]])</f>
        <v>2</v>
      </c>
      <c r="C45" s="17">
        <f>COUNTIF('RESULTADOS HISTORICOS'!N:N,Tabla2[[#This Row],[EQUIPOS]])/Tabla2[[#This Row],[CUANTAS VECES APARECE ]]</f>
        <v>0.5</v>
      </c>
      <c r="D45" s="17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</v>
      </c>
      <c r="E45" s="17">
        <f>1-Tabla2[[#This Row],[PORCENTAJE DE VICTORIAS]]-Tabla2[[#This Row],[PORCENTAJE DE EMPATES ]]</f>
        <v>0.5</v>
      </c>
    </row>
    <row r="46" spans="1:5" x14ac:dyDescent="0.2">
      <c r="A46" t="str">
        <f>'RESULTADOS HISTORICOS'!C350</f>
        <v>VALENCIA</v>
      </c>
      <c r="B46">
        <f xml:space="preserve"> COUNTIF('RESULTADOS HISTORICOS'!C:C, Tabla2[[#This Row],[EQUIPOS]]) + COUNTIF('RESULTADOS HISTORICOS'!D:D, Tabla2[[#This Row],[EQUIPOS]])</f>
        <v>16</v>
      </c>
      <c r="C46" s="19">
        <f>COUNTIF('RESULTADOS HISTORICOS'!N:N,Tabla2[[#This Row],[EQUIPOS]])/Tabla2[[#This Row],[CUANTAS VECES APARECE ]]</f>
        <v>0.3125</v>
      </c>
      <c r="D46" s="1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0.1875</v>
      </c>
      <c r="E46" s="1">
        <f>1-Tabla2[[#This Row],[PORCENTAJE DE VICTORIAS]]-Tabla2[[#This Row],[PORCENTAJE DE EMPATES ]]</f>
        <v>0.5</v>
      </c>
    </row>
    <row r="47" spans="1:5" x14ac:dyDescent="0.2">
      <c r="A47" t="str">
        <f>'RESULTADOS HISTORICOS'!C351</f>
        <v>BARCELONA</v>
      </c>
      <c r="B47" s="1">
        <f xml:space="preserve"> COUNTIF('RESULTADOS HISTORICOS'!C:C, Tabla2[[#This Row],[EQUIPOS]]) + COUNTIF('RESULTADOS HISTORICOS'!D:D, Tabla2[[#This Row],[EQUIPOS]])</f>
        <v>66</v>
      </c>
      <c r="C47" s="18">
        <f>COUNTIF('RESULTADOS HISTORICOS'!N:N,Tabla2[[#This Row],[EQUIPOS]])/Tabla2[[#This Row],[CUANTAS VECES APARECE ]]</f>
        <v>0.40909090909090912</v>
      </c>
      <c r="D47" s="1">
        <f>(COUNTIFS('RESULTADOS HISTORICOS'!C:C,Tabla2[[#This Row],[EQUIPOS]],'RESULTADOS HISTORICOS'!N:N,"EMPATE")+COUNTIFS('RESULTADOS HISTORICOS'!D:D,Tabla2[[#This Row],[EQUIPOS]],'RESULTADOS HISTORICOS'!N:N,"EMPATE"))/Tabla2[[#This Row],[CUANTAS VECES APARECE ]]</f>
        <v>0.24242424242424243</v>
      </c>
      <c r="E47" s="1">
        <f>1-Tabla2[[#This Row],[PORCENTAJE DE VICTORIAS]]-Tabla2[[#This Row],[PORCENTAJE DE EMPATES ]]</f>
        <v>0.3484848484848484</v>
      </c>
    </row>
    <row r="48" spans="1:5" x14ac:dyDescent="0.2">
      <c r="B48" s="1"/>
      <c r="D48" s="1"/>
      <c r="E48" s="1"/>
    </row>
    <row r="49" spans="2:5" x14ac:dyDescent="0.2">
      <c r="B49" s="1"/>
      <c r="D49" s="1"/>
      <c r="E49" s="1"/>
    </row>
    <row r="50" spans="2:5" x14ac:dyDescent="0.2">
      <c r="B50" s="1"/>
      <c r="D50" s="1"/>
      <c r="E50" s="1"/>
    </row>
    <row r="51" spans="2:5" x14ac:dyDescent="0.2">
      <c r="B51" s="1"/>
      <c r="D51" s="1"/>
      <c r="E51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B3308-43B4-9541-9FB1-6DEFC40102D0}">
  <dimension ref="B2:AK289"/>
  <sheetViews>
    <sheetView showGridLines="0" topLeftCell="AA1" zoomScale="90" zoomScaleNormal="90" workbookViewId="0">
      <selection activeCell="AN39" sqref="AN39"/>
    </sheetView>
  </sheetViews>
  <sheetFormatPr baseColWidth="10" defaultRowHeight="16" x14ac:dyDescent="0.2"/>
  <cols>
    <col min="2" max="2" width="19.6640625" bestFit="1" customWidth="1"/>
    <col min="3" max="3" width="29.1640625" bestFit="1" customWidth="1"/>
    <col min="4" max="21" width="10.33203125" bestFit="1" customWidth="1"/>
    <col min="22" max="22" width="27.83203125" bestFit="1" customWidth="1"/>
    <col min="23" max="23" width="22.1640625" bestFit="1" customWidth="1"/>
    <col min="24" max="25" width="8.6640625" bestFit="1" customWidth="1"/>
    <col min="26" max="26" width="12.1640625" bestFit="1" customWidth="1"/>
    <col min="27" max="27" width="11.5" bestFit="1" customWidth="1"/>
    <col min="28" max="28" width="27.83203125" bestFit="1" customWidth="1"/>
    <col min="29" max="29" width="22.1640625" bestFit="1" customWidth="1"/>
    <col min="30" max="31" width="8.6640625" bestFit="1" customWidth="1"/>
    <col min="32" max="32" width="12.1640625" bestFit="1" customWidth="1"/>
    <col min="33" max="33" width="22.1640625" bestFit="1" customWidth="1"/>
    <col min="34" max="34" width="23.5" bestFit="1" customWidth="1"/>
    <col min="35" max="35" width="32.6640625" bestFit="1" customWidth="1"/>
    <col min="36" max="36" width="31.83203125" style="17" bestFit="1" customWidth="1"/>
    <col min="37" max="37" width="32.33203125" style="17" bestFit="1" customWidth="1"/>
    <col min="38" max="38" width="12.6640625" bestFit="1" customWidth="1"/>
    <col min="39" max="39" width="5.33203125" bestFit="1" customWidth="1"/>
    <col min="40" max="41" width="12.6640625" bestFit="1" customWidth="1"/>
    <col min="42" max="42" width="7.5" bestFit="1" customWidth="1"/>
    <col min="43" max="46" width="12.6640625" bestFit="1" customWidth="1"/>
    <col min="47" max="47" width="6.33203125" bestFit="1" customWidth="1"/>
    <col min="48" max="49" width="12.6640625" bestFit="1" customWidth="1"/>
    <col min="50" max="50" width="5.33203125" bestFit="1" customWidth="1"/>
    <col min="51" max="51" width="12.6640625" bestFit="1" customWidth="1"/>
    <col min="52" max="52" width="11.6640625" bestFit="1" customWidth="1"/>
    <col min="53" max="53" width="12.6640625" bestFit="1" customWidth="1"/>
    <col min="54" max="54" width="4.33203125" bestFit="1" customWidth="1"/>
    <col min="55" max="56" width="12.6640625" bestFit="1" customWidth="1"/>
    <col min="57" max="57" width="2.1640625" bestFit="1" customWidth="1"/>
    <col min="58" max="58" width="10.33203125" bestFit="1" customWidth="1"/>
    <col min="59" max="59" width="12" bestFit="1" customWidth="1"/>
    <col min="60" max="60" width="13.5" bestFit="1" customWidth="1"/>
    <col min="61" max="61" width="8.6640625" bestFit="1" customWidth="1"/>
    <col min="62" max="62" width="16.1640625" bestFit="1" customWidth="1"/>
    <col min="63" max="63" width="14.83203125" bestFit="1" customWidth="1"/>
    <col min="64" max="64" width="17.6640625" bestFit="1" customWidth="1"/>
    <col min="65" max="65" width="15.83203125" bestFit="1" customWidth="1"/>
    <col min="66" max="66" width="18.6640625" bestFit="1" customWidth="1"/>
    <col min="67" max="67" width="8.6640625" bestFit="1" customWidth="1"/>
    <col min="68" max="68" width="7.5" bestFit="1" customWidth="1"/>
    <col min="69" max="69" width="8.6640625" bestFit="1" customWidth="1"/>
    <col min="70" max="70" width="11.33203125" bestFit="1" customWidth="1"/>
    <col min="71" max="71" width="17.5" bestFit="1" customWidth="1"/>
    <col min="72" max="73" width="8.6640625" bestFit="1" customWidth="1"/>
    <col min="74" max="74" width="20.5" bestFit="1" customWidth="1"/>
    <col min="75" max="75" width="12.5" bestFit="1" customWidth="1"/>
    <col min="76" max="77" width="8.6640625" bestFit="1" customWidth="1"/>
    <col min="78" max="78" width="15.1640625" bestFit="1" customWidth="1"/>
    <col min="79" max="79" width="8.6640625" bestFit="1" customWidth="1"/>
    <col min="80" max="80" width="11" bestFit="1" customWidth="1"/>
    <col min="81" max="81" width="8.6640625" bestFit="1" customWidth="1"/>
    <col min="82" max="82" width="11" bestFit="1" customWidth="1"/>
    <col min="83" max="83" width="12" bestFit="1" customWidth="1"/>
    <col min="84" max="84" width="14.83203125" bestFit="1" customWidth="1"/>
    <col min="85" max="85" width="9.6640625" bestFit="1" customWidth="1"/>
    <col min="86" max="86" width="8.6640625" bestFit="1" customWidth="1"/>
    <col min="87" max="87" width="12.33203125" bestFit="1" customWidth="1"/>
    <col min="88" max="88" width="14.5" bestFit="1" customWidth="1"/>
    <col min="89" max="89" width="8.6640625" bestFit="1" customWidth="1"/>
    <col min="90" max="90" width="17.5" bestFit="1" customWidth="1"/>
    <col min="91" max="91" width="12.83203125" bestFit="1" customWidth="1"/>
    <col min="92" max="93" width="8.6640625" bestFit="1" customWidth="1"/>
    <col min="94" max="94" width="15.6640625" bestFit="1" customWidth="1"/>
    <col min="95" max="97" width="8.6640625" bestFit="1" customWidth="1"/>
    <col min="98" max="98" width="10.6640625" bestFit="1" customWidth="1"/>
    <col min="99" max="99" width="10.83203125" bestFit="1" customWidth="1"/>
    <col min="100" max="100" width="13.5" bestFit="1" customWidth="1"/>
    <col min="101" max="101" width="19.6640625" bestFit="1" customWidth="1"/>
    <col min="102" max="103" width="8.6640625" bestFit="1" customWidth="1"/>
    <col min="104" max="104" width="22.6640625" bestFit="1" customWidth="1"/>
    <col min="105" max="105" width="22.83203125" bestFit="1" customWidth="1"/>
    <col min="106" max="107" width="8.6640625" bestFit="1" customWidth="1"/>
    <col min="108" max="108" width="25.6640625" bestFit="1" customWidth="1"/>
    <col min="109" max="109" width="12.83203125" bestFit="1" customWidth="1"/>
    <col min="110" max="110" width="15.6640625" bestFit="1" customWidth="1"/>
    <col min="111" max="111" width="11.6640625" bestFit="1" customWidth="1"/>
    <col min="112" max="113" width="8.6640625" bestFit="1" customWidth="1"/>
    <col min="114" max="114" width="14.33203125" bestFit="1" customWidth="1"/>
    <col min="115" max="115" width="9.83203125" bestFit="1" customWidth="1"/>
    <col min="116" max="116" width="12.5" bestFit="1" customWidth="1"/>
    <col min="117" max="117" width="17.83203125" bestFit="1" customWidth="1"/>
    <col min="118" max="118" width="20.6640625" bestFit="1" customWidth="1"/>
    <col min="119" max="119" width="8.6640625" bestFit="1" customWidth="1"/>
    <col min="120" max="120" width="7.5" bestFit="1" customWidth="1"/>
    <col min="121" max="121" width="8.6640625" bestFit="1" customWidth="1"/>
    <col min="122" max="122" width="11" bestFit="1" customWidth="1"/>
    <col min="123" max="123" width="9.33203125" bestFit="1" customWidth="1"/>
    <col min="124" max="125" width="8.6640625" bestFit="1" customWidth="1"/>
    <col min="126" max="126" width="12.1640625" bestFit="1" customWidth="1"/>
    <col min="127" max="128" width="8.6640625" bestFit="1" customWidth="1"/>
    <col min="129" max="129" width="9.1640625" bestFit="1" customWidth="1"/>
    <col min="130" max="130" width="15.33203125" bestFit="1" customWidth="1"/>
    <col min="131" max="131" width="7.5" bestFit="1" customWidth="1"/>
    <col min="132" max="132" width="8.6640625" bestFit="1" customWidth="1"/>
    <col min="133" max="133" width="18.33203125" bestFit="1" customWidth="1"/>
    <col min="134" max="134" width="9" bestFit="1" customWidth="1"/>
    <col min="135" max="135" width="11.6640625" bestFit="1" customWidth="1"/>
    <col min="136" max="136" width="10.83203125" bestFit="1" customWidth="1"/>
    <col min="137" max="137" width="8.6640625" bestFit="1" customWidth="1"/>
    <col min="138" max="138" width="13.33203125" bestFit="1" customWidth="1"/>
    <col min="139" max="139" width="10" bestFit="1" customWidth="1"/>
    <col min="140" max="141" width="12.6640625" bestFit="1" customWidth="1"/>
    <col min="142" max="142" width="15.1640625" bestFit="1" customWidth="1"/>
    <col min="143" max="143" width="14.1640625" bestFit="1" customWidth="1"/>
    <col min="144" max="144" width="8.6640625" bestFit="1" customWidth="1"/>
    <col min="145" max="145" width="17" bestFit="1" customWidth="1"/>
    <col min="146" max="146" width="11.83203125" bestFit="1" customWidth="1"/>
    <col min="147" max="147" width="8.6640625" bestFit="1" customWidth="1"/>
    <col min="148" max="148" width="14.5" bestFit="1" customWidth="1"/>
    <col min="149" max="149" width="13.5" bestFit="1" customWidth="1"/>
    <col min="150" max="150" width="8.6640625" bestFit="1" customWidth="1"/>
    <col min="151" max="151" width="16.1640625" bestFit="1" customWidth="1"/>
    <col min="152" max="152" width="14.5" bestFit="1" customWidth="1"/>
    <col min="153" max="153" width="17.5" bestFit="1" customWidth="1"/>
    <col min="154" max="154" width="12.5" bestFit="1" customWidth="1"/>
    <col min="155" max="155" width="15" bestFit="1" customWidth="1"/>
    <col min="156" max="156" width="12.33203125" bestFit="1" customWidth="1"/>
  </cols>
  <sheetData>
    <row r="2" spans="2:37" x14ac:dyDescent="0.2">
      <c r="B2" s="29" t="s">
        <v>152</v>
      </c>
      <c r="C2" s="29" t="s">
        <v>171</v>
      </c>
      <c r="AH2" s="29" t="s">
        <v>152</v>
      </c>
      <c r="AI2" s="29" t="s">
        <v>175</v>
      </c>
    </row>
    <row r="3" spans="2:37" ht="11" customHeight="1" x14ac:dyDescent="0.2">
      <c r="B3" s="29"/>
      <c r="C3" s="29"/>
      <c r="AH3" s="29"/>
      <c r="AI3" s="29"/>
    </row>
    <row r="4" spans="2:37" x14ac:dyDescent="0.2">
      <c r="B4" s="2" t="s">
        <v>2</v>
      </c>
      <c r="C4" t="s">
        <v>6</v>
      </c>
      <c r="V4" s="2" t="s">
        <v>2</v>
      </c>
      <c r="W4" t="s">
        <v>93</v>
      </c>
      <c r="AB4" s="2" t="s">
        <v>2</v>
      </c>
      <c r="AC4" t="s">
        <v>93</v>
      </c>
      <c r="AH4" s="2" t="s">
        <v>86</v>
      </c>
      <c r="AI4" s="16" t="s">
        <v>145</v>
      </c>
      <c r="AJ4" s="16" t="s">
        <v>146</v>
      </c>
      <c r="AK4" s="16" t="s">
        <v>147</v>
      </c>
    </row>
    <row r="5" spans="2:37" x14ac:dyDescent="0.2">
      <c r="B5" s="2" t="s">
        <v>0</v>
      </c>
      <c r="C5" t="s">
        <v>98</v>
      </c>
      <c r="V5" s="2" t="s">
        <v>0</v>
      </c>
      <c r="W5" t="s">
        <v>93</v>
      </c>
      <c r="AB5" s="2" t="s">
        <v>0</v>
      </c>
      <c r="AC5" t="s">
        <v>93</v>
      </c>
      <c r="AH5" s="3" t="s">
        <v>33</v>
      </c>
      <c r="AI5" s="16">
        <v>0.33333333333333343</v>
      </c>
      <c r="AJ5" s="16">
        <v>0.33333333333333331</v>
      </c>
      <c r="AK5" s="16">
        <v>0.33333333333333331</v>
      </c>
    </row>
    <row r="6" spans="2:37" x14ac:dyDescent="0.2">
      <c r="AH6" s="3" t="s">
        <v>53</v>
      </c>
      <c r="AI6" s="16">
        <v>1</v>
      </c>
      <c r="AJ6" s="16">
        <v>0</v>
      </c>
      <c r="AK6" s="16">
        <v>0</v>
      </c>
    </row>
    <row r="7" spans="2:37" x14ac:dyDescent="0.2">
      <c r="B7" s="2" t="s">
        <v>86</v>
      </c>
      <c r="C7" s="9" t="s">
        <v>97</v>
      </c>
      <c r="V7" s="2" t="s">
        <v>138</v>
      </c>
      <c r="W7" s="2" t="s">
        <v>87</v>
      </c>
      <c r="AB7" s="2" t="s">
        <v>139</v>
      </c>
      <c r="AC7" s="2" t="s">
        <v>87</v>
      </c>
      <c r="AH7" s="3" t="s">
        <v>11</v>
      </c>
      <c r="AI7" s="16">
        <v>0.45000000000000007</v>
      </c>
      <c r="AJ7" s="16">
        <v>0.35</v>
      </c>
      <c r="AK7" s="16">
        <v>0.2</v>
      </c>
    </row>
    <row r="8" spans="2:37" x14ac:dyDescent="0.2">
      <c r="B8" s="3" t="s">
        <v>5</v>
      </c>
      <c r="C8" s="9">
        <v>8</v>
      </c>
      <c r="V8" s="2" t="s">
        <v>86</v>
      </c>
      <c r="W8">
        <v>-1</v>
      </c>
      <c r="X8">
        <v>0</v>
      </c>
      <c r="Y8">
        <v>1</v>
      </c>
      <c r="Z8" t="s">
        <v>85</v>
      </c>
      <c r="AB8" s="2" t="s">
        <v>86</v>
      </c>
      <c r="AC8">
        <v>-1</v>
      </c>
      <c r="AD8">
        <v>0</v>
      </c>
      <c r="AE8">
        <v>1</v>
      </c>
      <c r="AF8" t="s">
        <v>85</v>
      </c>
      <c r="AH8" s="3" t="s">
        <v>30</v>
      </c>
      <c r="AI8" s="16">
        <v>1</v>
      </c>
      <c r="AJ8" s="16">
        <v>0</v>
      </c>
      <c r="AK8" s="16">
        <v>0</v>
      </c>
    </row>
    <row r="9" spans="2:37" x14ac:dyDescent="0.2">
      <c r="B9" s="3" t="s">
        <v>15</v>
      </c>
      <c r="C9" s="9">
        <v>4</v>
      </c>
      <c r="V9" s="3" t="s">
        <v>33</v>
      </c>
      <c r="W9" s="16">
        <v>0.33333333333333331</v>
      </c>
      <c r="X9" s="16">
        <v>0.66666666666666663</v>
      </c>
      <c r="Y9" s="16">
        <v>0</v>
      </c>
      <c r="Z9" s="16">
        <v>1</v>
      </c>
      <c r="AB9" s="3" t="s">
        <v>33</v>
      </c>
      <c r="AC9" s="16">
        <v>0.33333333333333331</v>
      </c>
      <c r="AD9" s="16">
        <v>0</v>
      </c>
      <c r="AE9" s="16">
        <v>0.66666666666666663</v>
      </c>
      <c r="AF9" s="16">
        <v>1</v>
      </c>
      <c r="AH9" s="3" t="s">
        <v>14</v>
      </c>
      <c r="AI9" s="16">
        <v>0.45833333333333326</v>
      </c>
      <c r="AJ9" s="16">
        <v>0.25</v>
      </c>
      <c r="AK9" s="16">
        <v>0.29166666666666669</v>
      </c>
    </row>
    <row r="10" spans="2:37" x14ac:dyDescent="0.2">
      <c r="B10" s="3" t="s">
        <v>7</v>
      </c>
      <c r="C10" s="9">
        <v>3</v>
      </c>
      <c r="V10" s="4" t="s">
        <v>94</v>
      </c>
      <c r="W10" s="16">
        <v>0</v>
      </c>
      <c r="X10" s="16">
        <v>1</v>
      </c>
      <c r="Y10" s="16">
        <v>0</v>
      </c>
      <c r="Z10" s="16">
        <v>1</v>
      </c>
      <c r="AB10" s="4" t="s">
        <v>94</v>
      </c>
      <c r="AC10" s="16">
        <v>1</v>
      </c>
      <c r="AD10" s="16">
        <v>0</v>
      </c>
      <c r="AE10" s="16">
        <v>0</v>
      </c>
      <c r="AF10" s="16">
        <v>1</v>
      </c>
      <c r="AH10" s="3" t="s">
        <v>15</v>
      </c>
      <c r="AI10" s="16">
        <v>0.69696969696969679</v>
      </c>
      <c r="AJ10" s="16">
        <v>0.48484848484848486</v>
      </c>
      <c r="AK10" s="16">
        <v>0.81818181818181823</v>
      </c>
    </row>
    <row r="11" spans="2:37" x14ac:dyDescent="0.2">
      <c r="B11" s="3" t="s">
        <v>20</v>
      </c>
      <c r="C11" s="9">
        <v>2</v>
      </c>
      <c r="V11" s="4" t="s">
        <v>34</v>
      </c>
      <c r="W11" s="16">
        <v>0</v>
      </c>
      <c r="X11" s="16">
        <v>1</v>
      </c>
      <c r="Y11" s="16">
        <v>0</v>
      </c>
      <c r="Z11" s="16">
        <v>1</v>
      </c>
      <c r="AB11" s="4" t="s">
        <v>34</v>
      </c>
      <c r="AC11" s="16">
        <v>0</v>
      </c>
      <c r="AD11" s="16">
        <v>0</v>
      </c>
      <c r="AE11" s="16">
        <v>1</v>
      </c>
      <c r="AF11" s="16">
        <v>1</v>
      </c>
      <c r="AH11" s="3" t="s">
        <v>7</v>
      </c>
      <c r="AI11" s="16">
        <v>0.38571428571428568</v>
      </c>
      <c r="AJ11" s="16">
        <v>0.18571428571428572</v>
      </c>
      <c r="AK11" s="16">
        <v>0.42857142857142855</v>
      </c>
    </row>
    <row r="12" spans="2:37" x14ac:dyDescent="0.2">
      <c r="B12" s="3" t="s">
        <v>94</v>
      </c>
      <c r="C12" s="9">
        <v>2</v>
      </c>
      <c r="V12" s="4" t="s">
        <v>32</v>
      </c>
      <c r="W12" s="16">
        <v>1</v>
      </c>
      <c r="X12" s="16">
        <v>0</v>
      </c>
      <c r="Y12" s="16">
        <v>0</v>
      </c>
      <c r="Z12" s="16">
        <v>1</v>
      </c>
      <c r="AB12" s="4" t="s">
        <v>32</v>
      </c>
      <c r="AC12" s="16">
        <v>0</v>
      </c>
      <c r="AD12" s="16">
        <v>0</v>
      </c>
      <c r="AE12" s="16">
        <v>1</v>
      </c>
      <c r="AF12" s="16">
        <v>1</v>
      </c>
      <c r="AH12" s="3" t="s">
        <v>19</v>
      </c>
      <c r="AI12" s="16">
        <v>0.6</v>
      </c>
      <c r="AJ12" s="16">
        <v>0.4</v>
      </c>
      <c r="AK12" s="16">
        <v>0</v>
      </c>
    </row>
    <row r="13" spans="2:37" x14ac:dyDescent="0.2">
      <c r="B13" s="3" t="s">
        <v>23</v>
      </c>
      <c r="C13" s="9">
        <v>2</v>
      </c>
      <c r="V13" s="3" t="s">
        <v>53</v>
      </c>
      <c r="W13" s="16">
        <v>1</v>
      </c>
      <c r="X13" s="16">
        <v>0</v>
      </c>
      <c r="Y13" s="16">
        <v>0</v>
      </c>
      <c r="Z13" s="16">
        <v>1</v>
      </c>
      <c r="AB13" s="3" t="s">
        <v>51</v>
      </c>
      <c r="AC13" s="16">
        <v>1</v>
      </c>
      <c r="AD13" s="16">
        <v>0</v>
      </c>
      <c r="AE13" s="16">
        <v>0</v>
      </c>
      <c r="AF13" s="16">
        <v>1</v>
      </c>
      <c r="AH13" s="3" t="s">
        <v>59</v>
      </c>
      <c r="AI13" s="16">
        <v>0</v>
      </c>
      <c r="AJ13" s="16">
        <v>0</v>
      </c>
      <c r="AK13" s="16">
        <v>1</v>
      </c>
    </row>
    <row r="14" spans="2:37" x14ac:dyDescent="0.2">
      <c r="B14" s="3" t="s">
        <v>35</v>
      </c>
      <c r="C14" s="9">
        <v>1</v>
      </c>
      <c r="V14" s="4" t="s">
        <v>5</v>
      </c>
      <c r="W14" s="16">
        <v>1</v>
      </c>
      <c r="X14" s="16">
        <v>0</v>
      </c>
      <c r="Y14" s="16">
        <v>0</v>
      </c>
      <c r="Z14" s="16">
        <v>1</v>
      </c>
      <c r="AB14" s="4" t="s">
        <v>5</v>
      </c>
      <c r="AC14" s="16">
        <v>1</v>
      </c>
      <c r="AD14" s="16">
        <v>0</v>
      </c>
      <c r="AE14" s="16">
        <v>0</v>
      </c>
      <c r="AF14" s="16">
        <v>1</v>
      </c>
      <c r="AH14" s="3" t="s">
        <v>9</v>
      </c>
      <c r="AI14" s="16">
        <v>0.44444444444444442</v>
      </c>
      <c r="AJ14" s="16">
        <v>0</v>
      </c>
      <c r="AK14" s="16">
        <v>0.55555555555555558</v>
      </c>
    </row>
    <row r="15" spans="2:37" x14ac:dyDescent="0.2">
      <c r="B15" s="3" t="s">
        <v>26</v>
      </c>
      <c r="C15" s="9">
        <v>1</v>
      </c>
      <c r="V15" s="3" t="s">
        <v>11</v>
      </c>
      <c r="W15" s="16">
        <v>0.3</v>
      </c>
      <c r="X15" s="16">
        <v>0.3</v>
      </c>
      <c r="Y15" s="16">
        <v>0.4</v>
      </c>
      <c r="Z15" s="16">
        <v>1</v>
      </c>
      <c r="AB15" s="3" t="s">
        <v>11</v>
      </c>
      <c r="AC15" s="16">
        <v>0.5</v>
      </c>
      <c r="AD15" s="16">
        <v>0.4</v>
      </c>
      <c r="AE15" s="16">
        <v>0.1</v>
      </c>
      <c r="AF15" s="16">
        <v>1</v>
      </c>
      <c r="AH15" s="3" t="s">
        <v>20</v>
      </c>
      <c r="AI15" s="16">
        <v>0.36956521739130438</v>
      </c>
      <c r="AJ15" s="16">
        <v>0.28260869565217389</v>
      </c>
      <c r="AK15" s="16">
        <v>0.34782608695652173</v>
      </c>
    </row>
    <row r="16" spans="2:37" x14ac:dyDescent="0.2">
      <c r="B16" s="3" t="s">
        <v>17</v>
      </c>
      <c r="C16" s="9">
        <v>1</v>
      </c>
      <c r="V16" s="4" t="s">
        <v>15</v>
      </c>
      <c r="W16" s="16">
        <v>0.5</v>
      </c>
      <c r="X16" s="16">
        <v>0.5</v>
      </c>
      <c r="Y16" s="16">
        <v>0</v>
      </c>
      <c r="Z16" s="16">
        <v>1</v>
      </c>
      <c r="AB16" s="4" t="s">
        <v>15</v>
      </c>
      <c r="AC16" s="16">
        <v>0.5</v>
      </c>
      <c r="AD16" s="16">
        <v>0</v>
      </c>
      <c r="AE16" s="16">
        <v>0.5</v>
      </c>
      <c r="AF16" s="16">
        <v>1</v>
      </c>
      <c r="AH16" s="3" t="s">
        <v>60</v>
      </c>
      <c r="AI16" s="16">
        <v>1</v>
      </c>
      <c r="AJ16" s="16">
        <v>0</v>
      </c>
      <c r="AK16" s="16">
        <v>0</v>
      </c>
    </row>
    <row r="17" spans="2:37" x14ac:dyDescent="0.2">
      <c r="B17" s="3" t="s">
        <v>13</v>
      </c>
      <c r="C17" s="9">
        <v>1</v>
      </c>
      <c r="V17" s="4" t="s">
        <v>7</v>
      </c>
      <c r="W17" s="16">
        <v>0</v>
      </c>
      <c r="X17" s="16">
        <v>1</v>
      </c>
      <c r="Y17" s="16">
        <v>0</v>
      </c>
      <c r="Z17" s="16">
        <v>1</v>
      </c>
      <c r="AB17" s="4" t="s">
        <v>7</v>
      </c>
      <c r="AC17" s="16">
        <v>1</v>
      </c>
      <c r="AD17" s="16">
        <v>0</v>
      </c>
      <c r="AE17" s="16">
        <v>0</v>
      </c>
      <c r="AF17" s="16">
        <v>1</v>
      </c>
      <c r="AH17" s="3" t="s">
        <v>71</v>
      </c>
      <c r="AI17" s="16">
        <v>0.625</v>
      </c>
      <c r="AJ17" s="16">
        <v>0.125</v>
      </c>
      <c r="AK17" s="16">
        <v>0.25</v>
      </c>
    </row>
    <row r="18" spans="2:37" x14ac:dyDescent="0.2">
      <c r="B18" s="3" t="s">
        <v>85</v>
      </c>
      <c r="C18" s="9">
        <v>25</v>
      </c>
      <c r="V18" s="4" t="s">
        <v>20</v>
      </c>
      <c r="W18" s="16">
        <v>1</v>
      </c>
      <c r="X18" s="16">
        <v>0</v>
      </c>
      <c r="Y18" s="16">
        <v>0</v>
      </c>
      <c r="Z18" s="16">
        <v>1</v>
      </c>
      <c r="AB18" s="4" t="s">
        <v>20</v>
      </c>
      <c r="AC18" s="16">
        <v>0</v>
      </c>
      <c r="AD18" s="16">
        <v>1</v>
      </c>
      <c r="AE18" s="16">
        <v>0</v>
      </c>
      <c r="AF18" s="16">
        <v>1</v>
      </c>
      <c r="AH18" s="3" t="s">
        <v>64</v>
      </c>
      <c r="AI18" s="16">
        <v>0.5</v>
      </c>
      <c r="AJ18" s="16">
        <v>0</v>
      </c>
      <c r="AK18" s="16">
        <v>0.5</v>
      </c>
    </row>
    <row r="19" spans="2:37" x14ac:dyDescent="0.2">
      <c r="V19" s="4" t="s">
        <v>34</v>
      </c>
      <c r="W19" s="16">
        <v>0</v>
      </c>
      <c r="X19" s="16">
        <v>0</v>
      </c>
      <c r="Y19" s="16">
        <v>1</v>
      </c>
      <c r="Z19" s="16">
        <v>1</v>
      </c>
      <c r="AB19" s="4" t="s">
        <v>34</v>
      </c>
      <c r="AC19" s="16">
        <v>0</v>
      </c>
      <c r="AD19" s="16">
        <v>1</v>
      </c>
      <c r="AE19" s="16">
        <v>0</v>
      </c>
      <c r="AF19" s="16">
        <v>1</v>
      </c>
      <c r="AH19" s="3" t="s">
        <v>48</v>
      </c>
      <c r="AI19" s="16">
        <v>0.5</v>
      </c>
      <c r="AJ19" s="16">
        <v>0</v>
      </c>
      <c r="AK19" s="16">
        <v>0.5</v>
      </c>
    </row>
    <row r="20" spans="2:37" x14ac:dyDescent="0.2">
      <c r="V20" s="4" t="s">
        <v>23</v>
      </c>
      <c r="W20" s="16">
        <v>0</v>
      </c>
      <c r="X20" s="16">
        <v>1</v>
      </c>
      <c r="Y20" s="16">
        <v>0</v>
      </c>
      <c r="Z20" s="16">
        <v>1</v>
      </c>
      <c r="AB20" s="4" t="s">
        <v>23</v>
      </c>
      <c r="AC20" s="16">
        <v>1</v>
      </c>
      <c r="AD20" s="16">
        <v>0</v>
      </c>
      <c r="AE20" s="16">
        <v>0</v>
      </c>
      <c r="AF20" s="16">
        <v>1</v>
      </c>
      <c r="AH20" s="3" t="s">
        <v>17</v>
      </c>
      <c r="AI20" s="16">
        <v>0.45454545454545447</v>
      </c>
      <c r="AJ20" s="16">
        <v>0.13636363636363635</v>
      </c>
      <c r="AK20" s="16">
        <v>0.40909090909090912</v>
      </c>
    </row>
    <row r="21" spans="2:37" x14ac:dyDescent="0.2">
      <c r="V21" s="4" t="s">
        <v>35</v>
      </c>
      <c r="W21" s="16">
        <v>1</v>
      </c>
      <c r="X21" s="16">
        <v>0</v>
      </c>
      <c r="Y21" s="16">
        <v>0</v>
      </c>
      <c r="Z21" s="16">
        <v>1</v>
      </c>
      <c r="AB21" s="4" t="s">
        <v>35</v>
      </c>
      <c r="AC21" s="16">
        <v>1</v>
      </c>
      <c r="AD21" s="16">
        <v>0</v>
      </c>
      <c r="AE21" s="16">
        <v>0</v>
      </c>
      <c r="AF21" s="16">
        <v>1</v>
      </c>
      <c r="AH21" s="3" t="s">
        <v>94</v>
      </c>
      <c r="AI21" s="16">
        <v>0.33333333333333343</v>
      </c>
      <c r="AJ21" s="16">
        <v>0.33333333333333331</v>
      </c>
      <c r="AK21" s="16">
        <v>0.33333333333333331</v>
      </c>
    </row>
    <row r="22" spans="2:37" x14ac:dyDescent="0.2">
      <c r="V22" s="4" t="s">
        <v>67</v>
      </c>
      <c r="W22" s="16">
        <v>0</v>
      </c>
      <c r="X22" s="16">
        <v>0</v>
      </c>
      <c r="Y22" s="16">
        <v>1</v>
      </c>
      <c r="Z22" s="16">
        <v>1</v>
      </c>
      <c r="AB22" s="4" t="s">
        <v>67</v>
      </c>
      <c r="AC22" s="16">
        <v>1</v>
      </c>
      <c r="AD22" s="16">
        <v>0</v>
      </c>
      <c r="AE22" s="16">
        <v>0</v>
      </c>
      <c r="AF22" s="16">
        <v>1</v>
      </c>
      <c r="AH22" s="3" t="s">
        <v>34</v>
      </c>
      <c r="AI22" s="16">
        <v>0.4285714285714286</v>
      </c>
      <c r="AJ22" s="16">
        <v>0.2857142857142857</v>
      </c>
      <c r="AK22" s="16">
        <v>0.2857142857142857</v>
      </c>
    </row>
    <row r="23" spans="2:37" x14ac:dyDescent="0.2">
      <c r="V23" s="4" t="s">
        <v>24</v>
      </c>
      <c r="W23" s="16">
        <v>0</v>
      </c>
      <c r="X23" s="16">
        <v>0</v>
      </c>
      <c r="Y23" s="16">
        <v>1</v>
      </c>
      <c r="Z23" s="16">
        <v>1</v>
      </c>
      <c r="AB23" s="4" t="s">
        <v>24</v>
      </c>
      <c r="AC23" s="16">
        <v>0</v>
      </c>
      <c r="AD23" s="16">
        <v>1</v>
      </c>
      <c r="AE23" s="16">
        <v>0</v>
      </c>
      <c r="AF23" s="16">
        <v>1</v>
      </c>
      <c r="AH23" s="3" t="s">
        <v>79</v>
      </c>
      <c r="AI23" s="16">
        <v>0.5</v>
      </c>
      <c r="AJ23" s="16">
        <v>0</v>
      </c>
      <c r="AK23" s="16">
        <v>0.5</v>
      </c>
    </row>
    <row r="24" spans="2:37" x14ac:dyDescent="0.2">
      <c r="V24" s="3" t="s">
        <v>30</v>
      </c>
      <c r="W24" s="16">
        <v>1</v>
      </c>
      <c r="X24" s="16">
        <v>0</v>
      </c>
      <c r="Y24" s="16">
        <v>0</v>
      </c>
      <c r="Z24" s="16">
        <v>1</v>
      </c>
      <c r="AB24" s="3" t="s">
        <v>30</v>
      </c>
      <c r="AC24" s="16">
        <v>1</v>
      </c>
      <c r="AD24" s="16">
        <v>0</v>
      </c>
      <c r="AE24" s="16">
        <v>0</v>
      </c>
      <c r="AF24" s="16">
        <v>1</v>
      </c>
      <c r="AH24" s="3" t="s">
        <v>77</v>
      </c>
      <c r="AI24" s="16">
        <v>0.5</v>
      </c>
      <c r="AJ24" s="16">
        <v>0.25</v>
      </c>
      <c r="AK24" s="16">
        <v>0.25</v>
      </c>
    </row>
    <row r="25" spans="2:37" x14ac:dyDescent="0.2">
      <c r="V25" s="4" t="s">
        <v>8</v>
      </c>
      <c r="W25" s="16">
        <v>1</v>
      </c>
      <c r="X25" s="16">
        <v>0</v>
      </c>
      <c r="Y25" s="16">
        <v>0</v>
      </c>
      <c r="Z25" s="16">
        <v>1</v>
      </c>
      <c r="AB25" s="4" t="s">
        <v>8</v>
      </c>
      <c r="AC25" s="16">
        <v>1</v>
      </c>
      <c r="AD25" s="16">
        <v>0</v>
      </c>
      <c r="AE25" s="16">
        <v>0</v>
      </c>
      <c r="AF25" s="16">
        <v>1</v>
      </c>
      <c r="AH25" s="3" t="s">
        <v>41</v>
      </c>
      <c r="AI25" s="16">
        <v>0.5</v>
      </c>
      <c r="AJ25" s="16">
        <v>0.5</v>
      </c>
      <c r="AK25" s="16">
        <v>0</v>
      </c>
    </row>
    <row r="26" spans="2:37" x14ac:dyDescent="0.2">
      <c r="V26" s="3" t="s">
        <v>14</v>
      </c>
      <c r="W26" s="16">
        <v>0.16666666666666666</v>
      </c>
      <c r="X26" s="16">
        <v>0.33333333333333331</v>
      </c>
      <c r="Y26" s="16">
        <v>0.5</v>
      </c>
      <c r="Z26" s="16">
        <v>1</v>
      </c>
      <c r="AB26" s="3" t="s">
        <v>14</v>
      </c>
      <c r="AC26" s="16">
        <v>0.5</v>
      </c>
      <c r="AD26" s="16">
        <v>0.16666666666666666</v>
      </c>
      <c r="AE26" s="16">
        <v>0.33333333333333331</v>
      </c>
      <c r="AF26" s="16">
        <v>1</v>
      </c>
      <c r="AH26" s="3" t="s">
        <v>29</v>
      </c>
      <c r="AI26" s="16">
        <v>0.75</v>
      </c>
      <c r="AJ26" s="16">
        <v>0</v>
      </c>
      <c r="AK26" s="16">
        <v>0.25</v>
      </c>
    </row>
    <row r="27" spans="2:37" x14ac:dyDescent="0.2">
      <c r="V27" s="4" t="s">
        <v>15</v>
      </c>
      <c r="W27" s="16">
        <v>0</v>
      </c>
      <c r="X27" s="16">
        <v>0</v>
      </c>
      <c r="Y27" s="16">
        <v>1</v>
      </c>
      <c r="Z27" s="16">
        <v>1</v>
      </c>
      <c r="AB27" s="4" t="s">
        <v>15</v>
      </c>
      <c r="AC27" s="16">
        <v>0.5</v>
      </c>
      <c r="AD27" s="16">
        <v>0.5</v>
      </c>
      <c r="AE27" s="16">
        <v>0</v>
      </c>
      <c r="AF27" s="16">
        <v>1</v>
      </c>
      <c r="AH27" s="3" t="s">
        <v>74</v>
      </c>
      <c r="AI27" s="16">
        <v>0.5</v>
      </c>
      <c r="AJ27" s="16">
        <v>0.33333333333333331</v>
      </c>
      <c r="AK27" s="16">
        <v>0.16666666666666666</v>
      </c>
    </row>
    <row r="28" spans="2:37" x14ac:dyDescent="0.2">
      <c r="V28" s="4" t="s">
        <v>7</v>
      </c>
      <c r="W28" s="16">
        <v>0</v>
      </c>
      <c r="X28" s="16">
        <v>0</v>
      </c>
      <c r="Y28" s="16">
        <v>1</v>
      </c>
      <c r="Z28" s="16">
        <v>1</v>
      </c>
      <c r="AB28" s="4" t="s">
        <v>7</v>
      </c>
      <c r="AC28" s="16">
        <v>1</v>
      </c>
      <c r="AD28" s="16">
        <v>0</v>
      </c>
      <c r="AE28" s="16">
        <v>0</v>
      </c>
      <c r="AF28" s="16">
        <v>1</v>
      </c>
      <c r="AH28" s="3" t="s">
        <v>23</v>
      </c>
      <c r="AI28" s="16">
        <v>0.37499999999999994</v>
      </c>
      <c r="AJ28" s="16">
        <v>0.2</v>
      </c>
      <c r="AK28" s="16">
        <v>0.42499999999999999</v>
      </c>
    </row>
    <row r="29" spans="2:37" x14ac:dyDescent="0.2">
      <c r="V29" s="4" t="s">
        <v>10</v>
      </c>
      <c r="W29" s="16">
        <v>0</v>
      </c>
      <c r="X29" s="16">
        <v>0</v>
      </c>
      <c r="Y29" s="16">
        <v>1</v>
      </c>
      <c r="Z29" s="16">
        <v>1</v>
      </c>
      <c r="AB29" s="4" t="s">
        <v>9</v>
      </c>
      <c r="AC29" s="16">
        <v>1</v>
      </c>
      <c r="AD29" s="16">
        <v>0</v>
      </c>
      <c r="AE29" s="16">
        <v>0</v>
      </c>
      <c r="AF29" s="16">
        <v>1</v>
      </c>
      <c r="AH29" s="3" t="s">
        <v>28</v>
      </c>
      <c r="AI29" s="16">
        <v>0.57142857142857151</v>
      </c>
      <c r="AJ29" s="16">
        <v>0.2857142857142857</v>
      </c>
      <c r="AK29" s="16">
        <v>0.14285714285714285</v>
      </c>
    </row>
    <row r="30" spans="2:37" x14ac:dyDescent="0.2">
      <c r="V30" s="4" t="s">
        <v>20</v>
      </c>
      <c r="W30" s="16">
        <v>0</v>
      </c>
      <c r="X30" s="16">
        <v>1</v>
      </c>
      <c r="Y30" s="16">
        <v>0</v>
      </c>
      <c r="Z30" s="16">
        <v>1</v>
      </c>
      <c r="AB30" s="4" t="s">
        <v>20</v>
      </c>
      <c r="AC30" s="16">
        <v>0</v>
      </c>
      <c r="AD30" s="16">
        <v>0</v>
      </c>
      <c r="AE30" s="16">
        <v>1</v>
      </c>
      <c r="AF30" s="16">
        <v>1</v>
      </c>
      <c r="AH30" s="3" t="s">
        <v>49</v>
      </c>
      <c r="AI30" s="16">
        <v>0.5</v>
      </c>
      <c r="AJ30" s="16">
        <v>0.5</v>
      </c>
      <c r="AK30" s="16">
        <v>0</v>
      </c>
    </row>
    <row r="31" spans="2:37" x14ac:dyDescent="0.2">
      <c r="V31" s="4" t="s">
        <v>41</v>
      </c>
      <c r="W31" s="16">
        <v>0</v>
      </c>
      <c r="X31" s="16">
        <v>0</v>
      </c>
      <c r="Y31" s="16">
        <v>1</v>
      </c>
      <c r="Z31" s="16">
        <v>1</v>
      </c>
      <c r="AB31" s="4" t="s">
        <v>41</v>
      </c>
      <c r="AC31" s="16">
        <v>0</v>
      </c>
      <c r="AD31" s="16">
        <v>1</v>
      </c>
      <c r="AE31" s="16">
        <v>0</v>
      </c>
      <c r="AF31" s="16">
        <v>1</v>
      </c>
      <c r="AH31" s="3" t="s">
        <v>13</v>
      </c>
      <c r="AI31" s="16">
        <v>0.35714285714285721</v>
      </c>
      <c r="AJ31" s="16">
        <v>0.25</v>
      </c>
      <c r="AK31" s="16">
        <v>0.39285714285714285</v>
      </c>
    </row>
    <row r="32" spans="2:37" x14ac:dyDescent="0.2">
      <c r="V32" s="4" t="s">
        <v>29</v>
      </c>
      <c r="W32" s="16">
        <v>1</v>
      </c>
      <c r="X32" s="16">
        <v>0</v>
      </c>
      <c r="Y32" s="16">
        <v>0</v>
      </c>
      <c r="Z32" s="16">
        <v>1</v>
      </c>
      <c r="AB32" s="4" t="s">
        <v>29</v>
      </c>
      <c r="AC32" s="16">
        <v>0</v>
      </c>
      <c r="AD32" s="16">
        <v>0</v>
      </c>
      <c r="AE32" s="16">
        <v>1</v>
      </c>
      <c r="AF32" s="16">
        <v>1</v>
      </c>
      <c r="AH32" s="3" t="s">
        <v>35</v>
      </c>
      <c r="AI32" s="16">
        <v>0.39473684210526316</v>
      </c>
      <c r="AJ32" s="16">
        <v>0.18421052631578946</v>
      </c>
      <c r="AK32" s="16">
        <v>0.42105263157894735</v>
      </c>
    </row>
    <row r="33" spans="22:37" x14ac:dyDescent="0.2">
      <c r="V33" s="4" t="s">
        <v>13</v>
      </c>
      <c r="W33" s="16">
        <v>0</v>
      </c>
      <c r="X33" s="16">
        <v>1</v>
      </c>
      <c r="Y33" s="16">
        <v>0</v>
      </c>
      <c r="Z33" s="16">
        <v>1</v>
      </c>
      <c r="AB33" s="4" t="s">
        <v>13</v>
      </c>
      <c r="AC33" s="16">
        <v>1</v>
      </c>
      <c r="AD33" s="16">
        <v>0</v>
      </c>
      <c r="AE33" s="16">
        <v>0</v>
      </c>
      <c r="AF33" s="16">
        <v>1</v>
      </c>
      <c r="AH33" s="3" t="s">
        <v>52</v>
      </c>
      <c r="AI33" s="16">
        <v>1</v>
      </c>
      <c r="AJ33" s="16">
        <v>0</v>
      </c>
      <c r="AK33" s="16">
        <v>0</v>
      </c>
    </row>
    <row r="34" spans="22:37" x14ac:dyDescent="0.2">
      <c r="V34" s="4" t="s">
        <v>5</v>
      </c>
      <c r="W34" s="16">
        <v>0.25</v>
      </c>
      <c r="X34" s="16">
        <v>0.5</v>
      </c>
      <c r="Y34" s="16">
        <v>0.25</v>
      </c>
      <c r="Z34" s="16">
        <v>1</v>
      </c>
      <c r="AB34" s="4" t="s">
        <v>5</v>
      </c>
      <c r="AC34" s="16">
        <v>0.5</v>
      </c>
      <c r="AD34" s="16">
        <v>0</v>
      </c>
      <c r="AE34" s="16">
        <v>0.5</v>
      </c>
      <c r="AF34" s="16">
        <v>1</v>
      </c>
      <c r="AH34" s="3" t="s">
        <v>40</v>
      </c>
      <c r="AI34" s="16">
        <v>0.50000000000000011</v>
      </c>
      <c r="AJ34" s="16">
        <v>0.16666666666666666</v>
      </c>
      <c r="AK34" s="16">
        <v>0.33333333333333331</v>
      </c>
    </row>
    <row r="35" spans="22:37" x14ac:dyDescent="0.2">
      <c r="V35" s="3" t="s">
        <v>15</v>
      </c>
      <c r="W35" s="16">
        <v>0.24242424242424243</v>
      </c>
      <c r="X35" s="16">
        <v>0.24242424242424243</v>
      </c>
      <c r="Y35" s="16">
        <v>0.51515151515151514</v>
      </c>
      <c r="Z35" s="16">
        <v>1</v>
      </c>
      <c r="AB35" s="3" t="s">
        <v>15</v>
      </c>
      <c r="AC35" s="16">
        <v>0.42424242424242425</v>
      </c>
      <c r="AD35" s="16">
        <v>0.24242424242424243</v>
      </c>
      <c r="AE35" s="16">
        <v>0.33333333333333331</v>
      </c>
      <c r="AF35" s="16">
        <v>1</v>
      </c>
      <c r="AH35" s="3" t="s">
        <v>21</v>
      </c>
      <c r="AI35" s="16">
        <v>0.5</v>
      </c>
      <c r="AJ35" s="16">
        <v>0.5</v>
      </c>
      <c r="AK35" s="16">
        <v>0</v>
      </c>
    </row>
    <row r="36" spans="22:37" x14ac:dyDescent="0.2">
      <c r="V36" s="4" t="s">
        <v>11</v>
      </c>
      <c r="W36" s="16">
        <v>0.5</v>
      </c>
      <c r="X36" s="16">
        <v>0</v>
      </c>
      <c r="Y36" s="16">
        <v>0.5</v>
      </c>
      <c r="Z36" s="16">
        <v>1</v>
      </c>
      <c r="AB36" s="4" t="s">
        <v>11</v>
      </c>
      <c r="AC36" s="16">
        <v>0</v>
      </c>
      <c r="AD36" s="16">
        <v>0.5</v>
      </c>
      <c r="AE36" s="16">
        <v>0.5</v>
      </c>
      <c r="AF36" s="16">
        <v>1</v>
      </c>
      <c r="AH36" s="3" t="s">
        <v>75</v>
      </c>
      <c r="AI36" s="16">
        <v>0.5</v>
      </c>
      <c r="AJ36" s="16">
        <v>0</v>
      </c>
      <c r="AK36" s="16">
        <v>0.5</v>
      </c>
    </row>
    <row r="37" spans="22:37" x14ac:dyDescent="0.2">
      <c r="V37" s="4" t="s">
        <v>14</v>
      </c>
      <c r="W37" s="16">
        <v>0</v>
      </c>
      <c r="X37" s="16">
        <v>0.5</v>
      </c>
      <c r="Y37" s="16">
        <v>0.5</v>
      </c>
      <c r="Z37" s="16">
        <v>1</v>
      </c>
      <c r="AB37" s="4" t="s">
        <v>14</v>
      </c>
      <c r="AC37" s="16">
        <v>1</v>
      </c>
      <c r="AD37" s="16">
        <v>0</v>
      </c>
      <c r="AE37" s="16">
        <v>0</v>
      </c>
      <c r="AF37" s="16">
        <v>1</v>
      </c>
      <c r="AH37" s="3" t="s">
        <v>8</v>
      </c>
      <c r="AI37" s="16">
        <v>0.63636363636363635</v>
      </c>
      <c r="AJ37" s="16">
        <v>0.13636363636363635</v>
      </c>
      <c r="AK37" s="16">
        <v>0.22727272727272727</v>
      </c>
    </row>
    <row r="38" spans="22:37" x14ac:dyDescent="0.2">
      <c r="V38" s="4" t="s">
        <v>7</v>
      </c>
      <c r="W38" s="16">
        <v>0.5</v>
      </c>
      <c r="X38" s="16">
        <v>0</v>
      </c>
      <c r="Y38" s="16">
        <v>0.5</v>
      </c>
      <c r="Z38" s="16">
        <v>1</v>
      </c>
      <c r="AB38" s="4" t="s">
        <v>7</v>
      </c>
      <c r="AC38" s="16">
        <v>0.75</v>
      </c>
      <c r="AD38" s="16">
        <v>0.25</v>
      </c>
      <c r="AE38" s="16">
        <v>0</v>
      </c>
      <c r="AF38" s="16">
        <v>1</v>
      </c>
      <c r="AH38" s="3" t="s">
        <v>26</v>
      </c>
      <c r="AI38" s="16">
        <v>0.4375</v>
      </c>
      <c r="AJ38" s="16">
        <v>0.25</v>
      </c>
      <c r="AK38" s="16">
        <v>0.3125</v>
      </c>
    </row>
    <row r="39" spans="22:37" x14ac:dyDescent="0.2">
      <c r="V39" s="4" t="s">
        <v>19</v>
      </c>
      <c r="W39" s="16">
        <v>0</v>
      </c>
      <c r="X39" s="16">
        <v>0</v>
      </c>
      <c r="Y39" s="16">
        <v>1</v>
      </c>
      <c r="Z39" s="16">
        <v>1</v>
      </c>
      <c r="AB39" s="4" t="s">
        <v>19</v>
      </c>
      <c r="AC39" s="16">
        <v>0</v>
      </c>
      <c r="AD39" s="16">
        <v>1</v>
      </c>
      <c r="AE39" s="16">
        <v>0</v>
      </c>
      <c r="AF39" s="16">
        <v>1</v>
      </c>
      <c r="AH39" s="3" t="s">
        <v>66</v>
      </c>
      <c r="AI39" s="16">
        <v>0.5</v>
      </c>
      <c r="AJ39" s="16">
        <v>0.33333333333333331</v>
      </c>
      <c r="AK39" s="16">
        <v>0.16666666666666666</v>
      </c>
    </row>
    <row r="40" spans="22:37" x14ac:dyDescent="0.2">
      <c r="V40" s="4" t="s">
        <v>20</v>
      </c>
      <c r="W40" s="16">
        <v>0</v>
      </c>
      <c r="X40" s="16">
        <v>0.66666666666666663</v>
      </c>
      <c r="Y40" s="16">
        <v>0.33333333333333331</v>
      </c>
      <c r="Z40" s="16">
        <v>1</v>
      </c>
      <c r="AB40" s="4" t="s">
        <v>20</v>
      </c>
      <c r="AC40" s="16">
        <v>0.66666666666666663</v>
      </c>
      <c r="AD40" s="16">
        <v>0.33333333333333331</v>
      </c>
      <c r="AE40" s="16">
        <v>0</v>
      </c>
      <c r="AF40" s="16">
        <v>1</v>
      </c>
      <c r="AH40" s="3" t="s">
        <v>5</v>
      </c>
      <c r="AI40" s="16">
        <v>0.35365853658536583</v>
      </c>
      <c r="AJ40" s="16">
        <v>0.17073170731707318</v>
      </c>
      <c r="AK40" s="16">
        <v>0.47560975609756095</v>
      </c>
    </row>
    <row r="41" spans="22:37" x14ac:dyDescent="0.2">
      <c r="V41" s="4" t="s">
        <v>17</v>
      </c>
      <c r="W41" s="16">
        <v>0</v>
      </c>
      <c r="X41" s="16">
        <v>0</v>
      </c>
      <c r="Y41" s="16">
        <v>1</v>
      </c>
      <c r="Z41" s="16">
        <v>1</v>
      </c>
      <c r="AB41" s="4" t="s">
        <v>17</v>
      </c>
      <c r="AC41" s="16">
        <v>1</v>
      </c>
      <c r="AD41" s="16">
        <v>0</v>
      </c>
      <c r="AE41" s="16">
        <v>0</v>
      </c>
      <c r="AF41" s="16">
        <v>1</v>
      </c>
      <c r="AH41" s="3" t="s">
        <v>37</v>
      </c>
      <c r="AI41" s="16">
        <v>0.625</v>
      </c>
      <c r="AJ41" s="16">
        <v>0</v>
      </c>
      <c r="AK41" s="16">
        <v>0.375</v>
      </c>
    </row>
    <row r="42" spans="22:37" x14ac:dyDescent="0.2">
      <c r="V42" s="4" t="s">
        <v>94</v>
      </c>
      <c r="W42" s="16">
        <v>0</v>
      </c>
      <c r="X42" s="16">
        <v>0.5</v>
      </c>
      <c r="Y42" s="16">
        <v>0.5</v>
      </c>
      <c r="Z42" s="16">
        <v>1</v>
      </c>
      <c r="AB42" s="4" t="s">
        <v>94</v>
      </c>
      <c r="AC42" s="16">
        <v>0</v>
      </c>
      <c r="AD42" s="16">
        <v>0.5</v>
      </c>
      <c r="AE42" s="16">
        <v>0.5</v>
      </c>
      <c r="AF42" s="16">
        <v>1</v>
      </c>
      <c r="AH42" s="3" t="s">
        <v>56</v>
      </c>
      <c r="AI42" s="16">
        <v>0.66666666666666674</v>
      </c>
      <c r="AJ42" s="16">
        <v>0</v>
      </c>
      <c r="AK42" s="16">
        <v>0.33333333333333331</v>
      </c>
    </row>
    <row r="43" spans="22:37" x14ac:dyDescent="0.2">
      <c r="V43" s="4" t="s">
        <v>34</v>
      </c>
      <c r="W43" s="16">
        <v>0.33333333333333331</v>
      </c>
      <c r="X43" s="16">
        <v>0.33333333333333331</v>
      </c>
      <c r="Y43" s="16">
        <v>0.33333333333333331</v>
      </c>
      <c r="Z43" s="16">
        <v>1</v>
      </c>
      <c r="AB43" s="4" t="s">
        <v>34</v>
      </c>
      <c r="AC43" s="16">
        <v>0.33333333333333331</v>
      </c>
      <c r="AD43" s="16">
        <v>0.33333333333333331</v>
      </c>
      <c r="AE43" s="16">
        <v>0.33333333333333331</v>
      </c>
      <c r="AF43" s="16">
        <v>1</v>
      </c>
      <c r="AH43" s="3" t="s">
        <v>38</v>
      </c>
      <c r="AI43" s="16">
        <v>0.5</v>
      </c>
      <c r="AJ43" s="16">
        <v>0.5</v>
      </c>
      <c r="AK43" s="16">
        <v>0</v>
      </c>
    </row>
    <row r="44" spans="22:37" x14ac:dyDescent="0.2">
      <c r="V44" s="4" t="s">
        <v>23</v>
      </c>
      <c r="W44" s="16">
        <v>0</v>
      </c>
      <c r="X44" s="16">
        <v>0</v>
      </c>
      <c r="Y44" s="16">
        <v>1</v>
      </c>
      <c r="Z44" s="16">
        <v>1</v>
      </c>
      <c r="AB44" s="4" t="s">
        <v>23</v>
      </c>
      <c r="AC44" s="16">
        <v>1</v>
      </c>
      <c r="AD44" s="16">
        <v>0</v>
      </c>
      <c r="AE44" s="16">
        <v>0</v>
      </c>
      <c r="AF44" s="16">
        <v>1</v>
      </c>
      <c r="AH44" s="3" t="s">
        <v>57</v>
      </c>
      <c r="AI44" s="16">
        <v>1</v>
      </c>
      <c r="AJ44" s="16">
        <v>0</v>
      </c>
      <c r="AK44" s="16">
        <v>0</v>
      </c>
    </row>
    <row r="45" spans="22:37" x14ac:dyDescent="0.2">
      <c r="V45" s="4" t="s">
        <v>35</v>
      </c>
      <c r="W45" s="16">
        <v>0.5</v>
      </c>
      <c r="X45" s="16">
        <v>0.25</v>
      </c>
      <c r="Y45" s="16">
        <v>0.25</v>
      </c>
      <c r="Z45" s="16">
        <v>1</v>
      </c>
      <c r="AB45" s="4" t="s">
        <v>35</v>
      </c>
      <c r="AC45" s="16">
        <v>0.25</v>
      </c>
      <c r="AD45" s="16">
        <v>0</v>
      </c>
      <c r="AE45" s="16">
        <v>0.75</v>
      </c>
      <c r="AF45" s="16">
        <v>1</v>
      </c>
      <c r="AH45" s="3" t="s">
        <v>32</v>
      </c>
      <c r="AI45" s="16">
        <v>0.75</v>
      </c>
      <c r="AJ45" s="16">
        <v>0</v>
      </c>
      <c r="AK45" s="16">
        <v>0.25</v>
      </c>
    </row>
    <row r="46" spans="22:37" x14ac:dyDescent="0.2">
      <c r="V46" s="4" t="s">
        <v>75</v>
      </c>
      <c r="W46" s="16">
        <v>0</v>
      </c>
      <c r="X46" s="16">
        <v>0</v>
      </c>
      <c r="Y46" s="16">
        <v>1</v>
      </c>
      <c r="Z46" s="16">
        <v>1</v>
      </c>
      <c r="AB46" s="4" t="s">
        <v>75</v>
      </c>
      <c r="AC46" s="16">
        <v>1</v>
      </c>
      <c r="AD46" s="16">
        <v>0</v>
      </c>
      <c r="AE46" s="16">
        <v>0</v>
      </c>
      <c r="AF46" s="16">
        <v>1</v>
      </c>
      <c r="AH46" s="3" t="s">
        <v>67</v>
      </c>
      <c r="AI46" s="16">
        <v>1</v>
      </c>
      <c r="AJ46" s="16">
        <v>0.375</v>
      </c>
      <c r="AK46" s="16">
        <v>0.625</v>
      </c>
    </row>
    <row r="47" spans="22:37" x14ac:dyDescent="0.2">
      <c r="V47" s="4" t="s">
        <v>8</v>
      </c>
      <c r="W47" s="16">
        <v>0.33333333333333331</v>
      </c>
      <c r="X47" s="16">
        <v>0.33333333333333331</v>
      </c>
      <c r="Y47" s="16">
        <v>0.33333333333333331</v>
      </c>
      <c r="Z47" s="16">
        <v>1</v>
      </c>
      <c r="AB47" s="4" t="s">
        <v>8</v>
      </c>
      <c r="AC47" s="16">
        <v>0</v>
      </c>
      <c r="AD47" s="16">
        <v>0.33333333333333331</v>
      </c>
      <c r="AE47" s="16">
        <v>0.66666666666666663</v>
      </c>
      <c r="AF47" s="16">
        <v>1</v>
      </c>
      <c r="AH47" s="3" t="s">
        <v>24</v>
      </c>
      <c r="AI47" s="16">
        <v>0.5</v>
      </c>
      <c r="AJ47" s="16">
        <v>0.3</v>
      </c>
      <c r="AK47" s="16">
        <v>0.2</v>
      </c>
    </row>
    <row r="48" spans="22:37" x14ac:dyDescent="0.2">
      <c r="V48" s="4" t="s">
        <v>5</v>
      </c>
      <c r="W48" s="16">
        <v>0.5</v>
      </c>
      <c r="X48" s="16">
        <v>0.5</v>
      </c>
      <c r="Y48" s="16">
        <v>0</v>
      </c>
      <c r="Z48" s="16">
        <v>1</v>
      </c>
      <c r="AB48" s="4" t="s">
        <v>5</v>
      </c>
      <c r="AC48" s="16">
        <v>0</v>
      </c>
      <c r="AD48" s="16">
        <v>0.5</v>
      </c>
      <c r="AE48" s="16">
        <v>0.5</v>
      </c>
      <c r="AF48" s="16">
        <v>1</v>
      </c>
      <c r="AH48" s="3" t="s">
        <v>45</v>
      </c>
      <c r="AI48" s="16">
        <v>0.5</v>
      </c>
      <c r="AJ48" s="16">
        <v>0</v>
      </c>
      <c r="AK48" s="16">
        <v>0.5</v>
      </c>
    </row>
    <row r="49" spans="22:37" x14ac:dyDescent="0.2">
      <c r="V49" s="4" t="s">
        <v>37</v>
      </c>
      <c r="W49" s="16">
        <v>0</v>
      </c>
      <c r="X49" s="16">
        <v>0</v>
      </c>
      <c r="Y49" s="16">
        <v>1</v>
      </c>
      <c r="Z49" s="16">
        <v>1</v>
      </c>
      <c r="AB49" s="4" t="s">
        <v>37</v>
      </c>
      <c r="AC49" s="16">
        <v>1</v>
      </c>
      <c r="AD49" s="16">
        <v>0</v>
      </c>
      <c r="AE49" s="16">
        <v>0</v>
      </c>
      <c r="AF49" s="16">
        <v>1</v>
      </c>
      <c r="AH49" s="3" t="s">
        <v>85</v>
      </c>
      <c r="AI49" s="16">
        <v>24.49730763792898</v>
      </c>
      <c r="AJ49" s="16">
        <v>8.4022695440036514</v>
      </c>
      <c r="AK49" s="16">
        <v>13.10042281806737</v>
      </c>
    </row>
    <row r="50" spans="22:37" x14ac:dyDescent="0.2">
      <c r="V50" s="4" t="s">
        <v>56</v>
      </c>
      <c r="W50" s="16">
        <v>0</v>
      </c>
      <c r="X50" s="16">
        <v>0</v>
      </c>
      <c r="Y50" s="16">
        <v>1</v>
      </c>
      <c r="Z50" s="16">
        <v>1</v>
      </c>
      <c r="AB50" s="4" t="s">
        <v>56</v>
      </c>
      <c r="AC50" s="16">
        <v>0</v>
      </c>
      <c r="AD50" s="16">
        <v>0</v>
      </c>
      <c r="AE50" s="16">
        <v>1</v>
      </c>
      <c r="AF50" s="16">
        <v>1</v>
      </c>
      <c r="AJ50"/>
      <c r="AK50"/>
    </row>
    <row r="51" spans="22:37" x14ac:dyDescent="0.2">
      <c r="V51" s="4" t="s">
        <v>57</v>
      </c>
      <c r="W51" s="16">
        <v>0</v>
      </c>
      <c r="X51" s="16">
        <v>0</v>
      </c>
      <c r="Y51" s="16">
        <v>1</v>
      </c>
      <c r="Z51" s="16">
        <v>1</v>
      </c>
      <c r="AB51" s="4" t="s">
        <v>57</v>
      </c>
      <c r="AC51" s="16">
        <v>0</v>
      </c>
      <c r="AD51" s="16">
        <v>0</v>
      </c>
      <c r="AE51" s="16">
        <v>1</v>
      </c>
      <c r="AF51" s="16">
        <v>1</v>
      </c>
    </row>
    <row r="52" spans="22:37" x14ac:dyDescent="0.2">
      <c r="V52" s="4" t="s">
        <v>67</v>
      </c>
      <c r="W52" s="16">
        <v>0</v>
      </c>
      <c r="X52" s="16">
        <v>0</v>
      </c>
      <c r="Y52" s="16">
        <v>1</v>
      </c>
      <c r="Z52" s="16">
        <v>1</v>
      </c>
      <c r="AB52" s="4" t="s">
        <v>67</v>
      </c>
      <c r="AC52" s="16">
        <v>1</v>
      </c>
      <c r="AD52" s="16">
        <v>0</v>
      </c>
      <c r="AE52" s="16">
        <v>0</v>
      </c>
      <c r="AF52" s="16">
        <v>1</v>
      </c>
    </row>
    <row r="53" spans="22:37" x14ac:dyDescent="0.2">
      <c r="V53" s="3" t="s">
        <v>7</v>
      </c>
      <c r="W53" s="16">
        <v>0.22857142857142856</v>
      </c>
      <c r="X53" s="16">
        <v>0.14285714285714285</v>
      </c>
      <c r="Y53" s="16">
        <v>0.62857142857142856</v>
      </c>
      <c r="Z53" s="16">
        <v>1</v>
      </c>
      <c r="AB53" s="3" t="s">
        <v>7</v>
      </c>
      <c r="AC53" s="16">
        <v>0.42857142857142855</v>
      </c>
      <c r="AD53" s="16">
        <v>0.22857142857142856</v>
      </c>
      <c r="AE53" s="16">
        <v>0.34285714285714286</v>
      </c>
      <c r="AF53" s="16">
        <v>1</v>
      </c>
    </row>
    <row r="54" spans="22:37" x14ac:dyDescent="0.2">
      <c r="V54" s="4" t="s">
        <v>11</v>
      </c>
      <c r="W54" s="16">
        <v>0</v>
      </c>
      <c r="X54" s="16">
        <v>0</v>
      </c>
      <c r="Y54" s="16">
        <v>1</v>
      </c>
      <c r="Z54" s="16">
        <v>1</v>
      </c>
      <c r="AB54" s="4" t="s">
        <v>11</v>
      </c>
      <c r="AC54" s="16">
        <v>0</v>
      </c>
      <c r="AD54" s="16">
        <v>1</v>
      </c>
      <c r="AE54" s="16">
        <v>0</v>
      </c>
      <c r="AF54" s="16">
        <v>1</v>
      </c>
    </row>
    <row r="55" spans="22:37" x14ac:dyDescent="0.2">
      <c r="V55" s="4" t="s">
        <v>14</v>
      </c>
      <c r="W55" s="16">
        <v>0</v>
      </c>
      <c r="X55" s="16">
        <v>0</v>
      </c>
      <c r="Y55" s="16">
        <v>1</v>
      </c>
      <c r="Z55" s="16">
        <v>1</v>
      </c>
      <c r="AB55" s="4" t="s">
        <v>14</v>
      </c>
      <c r="AC55" s="16">
        <v>1</v>
      </c>
      <c r="AD55" s="16">
        <v>0</v>
      </c>
      <c r="AE55" s="16">
        <v>0</v>
      </c>
      <c r="AF55" s="16">
        <v>1</v>
      </c>
    </row>
    <row r="56" spans="22:37" x14ac:dyDescent="0.2">
      <c r="V56" s="4" t="s">
        <v>15</v>
      </c>
      <c r="W56" s="16">
        <v>0</v>
      </c>
      <c r="X56" s="16">
        <v>0.25</v>
      </c>
      <c r="Y56" s="16">
        <v>0.75</v>
      </c>
      <c r="Z56" s="16">
        <v>1</v>
      </c>
      <c r="AB56" s="4" t="s">
        <v>15</v>
      </c>
      <c r="AC56" s="16">
        <v>0.5</v>
      </c>
      <c r="AD56" s="16">
        <v>0</v>
      </c>
      <c r="AE56" s="16">
        <v>0.5</v>
      </c>
      <c r="AF56" s="16">
        <v>1</v>
      </c>
    </row>
    <row r="57" spans="22:37" x14ac:dyDescent="0.2">
      <c r="V57" s="4" t="s">
        <v>19</v>
      </c>
      <c r="W57" s="16">
        <v>0</v>
      </c>
      <c r="X57" s="16">
        <v>0</v>
      </c>
      <c r="Y57" s="16">
        <v>1</v>
      </c>
      <c r="Z57" s="16">
        <v>1</v>
      </c>
      <c r="AB57" s="4" t="s">
        <v>19</v>
      </c>
      <c r="AC57" s="16">
        <v>0</v>
      </c>
      <c r="AD57" s="16">
        <v>1</v>
      </c>
      <c r="AE57" s="16">
        <v>0</v>
      </c>
      <c r="AF57" s="16">
        <v>1</v>
      </c>
    </row>
    <row r="58" spans="22:37" x14ac:dyDescent="0.2">
      <c r="V58" s="4" t="s">
        <v>10</v>
      </c>
      <c r="W58" s="16">
        <v>0</v>
      </c>
      <c r="X58" s="16">
        <v>0</v>
      </c>
      <c r="Y58" s="16">
        <v>1</v>
      </c>
      <c r="Z58" s="16">
        <v>1</v>
      </c>
      <c r="AB58" s="4" t="s">
        <v>9</v>
      </c>
      <c r="AC58" s="16">
        <v>0</v>
      </c>
      <c r="AD58" s="16">
        <v>0</v>
      </c>
      <c r="AE58" s="16">
        <v>1</v>
      </c>
      <c r="AF58" s="16">
        <v>1</v>
      </c>
    </row>
    <row r="59" spans="22:37" x14ac:dyDescent="0.2">
      <c r="V59" s="4" t="s">
        <v>20</v>
      </c>
      <c r="W59" s="16">
        <v>0.5</v>
      </c>
      <c r="X59" s="16">
        <v>0</v>
      </c>
      <c r="Y59" s="16">
        <v>0.5</v>
      </c>
      <c r="Z59" s="16">
        <v>1</v>
      </c>
      <c r="AB59" s="4" t="s">
        <v>20</v>
      </c>
      <c r="AC59" s="16">
        <v>0.5</v>
      </c>
      <c r="AD59" s="16">
        <v>0.5</v>
      </c>
      <c r="AE59" s="16">
        <v>0</v>
      </c>
      <c r="AF59" s="16">
        <v>1</v>
      </c>
    </row>
    <row r="60" spans="22:37" x14ac:dyDescent="0.2">
      <c r="V60" s="4" t="s">
        <v>17</v>
      </c>
      <c r="W60" s="16">
        <v>1</v>
      </c>
      <c r="X60" s="16">
        <v>0</v>
      </c>
      <c r="Y60" s="16">
        <v>0</v>
      </c>
      <c r="Z60" s="16">
        <v>1</v>
      </c>
      <c r="AB60" s="4" t="s">
        <v>17</v>
      </c>
      <c r="AC60" s="16">
        <v>1</v>
      </c>
      <c r="AD60" s="16">
        <v>0</v>
      </c>
      <c r="AE60" s="16">
        <v>0</v>
      </c>
      <c r="AF60" s="16">
        <v>1</v>
      </c>
    </row>
    <row r="61" spans="22:37" x14ac:dyDescent="0.2">
      <c r="V61" s="4" t="s">
        <v>94</v>
      </c>
      <c r="W61" s="16">
        <v>1</v>
      </c>
      <c r="X61" s="16">
        <v>0</v>
      </c>
      <c r="Y61" s="16">
        <v>0</v>
      </c>
      <c r="Z61" s="16">
        <v>1</v>
      </c>
      <c r="AB61" s="4" t="s">
        <v>94</v>
      </c>
      <c r="AC61" s="16">
        <v>0</v>
      </c>
      <c r="AD61" s="16">
        <v>1</v>
      </c>
      <c r="AE61" s="16">
        <v>0</v>
      </c>
      <c r="AF61" s="16">
        <v>1</v>
      </c>
    </row>
    <row r="62" spans="22:37" x14ac:dyDescent="0.2">
      <c r="V62" s="4" t="s">
        <v>34</v>
      </c>
      <c r="W62" s="16">
        <v>0</v>
      </c>
      <c r="X62" s="16">
        <v>0</v>
      </c>
      <c r="Y62" s="16">
        <v>1</v>
      </c>
      <c r="Z62" s="16">
        <v>1</v>
      </c>
      <c r="AB62" s="4" t="s">
        <v>34</v>
      </c>
      <c r="AC62" s="16">
        <v>0</v>
      </c>
      <c r="AD62" s="16">
        <v>0</v>
      </c>
      <c r="AE62" s="16">
        <v>1</v>
      </c>
      <c r="AF62" s="16">
        <v>1</v>
      </c>
    </row>
    <row r="63" spans="22:37" x14ac:dyDescent="0.2">
      <c r="V63" s="4" t="s">
        <v>28</v>
      </c>
      <c r="W63" s="16">
        <v>0</v>
      </c>
      <c r="X63" s="16">
        <v>0</v>
      </c>
      <c r="Y63" s="16">
        <v>1</v>
      </c>
      <c r="Z63" s="16">
        <v>1</v>
      </c>
      <c r="AB63" s="4" t="s">
        <v>28</v>
      </c>
      <c r="AC63" s="16">
        <v>0</v>
      </c>
      <c r="AD63" s="16">
        <v>0</v>
      </c>
      <c r="AE63" s="16">
        <v>1</v>
      </c>
      <c r="AF63" s="16">
        <v>1</v>
      </c>
    </row>
    <row r="64" spans="22:37" x14ac:dyDescent="0.2">
      <c r="V64" s="4" t="s">
        <v>13</v>
      </c>
      <c r="W64" s="16">
        <v>0</v>
      </c>
      <c r="X64" s="16">
        <v>1</v>
      </c>
      <c r="Y64" s="16">
        <v>0</v>
      </c>
      <c r="Z64" s="16">
        <v>1</v>
      </c>
      <c r="AB64" s="4" t="s">
        <v>13</v>
      </c>
      <c r="AC64" s="16">
        <v>1</v>
      </c>
      <c r="AD64" s="16">
        <v>0</v>
      </c>
      <c r="AE64" s="16">
        <v>0</v>
      </c>
      <c r="AF64" s="16">
        <v>1</v>
      </c>
    </row>
    <row r="65" spans="22:32" x14ac:dyDescent="0.2">
      <c r="V65" s="4" t="s">
        <v>35</v>
      </c>
      <c r="W65" s="16">
        <v>0</v>
      </c>
      <c r="X65" s="16">
        <v>0</v>
      </c>
      <c r="Y65" s="16">
        <v>1</v>
      </c>
      <c r="Z65" s="16">
        <v>1</v>
      </c>
      <c r="AB65" s="4" t="s">
        <v>35</v>
      </c>
      <c r="AC65" s="16">
        <v>0.33333333333333331</v>
      </c>
      <c r="AD65" s="16">
        <v>0.33333333333333331</v>
      </c>
      <c r="AE65" s="16">
        <v>0.33333333333333331</v>
      </c>
      <c r="AF65" s="16">
        <v>1</v>
      </c>
    </row>
    <row r="66" spans="22:32" x14ac:dyDescent="0.2">
      <c r="V66" s="4" t="s">
        <v>52</v>
      </c>
      <c r="W66" s="16">
        <v>0</v>
      </c>
      <c r="X66" s="16">
        <v>0</v>
      </c>
      <c r="Y66" s="16">
        <v>1</v>
      </c>
      <c r="Z66" s="16">
        <v>1</v>
      </c>
      <c r="AB66" s="4" t="s">
        <v>52</v>
      </c>
      <c r="AC66" s="16">
        <v>0</v>
      </c>
      <c r="AD66" s="16">
        <v>0</v>
      </c>
      <c r="AE66" s="16">
        <v>1</v>
      </c>
      <c r="AF66" s="16">
        <v>1</v>
      </c>
    </row>
    <row r="67" spans="22:32" x14ac:dyDescent="0.2">
      <c r="V67" s="4" t="s">
        <v>8</v>
      </c>
      <c r="W67" s="16">
        <v>0.5</v>
      </c>
      <c r="X67" s="16">
        <v>0</v>
      </c>
      <c r="Y67" s="16">
        <v>0.5</v>
      </c>
      <c r="Z67" s="16">
        <v>1</v>
      </c>
      <c r="AB67" s="4" t="s">
        <v>8</v>
      </c>
      <c r="AC67" s="16">
        <v>0</v>
      </c>
      <c r="AD67" s="16">
        <v>0</v>
      </c>
      <c r="AE67" s="16">
        <v>1</v>
      </c>
      <c r="AF67" s="16">
        <v>1</v>
      </c>
    </row>
    <row r="68" spans="22:32" x14ac:dyDescent="0.2">
      <c r="V68" s="4" t="s">
        <v>26</v>
      </c>
      <c r="W68" s="16">
        <v>0</v>
      </c>
      <c r="X68" s="16">
        <v>0</v>
      </c>
      <c r="Y68" s="16">
        <v>1</v>
      </c>
      <c r="Z68" s="16">
        <v>1</v>
      </c>
      <c r="AB68" s="4" t="s">
        <v>26</v>
      </c>
      <c r="AC68" s="16">
        <v>0.5</v>
      </c>
      <c r="AD68" s="16">
        <v>0.5</v>
      </c>
      <c r="AE68" s="16">
        <v>0</v>
      </c>
      <c r="AF68" s="16">
        <v>1</v>
      </c>
    </row>
    <row r="69" spans="22:32" x14ac:dyDescent="0.2">
      <c r="V69" s="4" t="s">
        <v>5</v>
      </c>
      <c r="W69" s="16">
        <v>0.375</v>
      </c>
      <c r="X69" s="16">
        <v>0.125</v>
      </c>
      <c r="Y69" s="16">
        <v>0.5</v>
      </c>
      <c r="Z69" s="16">
        <v>1</v>
      </c>
      <c r="AB69" s="4" t="s">
        <v>5</v>
      </c>
      <c r="AC69" s="16">
        <v>0.75</v>
      </c>
      <c r="AD69" s="16">
        <v>0.125</v>
      </c>
      <c r="AE69" s="16">
        <v>0.125</v>
      </c>
      <c r="AF69" s="16">
        <v>1</v>
      </c>
    </row>
    <row r="70" spans="22:32" x14ac:dyDescent="0.2">
      <c r="V70" s="4" t="s">
        <v>38</v>
      </c>
      <c r="W70" s="16">
        <v>0</v>
      </c>
      <c r="X70" s="16">
        <v>1</v>
      </c>
      <c r="Y70" s="16">
        <v>0</v>
      </c>
      <c r="Z70" s="16">
        <v>1</v>
      </c>
      <c r="AB70" s="4" t="s">
        <v>38</v>
      </c>
      <c r="AC70" s="16">
        <v>0</v>
      </c>
      <c r="AD70" s="16">
        <v>0</v>
      </c>
      <c r="AE70" s="16">
        <v>1</v>
      </c>
      <c r="AF70" s="16">
        <v>1</v>
      </c>
    </row>
    <row r="71" spans="22:32" x14ac:dyDescent="0.2">
      <c r="V71" s="4" t="s">
        <v>67</v>
      </c>
      <c r="W71" s="16">
        <v>1</v>
      </c>
      <c r="X71" s="16">
        <v>0</v>
      </c>
      <c r="Y71" s="16">
        <v>0</v>
      </c>
      <c r="Z71" s="16">
        <v>1</v>
      </c>
      <c r="AB71" s="4" t="s">
        <v>67</v>
      </c>
      <c r="AC71" s="16">
        <v>0</v>
      </c>
      <c r="AD71" s="16">
        <v>1</v>
      </c>
      <c r="AE71" s="16">
        <v>0</v>
      </c>
      <c r="AF71" s="16">
        <v>1</v>
      </c>
    </row>
    <row r="72" spans="22:32" x14ac:dyDescent="0.2">
      <c r="V72" s="4" t="s">
        <v>24</v>
      </c>
      <c r="W72" s="16">
        <v>0</v>
      </c>
      <c r="X72" s="16">
        <v>1</v>
      </c>
      <c r="Y72" s="16">
        <v>0</v>
      </c>
      <c r="Z72" s="16">
        <v>1</v>
      </c>
      <c r="AB72" s="4" t="s">
        <v>24</v>
      </c>
      <c r="AC72" s="16">
        <v>1</v>
      </c>
      <c r="AD72" s="16">
        <v>0</v>
      </c>
      <c r="AE72" s="16">
        <v>0</v>
      </c>
      <c r="AF72" s="16">
        <v>1</v>
      </c>
    </row>
    <row r="73" spans="22:32" x14ac:dyDescent="0.2">
      <c r="V73" s="3" t="s">
        <v>19</v>
      </c>
      <c r="W73" s="16">
        <v>0.6</v>
      </c>
      <c r="X73" s="16">
        <v>0.4</v>
      </c>
      <c r="Y73" s="16">
        <v>0</v>
      </c>
      <c r="Z73" s="16">
        <v>1</v>
      </c>
      <c r="AB73" s="3" t="s">
        <v>19</v>
      </c>
      <c r="AC73" s="16">
        <v>0.6</v>
      </c>
      <c r="AD73" s="16">
        <v>0.4</v>
      </c>
      <c r="AE73" s="16">
        <v>0</v>
      </c>
      <c r="AF73" s="16">
        <v>1</v>
      </c>
    </row>
    <row r="74" spans="22:32" x14ac:dyDescent="0.2">
      <c r="V74" s="4" t="s">
        <v>15</v>
      </c>
      <c r="W74" s="16">
        <v>0</v>
      </c>
      <c r="X74" s="16">
        <v>1</v>
      </c>
      <c r="Y74" s="16">
        <v>0</v>
      </c>
      <c r="Z74" s="16">
        <v>1</v>
      </c>
      <c r="AB74" s="4" t="s">
        <v>15</v>
      </c>
      <c r="AC74" s="16">
        <v>1</v>
      </c>
      <c r="AD74" s="16">
        <v>0</v>
      </c>
      <c r="AE74" s="16">
        <v>0</v>
      </c>
      <c r="AF74" s="16">
        <v>1</v>
      </c>
    </row>
    <row r="75" spans="22:32" x14ac:dyDescent="0.2">
      <c r="V75" s="4" t="s">
        <v>7</v>
      </c>
      <c r="W75" s="16">
        <v>0</v>
      </c>
      <c r="X75" s="16">
        <v>1</v>
      </c>
      <c r="Y75" s="16">
        <v>0</v>
      </c>
      <c r="Z75" s="16">
        <v>1</v>
      </c>
      <c r="AB75" s="4" t="s">
        <v>7</v>
      </c>
      <c r="AC75" s="16">
        <v>1</v>
      </c>
      <c r="AD75" s="16">
        <v>0</v>
      </c>
      <c r="AE75" s="16">
        <v>0</v>
      </c>
      <c r="AF75" s="16">
        <v>1</v>
      </c>
    </row>
    <row r="76" spans="22:32" x14ac:dyDescent="0.2">
      <c r="V76" s="4" t="s">
        <v>20</v>
      </c>
      <c r="W76" s="16">
        <v>1</v>
      </c>
      <c r="X76" s="16">
        <v>0</v>
      </c>
      <c r="Y76" s="16">
        <v>0</v>
      </c>
      <c r="Z76" s="16">
        <v>1</v>
      </c>
      <c r="AB76" s="4" t="s">
        <v>20</v>
      </c>
      <c r="AC76" s="16">
        <v>1</v>
      </c>
      <c r="AD76" s="16">
        <v>0</v>
      </c>
      <c r="AE76" s="16">
        <v>0</v>
      </c>
      <c r="AF76" s="16">
        <v>1</v>
      </c>
    </row>
    <row r="77" spans="22:32" x14ac:dyDescent="0.2">
      <c r="V77" s="4" t="s">
        <v>17</v>
      </c>
      <c r="W77" s="16">
        <v>1</v>
      </c>
      <c r="X77" s="16">
        <v>0</v>
      </c>
      <c r="Y77" s="16">
        <v>0</v>
      </c>
      <c r="Z77" s="16">
        <v>1</v>
      </c>
      <c r="AB77" s="4" t="s">
        <v>17</v>
      </c>
      <c r="AC77" s="16">
        <v>0</v>
      </c>
      <c r="AD77" s="16">
        <v>1</v>
      </c>
      <c r="AE77" s="16">
        <v>0</v>
      </c>
      <c r="AF77" s="16">
        <v>1</v>
      </c>
    </row>
    <row r="78" spans="22:32" x14ac:dyDescent="0.2">
      <c r="V78" s="4" t="s">
        <v>23</v>
      </c>
      <c r="W78" s="16">
        <v>1</v>
      </c>
      <c r="X78" s="16">
        <v>0</v>
      </c>
      <c r="Y78" s="16">
        <v>0</v>
      </c>
      <c r="Z78" s="16">
        <v>1</v>
      </c>
      <c r="AB78" s="4" t="s">
        <v>23</v>
      </c>
      <c r="AC78" s="16">
        <v>0</v>
      </c>
      <c r="AD78" s="16">
        <v>1</v>
      </c>
      <c r="AE78" s="16">
        <v>0</v>
      </c>
      <c r="AF78" s="16">
        <v>1</v>
      </c>
    </row>
    <row r="79" spans="22:32" x14ac:dyDescent="0.2">
      <c r="V79" s="3" t="s">
        <v>59</v>
      </c>
      <c r="W79" s="16">
        <v>0</v>
      </c>
      <c r="X79" s="16">
        <v>0</v>
      </c>
      <c r="Y79" s="16">
        <v>1</v>
      </c>
      <c r="Z79" s="16">
        <v>1</v>
      </c>
      <c r="AB79" s="3" t="s">
        <v>61</v>
      </c>
      <c r="AC79" s="16">
        <v>1</v>
      </c>
      <c r="AD79" s="16">
        <v>0</v>
      </c>
      <c r="AE79" s="16">
        <v>0</v>
      </c>
      <c r="AF79" s="16">
        <v>1</v>
      </c>
    </row>
    <row r="80" spans="22:32" x14ac:dyDescent="0.2">
      <c r="V80" s="4" t="s">
        <v>28</v>
      </c>
      <c r="W80" s="16">
        <v>0</v>
      </c>
      <c r="X80" s="16">
        <v>0</v>
      </c>
      <c r="Y80" s="16">
        <v>1</v>
      </c>
      <c r="Z80" s="16">
        <v>1</v>
      </c>
      <c r="AB80" s="4" t="s">
        <v>28</v>
      </c>
      <c r="AC80" s="16">
        <v>1</v>
      </c>
      <c r="AD80" s="16">
        <v>0</v>
      </c>
      <c r="AE80" s="16">
        <v>0</v>
      </c>
      <c r="AF80" s="16">
        <v>1</v>
      </c>
    </row>
    <row r="81" spans="22:32" x14ac:dyDescent="0.2">
      <c r="V81" s="3" t="s">
        <v>9</v>
      </c>
      <c r="W81" s="16">
        <v>0.44444444444444442</v>
      </c>
      <c r="X81" s="16">
        <v>0</v>
      </c>
      <c r="Y81" s="16">
        <v>0.55555555555555558</v>
      </c>
      <c r="Z81" s="16">
        <v>1</v>
      </c>
      <c r="AB81" s="3" t="s">
        <v>10</v>
      </c>
      <c r="AC81" s="16">
        <v>0.66666666666666663</v>
      </c>
      <c r="AD81" s="16">
        <v>0.1111111111111111</v>
      </c>
      <c r="AE81" s="16">
        <v>0.22222222222222221</v>
      </c>
      <c r="AF81" s="16">
        <v>1</v>
      </c>
    </row>
    <row r="82" spans="22:32" x14ac:dyDescent="0.2">
      <c r="V82" s="4" t="s">
        <v>14</v>
      </c>
      <c r="W82" s="16">
        <v>0</v>
      </c>
      <c r="X82" s="16">
        <v>0</v>
      </c>
      <c r="Y82" s="16">
        <v>1</v>
      </c>
      <c r="Z82" s="16">
        <v>1</v>
      </c>
      <c r="AB82" s="4" t="s">
        <v>14</v>
      </c>
      <c r="AC82" s="16">
        <v>1</v>
      </c>
      <c r="AD82" s="16">
        <v>0</v>
      </c>
      <c r="AE82" s="16">
        <v>0</v>
      </c>
      <c r="AF82" s="16">
        <v>1</v>
      </c>
    </row>
    <row r="83" spans="22:32" x14ac:dyDescent="0.2">
      <c r="V83" s="4" t="s">
        <v>7</v>
      </c>
      <c r="W83" s="16">
        <v>1</v>
      </c>
      <c r="X83" s="16">
        <v>0</v>
      </c>
      <c r="Y83" s="16">
        <v>0</v>
      </c>
      <c r="Z83" s="16">
        <v>1</v>
      </c>
      <c r="AB83" s="4" t="s">
        <v>7</v>
      </c>
      <c r="AC83" s="16">
        <v>1</v>
      </c>
      <c r="AD83" s="16">
        <v>0</v>
      </c>
      <c r="AE83" s="16">
        <v>0</v>
      </c>
      <c r="AF83" s="16">
        <v>1</v>
      </c>
    </row>
    <row r="84" spans="22:32" x14ac:dyDescent="0.2">
      <c r="V84" s="4" t="s">
        <v>49</v>
      </c>
      <c r="W84" s="16">
        <v>0</v>
      </c>
      <c r="X84" s="16">
        <v>0</v>
      </c>
      <c r="Y84" s="16">
        <v>1</v>
      </c>
      <c r="Z84" s="16">
        <v>1</v>
      </c>
      <c r="AB84" s="4" t="s">
        <v>49</v>
      </c>
      <c r="AC84" s="16">
        <v>0</v>
      </c>
      <c r="AD84" s="16">
        <v>1</v>
      </c>
      <c r="AE84" s="16">
        <v>0</v>
      </c>
      <c r="AF84" s="16">
        <v>1</v>
      </c>
    </row>
    <row r="85" spans="22:32" x14ac:dyDescent="0.2">
      <c r="V85" s="4" t="s">
        <v>13</v>
      </c>
      <c r="W85" s="16">
        <v>1</v>
      </c>
      <c r="X85" s="16">
        <v>0</v>
      </c>
      <c r="Y85" s="16">
        <v>0</v>
      </c>
      <c r="Z85" s="16">
        <v>1</v>
      </c>
      <c r="AB85" s="4" t="s">
        <v>13</v>
      </c>
      <c r="AC85" s="16">
        <v>1</v>
      </c>
      <c r="AD85" s="16">
        <v>0</v>
      </c>
      <c r="AE85" s="16">
        <v>0</v>
      </c>
      <c r="AF85" s="16">
        <v>1</v>
      </c>
    </row>
    <row r="86" spans="22:32" x14ac:dyDescent="0.2">
      <c r="V86" s="4" t="s">
        <v>40</v>
      </c>
      <c r="W86" s="16">
        <v>1</v>
      </c>
      <c r="X86" s="16">
        <v>0</v>
      </c>
      <c r="Y86" s="16">
        <v>0</v>
      </c>
      <c r="Z86" s="16">
        <v>1</v>
      </c>
      <c r="AB86" s="4" t="s">
        <v>40</v>
      </c>
      <c r="AC86" s="16">
        <v>1</v>
      </c>
      <c r="AD86" s="16">
        <v>0</v>
      </c>
      <c r="AE86" s="16">
        <v>0</v>
      </c>
      <c r="AF86" s="16">
        <v>1</v>
      </c>
    </row>
    <row r="87" spans="22:32" x14ac:dyDescent="0.2">
      <c r="V87" s="4" t="s">
        <v>8</v>
      </c>
      <c r="W87" s="16">
        <v>0</v>
      </c>
      <c r="X87" s="16">
        <v>0</v>
      </c>
      <c r="Y87" s="16">
        <v>1</v>
      </c>
      <c r="Z87" s="16">
        <v>1</v>
      </c>
      <c r="AB87" s="4" t="s">
        <v>8</v>
      </c>
      <c r="AC87" s="16">
        <v>0</v>
      </c>
      <c r="AD87" s="16">
        <v>0</v>
      </c>
      <c r="AE87" s="16">
        <v>1</v>
      </c>
      <c r="AF87" s="16">
        <v>1</v>
      </c>
    </row>
    <row r="88" spans="22:32" x14ac:dyDescent="0.2">
      <c r="V88" s="4" t="s">
        <v>5</v>
      </c>
      <c r="W88" s="16">
        <v>0.33333333333333331</v>
      </c>
      <c r="X88" s="16">
        <v>0</v>
      </c>
      <c r="Y88" s="16">
        <v>0.66666666666666663</v>
      </c>
      <c r="Z88" s="16">
        <v>1</v>
      </c>
      <c r="AB88" s="4" t="s">
        <v>5</v>
      </c>
      <c r="AC88" s="16">
        <v>0.66666666666666663</v>
      </c>
      <c r="AD88" s="16">
        <v>0</v>
      </c>
      <c r="AE88" s="16">
        <v>0.33333333333333331</v>
      </c>
      <c r="AF88" s="16">
        <v>1</v>
      </c>
    </row>
    <row r="89" spans="22:32" x14ac:dyDescent="0.2">
      <c r="V89" s="3" t="s">
        <v>20</v>
      </c>
      <c r="W89" s="16">
        <v>0.21739130434782608</v>
      </c>
      <c r="X89" s="16">
        <v>0.34782608695652173</v>
      </c>
      <c r="Y89" s="16">
        <v>0.43478260869565216</v>
      </c>
      <c r="Z89" s="16">
        <v>1</v>
      </c>
      <c r="AB89" s="3" t="s">
        <v>20</v>
      </c>
      <c r="AC89" s="16">
        <v>0.39130434782608697</v>
      </c>
      <c r="AD89" s="16">
        <v>0.21739130434782608</v>
      </c>
      <c r="AE89" s="16">
        <v>0.39130434782608697</v>
      </c>
      <c r="AF89" s="16">
        <v>1</v>
      </c>
    </row>
    <row r="90" spans="22:32" x14ac:dyDescent="0.2">
      <c r="V90" s="4" t="s">
        <v>11</v>
      </c>
      <c r="W90" s="16">
        <v>0</v>
      </c>
      <c r="X90" s="16">
        <v>1</v>
      </c>
      <c r="Y90" s="16">
        <v>0</v>
      </c>
      <c r="Z90" s="16">
        <v>1</v>
      </c>
      <c r="AB90" s="4" t="s">
        <v>11</v>
      </c>
      <c r="AC90" s="16">
        <v>0</v>
      </c>
      <c r="AD90" s="16">
        <v>0</v>
      </c>
      <c r="AE90" s="16">
        <v>1</v>
      </c>
      <c r="AF90" s="16">
        <v>1</v>
      </c>
    </row>
    <row r="91" spans="22:32" x14ac:dyDescent="0.2">
      <c r="V91" s="4" t="s">
        <v>14</v>
      </c>
      <c r="W91" s="16">
        <v>1</v>
      </c>
      <c r="X91" s="16">
        <v>0</v>
      </c>
      <c r="Y91" s="16">
        <v>0</v>
      </c>
      <c r="Z91" s="16">
        <v>1</v>
      </c>
      <c r="AB91" s="4" t="s">
        <v>14</v>
      </c>
      <c r="AC91" s="16">
        <v>0</v>
      </c>
      <c r="AD91" s="16">
        <v>1</v>
      </c>
      <c r="AE91" s="16">
        <v>0</v>
      </c>
      <c r="AF91" s="16">
        <v>1</v>
      </c>
    </row>
    <row r="92" spans="22:32" x14ac:dyDescent="0.2">
      <c r="V92" s="4" t="s">
        <v>15</v>
      </c>
      <c r="W92" s="16">
        <v>0</v>
      </c>
      <c r="X92" s="16">
        <v>0.33333333333333331</v>
      </c>
      <c r="Y92" s="16">
        <v>0.66666666666666663</v>
      </c>
      <c r="Z92" s="16">
        <v>1</v>
      </c>
      <c r="AB92" s="4" t="s">
        <v>15</v>
      </c>
      <c r="AC92" s="16">
        <v>0.33333333333333331</v>
      </c>
      <c r="AD92" s="16">
        <v>0.66666666666666663</v>
      </c>
      <c r="AE92" s="16">
        <v>0</v>
      </c>
      <c r="AF92" s="16">
        <v>1</v>
      </c>
    </row>
    <row r="93" spans="22:32" x14ac:dyDescent="0.2">
      <c r="V93" s="4" t="s">
        <v>7</v>
      </c>
      <c r="W93" s="16">
        <v>0</v>
      </c>
      <c r="X93" s="16">
        <v>0.5</v>
      </c>
      <c r="Y93" s="16">
        <v>0.5</v>
      </c>
      <c r="Z93" s="16">
        <v>1</v>
      </c>
      <c r="AB93" s="4" t="s">
        <v>7</v>
      </c>
      <c r="AC93" s="16">
        <v>0.5</v>
      </c>
      <c r="AD93" s="16">
        <v>0</v>
      </c>
      <c r="AE93" s="16">
        <v>0.5</v>
      </c>
      <c r="AF93" s="16">
        <v>1</v>
      </c>
    </row>
    <row r="94" spans="22:32" x14ac:dyDescent="0.2">
      <c r="V94" s="4" t="s">
        <v>19</v>
      </c>
      <c r="W94" s="16">
        <v>0</v>
      </c>
      <c r="X94" s="16">
        <v>0</v>
      </c>
      <c r="Y94" s="16">
        <v>1</v>
      </c>
      <c r="Z94" s="16">
        <v>1</v>
      </c>
      <c r="AB94" s="4" t="s">
        <v>19</v>
      </c>
      <c r="AC94" s="16">
        <v>0</v>
      </c>
      <c r="AD94" s="16">
        <v>0</v>
      </c>
      <c r="AE94" s="16">
        <v>1</v>
      </c>
      <c r="AF94" s="16">
        <v>1</v>
      </c>
    </row>
    <row r="95" spans="22:32" x14ac:dyDescent="0.2">
      <c r="V95" s="4" t="s">
        <v>64</v>
      </c>
      <c r="W95" s="16">
        <v>0</v>
      </c>
      <c r="X95" s="16">
        <v>0</v>
      </c>
      <c r="Y95" s="16">
        <v>1</v>
      </c>
      <c r="Z95" s="16">
        <v>1</v>
      </c>
      <c r="AB95" s="4" t="s">
        <v>64</v>
      </c>
      <c r="AC95" s="16">
        <v>1</v>
      </c>
      <c r="AD95" s="16">
        <v>0</v>
      </c>
      <c r="AE95" s="16">
        <v>0</v>
      </c>
      <c r="AF95" s="16">
        <v>1</v>
      </c>
    </row>
    <row r="96" spans="22:32" x14ac:dyDescent="0.2">
      <c r="V96" s="4" t="s">
        <v>23</v>
      </c>
      <c r="W96" s="16">
        <v>0</v>
      </c>
      <c r="X96" s="16">
        <v>0.5</v>
      </c>
      <c r="Y96" s="16">
        <v>0.5</v>
      </c>
      <c r="Z96" s="16">
        <v>1</v>
      </c>
      <c r="AB96" s="4" t="s">
        <v>23</v>
      </c>
      <c r="AC96" s="16">
        <v>0.5</v>
      </c>
      <c r="AD96" s="16">
        <v>0.25</v>
      </c>
      <c r="AE96" s="16">
        <v>0.25</v>
      </c>
      <c r="AF96" s="16">
        <v>1</v>
      </c>
    </row>
    <row r="97" spans="22:32" x14ac:dyDescent="0.2">
      <c r="V97" s="4" t="s">
        <v>13</v>
      </c>
      <c r="W97" s="16">
        <v>0</v>
      </c>
      <c r="X97" s="16">
        <v>0</v>
      </c>
      <c r="Y97" s="16">
        <v>1</v>
      </c>
      <c r="Z97" s="16">
        <v>1</v>
      </c>
      <c r="AB97" s="4" t="s">
        <v>13</v>
      </c>
      <c r="AC97" s="16">
        <v>0</v>
      </c>
      <c r="AD97" s="16">
        <v>0</v>
      </c>
      <c r="AE97" s="16">
        <v>1</v>
      </c>
      <c r="AF97" s="16">
        <v>1</v>
      </c>
    </row>
    <row r="98" spans="22:32" x14ac:dyDescent="0.2">
      <c r="V98" s="4" t="s">
        <v>35</v>
      </c>
      <c r="W98" s="16">
        <v>0.5</v>
      </c>
      <c r="X98" s="16">
        <v>0.5</v>
      </c>
      <c r="Y98" s="16">
        <v>0</v>
      </c>
      <c r="Z98" s="16">
        <v>1</v>
      </c>
      <c r="AB98" s="4" t="s">
        <v>35</v>
      </c>
      <c r="AC98" s="16">
        <v>0.5</v>
      </c>
      <c r="AD98" s="16">
        <v>0</v>
      </c>
      <c r="AE98" s="16">
        <v>0.5</v>
      </c>
      <c r="AF98" s="16">
        <v>1</v>
      </c>
    </row>
    <row r="99" spans="22:32" x14ac:dyDescent="0.2">
      <c r="V99" s="4" t="s">
        <v>40</v>
      </c>
      <c r="W99" s="16">
        <v>0</v>
      </c>
      <c r="X99" s="16">
        <v>1</v>
      </c>
      <c r="Y99" s="16">
        <v>0</v>
      </c>
      <c r="Z99" s="16">
        <v>1</v>
      </c>
      <c r="AB99" s="4" t="s">
        <v>40</v>
      </c>
      <c r="AC99" s="16">
        <v>1</v>
      </c>
      <c r="AD99" s="16">
        <v>0</v>
      </c>
      <c r="AE99" s="16">
        <v>0</v>
      </c>
      <c r="AF99" s="16">
        <v>1</v>
      </c>
    </row>
    <row r="100" spans="22:32" x14ac:dyDescent="0.2">
      <c r="V100" s="4" t="s">
        <v>8</v>
      </c>
      <c r="W100" s="16">
        <v>0</v>
      </c>
      <c r="X100" s="16">
        <v>0</v>
      </c>
      <c r="Y100" s="16">
        <v>1</v>
      </c>
      <c r="Z100" s="16">
        <v>1</v>
      </c>
      <c r="AB100" s="4" t="s">
        <v>8</v>
      </c>
      <c r="AC100" s="16">
        <v>1</v>
      </c>
      <c r="AD100" s="16">
        <v>0</v>
      </c>
      <c r="AE100" s="16">
        <v>0</v>
      </c>
      <c r="AF100" s="16">
        <v>1</v>
      </c>
    </row>
    <row r="101" spans="22:32" x14ac:dyDescent="0.2">
      <c r="V101" s="4" t="s">
        <v>26</v>
      </c>
      <c r="W101" s="16">
        <v>1</v>
      </c>
      <c r="X101" s="16">
        <v>0</v>
      </c>
      <c r="Y101" s="16">
        <v>0</v>
      </c>
      <c r="Z101" s="16">
        <v>1</v>
      </c>
      <c r="AB101" s="4" t="s">
        <v>26</v>
      </c>
      <c r="AC101" s="16">
        <v>0</v>
      </c>
      <c r="AD101" s="16">
        <v>0</v>
      </c>
      <c r="AE101" s="16">
        <v>1</v>
      </c>
      <c r="AF101" s="16">
        <v>1</v>
      </c>
    </row>
    <row r="102" spans="22:32" x14ac:dyDescent="0.2">
      <c r="V102" s="4" t="s">
        <v>5</v>
      </c>
      <c r="W102" s="16">
        <v>0.66666666666666663</v>
      </c>
      <c r="X102" s="16">
        <v>0</v>
      </c>
      <c r="Y102" s="16">
        <v>0.33333333333333331</v>
      </c>
      <c r="Z102" s="16">
        <v>1</v>
      </c>
      <c r="AB102" s="4" t="s">
        <v>5</v>
      </c>
      <c r="AC102" s="16">
        <v>0.33333333333333331</v>
      </c>
      <c r="AD102" s="16">
        <v>0.33333333333333331</v>
      </c>
      <c r="AE102" s="16">
        <v>0.33333333333333331</v>
      </c>
      <c r="AF102" s="16">
        <v>1</v>
      </c>
    </row>
    <row r="103" spans="22:32" x14ac:dyDescent="0.2">
      <c r="V103" s="4" t="s">
        <v>67</v>
      </c>
      <c r="W103" s="16">
        <v>0</v>
      </c>
      <c r="X103" s="16">
        <v>1</v>
      </c>
      <c r="Y103" s="16">
        <v>0</v>
      </c>
      <c r="Z103" s="16">
        <v>1</v>
      </c>
      <c r="AB103" s="4" t="s">
        <v>67</v>
      </c>
      <c r="AC103" s="16">
        <v>0</v>
      </c>
      <c r="AD103" s="16">
        <v>0</v>
      </c>
      <c r="AE103" s="16">
        <v>1</v>
      </c>
      <c r="AF103" s="16">
        <v>1</v>
      </c>
    </row>
    <row r="104" spans="22:32" x14ac:dyDescent="0.2">
      <c r="V104" s="3" t="s">
        <v>60</v>
      </c>
      <c r="W104" s="16">
        <v>1</v>
      </c>
      <c r="X104" s="16">
        <v>0</v>
      </c>
      <c r="Y104" s="16">
        <v>0</v>
      </c>
      <c r="Z104" s="16">
        <v>1</v>
      </c>
      <c r="AB104" s="3" t="s">
        <v>60</v>
      </c>
      <c r="AC104" s="16">
        <v>1</v>
      </c>
      <c r="AD104" s="16">
        <v>0</v>
      </c>
      <c r="AE104" s="16">
        <v>0</v>
      </c>
      <c r="AF104" s="16">
        <v>1</v>
      </c>
    </row>
    <row r="105" spans="22:32" x14ac:dyDescent="0.2">
      <c r="V105" s="4" t="s">
        <v>17</v>
      </c>
      <c r="W105" s="16">
        <v>1</v>
      </c>
      <c r="X105" s="16">
        <v>0</v>
      </c>
      <c r="Y105" s="16">
        <v>0</v>
      </c>
      <c r="Z105" s="16">
        <v>1</v>
      </c>
      <c r="AB105" s="4" t="s">
        <v>17</v>
      </c>
      <c r="AC105" s="16">
        <v>1</v>
      </c>
      <c r="AD105" s="16">
        <v>0</v>
      </c>
      <c r="AE105" s="16">
        <v>0</v>
      </c>
      <c r="AF105" s="16">
        <v>1</v>
      </c>
    </row>
    <row r="106" spans="22:32" x14ac:dyDescent="0.2">
      <c r="V106" s="3" t="s">
        <v>71</v>
      </c>
      <c r="W106" s="16">
        <v>0.5</v>
      </c>
      <c r="X106" s="16">
        <v>0</v>
      </c>
      <c r="Y106" s="16">
        <v>0.5</v>
      </c>
      <c r="Z106" s="16">
        <v>1</v>
      </c>
      <c r="AB106" s="3" t="s">
        <v>71</v>
      </c>
      <c r="AC106" s="16">
        <v>0.75</v>
      </c>
      <c r="AD106" s="16">
        <v>0.25</v>
      </c>
      <c r="AE106" s="16">
        <v>0</v>
      </c>
      <c r="AF106" s="16">
        <v>1</v>
      </c>
    </row>
    <row r="107" spans="22:32" x14ac:dyDescent="0.2">
      <c r="V107" s="4" t="s">
        <v>94</v>
      </c>
      <c r="W107" s="16">
        <v>0</v>
      </c>
      <c r="X107" s="16">
        <v>0</v>
      </c>
      <c r="Y107" s="16">
        <v>1</v>
      </c>
      <c r="Z107" s="16">
        <v>1</v>
      </c>
      <c r="AB107" s="4" t="s">
        <v>94</v>
      </c>
      <c r="AC107" s="16">
        <v>1</v>
      </c>
      <c r="AD107" s="16">
        <v>0</v>
      </c>
      <c r="AE107" s="16">
        <v>0</v>
      </c>
      <c r="AF107" s="16">
        <v>1</v>
      </c>
    </row>
    <row r="108" spans="22:32" x14ac:dyDescent="0.2">
      <c r="V108" s="4" t="s">
        <v>77</v>
      </c>
      <c r="W108" s="16">
        <v>0</v>
      </c>
      <c r="X108" s="16">
        <v>0</v>
      </c>
      <c r="Y108" s="16">
        <v>1</v>
      </c>
      <c r="Z108" s="16">
        <v>1</v>
      </c>
      <c r="AB108" s="4" t="s">
        <v>77</v>
      </c>
      <c r="AC108" s="16">
        <v>1</v>
      </c>
      <c r="AD108" s="16">
        <v>0</v>
      </c>
      <c r="AE108" s="16">
        <v>0</v>
      </c>
      <c r="AF108" s="16">
        <v>1</v>
      </c>
    </row>
    <row r="109" spans="22:32" x14ac:dyDescent="0.2">
      <c r="V109" s="4" t="s">
        <v>35</v>
      </c>
      <c r="W109" s="16">
        <v>1</v>
      </c>
      <c r="X109" s="16">
        <v>0</v>
      </c>
      <c r="Y109" s="16">
        <v>0</v>
      </c>
      <c r="Z109" s="16">
        <v>1</v>
      </c>
      <c r="AB109" s="4" t="s">
        <v>35</v>
      </c>
      <c r="AC109" s="16">
        <v>1</v>
      </c>
      <c r="AD109" s="16">
        <v>0</v>
      </c>
      <c r="AE109" s="16">
        <v>0</v>
      </c>
      <c r="AF109" s="16">
        <v>1</v>
      </c>
    </row>
    <row r="110" spans="22:32" x14ac:dyDescent="0.2">
      <c r="V110" s="4" t="s">
        <v>26</v>
      </c>
      <c r="W110" s="16">
        <v>1</v>
      </c>
      <c r="X110" s="16">
        <v>0</v>
      </c>
      <c r="Y110" s="16">
        <v>0</v>
      </c>
      <c r="Z110" s="16">
        <v>1</v>
      </c>
      <c r="AB110" s="4" t="s">
        <v>26</v>
      </c>
      <c r="AC110" s="16">
        <v>0</v>
      </c>
      <c r="AD110" s="16">
        <v>1</v>
      </c>
      <c r="AE110" s="16">
        <v>0</v>
      </c>
      <c r="AF110" s="16">
        <v>1</v>
      </c>
    </row>
    <row r="111" spans="22:32" x14ac:dyDescent="0.2">
      <c r="V111" s="3" t="s">
        <v>64</v>
      </c>
      <c r="W111" s="16">
        <v>0</v>
      </c>
      <c r="X111" s="16">
        <v>0</v>
      </c>
      <c r="Y111" s="16">
        <v>1</v>
      </c>
      <c r="Z111" s="16">
        <v>1</v>
      </c>
      <c r="AB111" s="3" t="s">
        <v>64</v>
      </c>
      <c r="AC111" s="16">
        <v>1</v>
      </c>
      <c r="AD111" s="16">
        <v>0</v>
      </c>
      <c r="AE111" s="16">
        <v>0</v>
      </c>
      <c r="AF111" s="16">
        <v>1</v>
      </c>
    </row>
    <row r="112" spans="22:32" x14ac:dyDescent="0.2">
      <c r="V112" s="4" t="s">
        <v>20</v>
      </c>
      <c r="W112" s="16">
        <v>0</v>
      </c>
      <c r="X112" s="16">
        <v>0</v>
      </c>
      <c r="Y112" s="16">
        <v>1</v>
      </c>
      <c r="Z112" s="16">
        <v>1</v>
      </c>
      <c r="AB112" s="4" t="s">
        <v>20</v>
      </c>
      <c r="AC112" s="16">
        <v>1</v>
      </c>
      <c r="AD112" s="16">
        <v>0</v>
      </c>
      <c r="AE112" s="16">
        <v>0</v>
      </c>
      <c r="AF112" s="16">
        <v>1</v>
      </c>
    </row>
    <row r="113" spans="22:32" x14ac:dyDescent="0.2">
      <c r="V113" s="3" t="s">
        <v>48</v>
      </c>
      <c r="W113" s="16">
        <v>0</v>
      </c>
      <c r="X113" s="16">
        <v>0</v>
      </c>
      <c r="Y113" s="16">
        <v>1</v>
      </c>
      <c r="Z113" s="16">
        <v>1</v>
      </c>
      <c r="AB113" s="3" t="s">
        <v>48</v>
      </c>
      <c r="AC113" s="16">
        <v>1</v>
      </c>
      <c r="AD113" s="16">
        <v>0</v>
      </c>
      <c r="AE113" s="16">
        <v>0</v>
      </c>
      <c r="AF113" s="16">
        <v>1</v>
      </c>
    </row>
    <row r="114" spans="22:32" x14ac:dyDescent="0.2">
      <c r="V114" s="4" t="s">
        <v>5</v>
      </c>
      <c r="W114" s="16">
        <v>0</v>
      </c>
      <c r="X114" s="16">
        <v>0</v>
      </c>
      <c r="Y114" s="16">
        <v>1</v>
      </c>
      <c r="Z114" s="16">
        <v>1</v>
      </c>
      <c r="AB114" s="4" t="s">
        <v>5</v>
      </c>
      <c r="AC114" s="16">
        <v>1</v>
      </c>
      <c r="AD114" s="16">
        <v>0</v>
      </c>
      <c r="AE114" s="16">
        <v>0</v>
      </c>
      <c r="AF114" s="16">
        <v>1</v>
      </c>
    </row>
    <row r="115" spans="22:32" x14ac:dyDescent="0.2">
      <c r="V115" s="3" t="s">
        <v>17</v>
      </c>
      <c r="W115" s="16">
        <v>0.27272727272727271</v>
      </c>
      <c r="X115" s="16">
        <v>0.18181818181818182</v>
      </c>
      <c r="Y115" s="16">
        <v>0.54545454545454541</v>
      </c>
      <c r="Z115" s="16">
        <v>1</v>
      </c>
      <c r="AB115" s="3" t="s">
        <v>17</v>
      </c>
      <c r="AC115" s="16">
        <v>0.45454545454545453</v>
      </c>
      <c r="AD115" s="16">
        <v>9.0909090909090912E-2</v>
      </c>
      <c r="AE115" s="16">
        <v>0.45454545454545453</v>
      </c>
      <c r="AF115" s="16">
        <v>1</v>
      </c>
    </row>
    <row r="116" spans="22:32" x14ac:dyDescent="0.2">
      <c r="V116" s="4" t="s">
        <v>15</v>
      </c>
      <c r="W116" s="16">
        <v>0</v>
      </c>
      <c r="X116" s="16">
        <v>0</v>
      </c>
      <c r="Y116" s="16">
        <v>1</v>
      </c>
      <c r="Z116" s="16">
        <v>1</v>
      </c>
      <c r="AB116" s="4" t="s">
        <v>15</v>
      </c>
      <c r="AC116" s="16">
        <v>1</v>
      </c>
      <c r="AD116" s="16">
        <v>0</v>
      </c>
      <c r="AE116" s="16">
        <v>0</v>
      </c>
      <c r="AF116" s="16">
        <v>1</v>
      </c>
    </row>
    <row r="117" spans="22:32" x14ac:dyDescent="0.2">
      <c r="V117" s="4" t="s">
        <v>7</v>
      </c>
      <c r="W117" s="16">
        <v>0</v>
      </c>
      <c r="X117" s="16">
        <v>0</v>
      </c>
      <c r="Y117" s="16">
        <v>1</v>
      </c>
      <c r="Z117" s="16">
        <v>1</v>
      </c>
      <c r="AB117" s="4" t="s">
        <v>7</v>
      </c>
      <c r="AC117" s="16">
        <v>0</v>
      </c>
      <c r="AD117" s="16">
        <v>0</v>
      </c>
      <c r="AE117" s="16">
        <v>1</v>
      </c>
      <c r="AF117" s="16">
        <v>1</v>
      </c>
    </row>
    <row r="118" spans="22:32" x14ac:dyDescent="0.2">
      <c r="V118" s="4" t="s">
        <v>19</v>
      </c>
      <c r="W118" s="16">
        <v>0</v>
      </c>
      <c r="X118" s="16">
        <v>1</v>
      </c>
      <c r="Y118" s="16">
        <v>0</v>
      </c>
      <c r="Z118" s="16">
        <v>1</v>
      </c>
      <c r="AB118" s="4" t="s">
        <v>19</v>
      </c>
      <c r="AC118" s="16">
        <v>0</v>
      </c>
      <c r="AD118" s="16">
        <v>0</v>
      </c>
      <c r="AE118" s="16">
        <v>1</v>
      </c>
      <c r="AF118" s="16">
        <v>1</v>
      </c>
    </row>
    <row r="119" spans="22:32" x14ac:dyDescent="0.2">
      <c r="V119" s="4" t="s">
        <v>60</v>
      </c>
      <c r="W119" s="16">
        <v>0</v>
      </c>
      <c r="X119" s="16">
        <v>0</v>
      </c>
      <c r="Y119" s="16">
        <v>1</v>
      </c>
      <c r="Z119" s="16">
        <v>1</v>
      </c>
      <c r="AB119" s="4" t="s">
        <v>60</v>
      </c>
      <c r="AC119" s="16">
        <v>0</v>
      </c>
      <c r="AD119" s="16">
        <v>0</v>
      </c>
      <c r="AE119" s="16">
        <v>1</v>
      </c>
      <c r="AF119" s="16">
        <v>1</v>
      </c>
    </row>
    <row r="120" spans="22:32" x14ac:dyDescent="0.2">
      <c r="V120" s="4" t="s">
        <v>94</v>
      </c>
      <c r="W120" s="16">
        <v>0.33333333333333331</v>
      </c>
      <c r="X120" s="16">
        <v>0.33333333333333331</v>
      </c>
      <c r="Y120" s="16">
        <v>0.33333333333333331</v>
      </c>
      <c r="Z120" s="16">
        <v>1</v>
      </c>
      <c r="AB120" s="4" t="s">
        <v>94</v>
      </c>
      <c r="AC120" s="16">
        <v>0.33333333333333331</v>
      </c>
      <c r="AD120" s="16">
        <v>0.33333333333333331</v>
      </c>
      <c r="AE120" s="16">
        <v>0.33333333333333331</v>
      </c>
      <c r="AF120" s="16">
        <v>1</v>
      </c>
    </row>
    <row r="121" spans="22:32" x14ac:dyDescent="0.2">
      <c r="V121" s="4" t="s">
        <v>13</v>
      </c>
      <c r="W121" s="16">
        <v>1</v>
      </c>
      <c r="X121" s="16">
        <v>0</v>
      </c>
      <c r="Y121" s="16">
        <v>0</v>
      </c>
      <c r="Z121" s="16">
        <v>1</v>
      </c>
      <c r="AB121" s="4" t="s">
        <v>13</v>
      </c>
      <c r="AC121" s="16">
        <v>0</v>
      </c>
      <c r="AD121" s="16">
        <v>0</v>
      </c>
      <c r="AE121" s="16">
        <v>1</v>
      </c>
      <c r="AF121" s="16">
        <v>1</v>
      </c>
    </row>
    <row r="122" spans="22:32" x14ac:dyDescent="0.2">
      <c r="V122" s="4" t="s">
        <v>56</v>
      </c>
      <c r="W122" s="16">
        <v>1</v>
      </c>
      <c r="X122" s="16">
        <v>0</v>
      </c>
      <c r="Y122" s="16">
        <v>0</v>
      </c>
      <c r="Z122" s="16">
        <v>1</v>
      </c>
      <c r="AB122" s="4" t="s">
        <v>56</v>
      </c>
      <c r="AC122" s="16">
        <v>1</v>
      </c>
      <c r="AD122" s="16">
        <v>0</v>
      </c>
      <c r="AE122" s="16">
        <v>0</v>
      </c>
      <c r="AF122" s="16">
        <v>1</v>
      </c>
    </row>
    <row r="123" spans="22:32" x14ac:dyDescent="0.2">
      <c r="V123" s="4" t="s">
        <v>67</v>
      </c>
      <c r="W123" s="16">
        <v>0</v>
      </c>
      <c r="X123" s="16">
        <v>0</v>
      </c>
      <c r="Y123" s="16">
        <v>1</v>
      </c>
      <c r="Z123" s="16">
        <v>1</v>
      </c>
      <c r="AB123" s="4" t="s">
        <v>67</v>
      </c>
      <c r="AC123" s="16">
        <v>1</v>
      </c>
      <c r="AD123" s="16">
        <v>0</v>
      </c>
      <c r="AE123" s="16">
        <v>0</v>
      </c>
      <c r="AF123" s="16">
        <v>1</v>
      </c>
    </row>
    <row r="124" spans="22:32" x14ac:dyDescent="0.2">
      <c r="V124" s="4" t="s">
        <v>24</v>
      </c>
      <c r="W124" s="16">
        <v>0</v>
      </c>
      <c r="X124" s="16">
        <v>0</v>
      </c>
      <c r="Y124" s="16">
        <v>1</v>
      </c>
      <c r="Z124" s="16">
        <v>1</v>
      </c>
      <c r="AB124" s="4" t="s">
        <v>24</v>
      </c>
      <c r="AC124" s="16">
        <v>1</v>
      </c>
      <c r="AD124" s="16">
        <v>0</v>
      </c>
      <c r="AE124" s="16">
        <v>0</v>
      </c>
      <c r="AF124" s="16">
        <v>1</v>
      </c>
    </row>
    <row r="125" spans="22:32" x14ac:dyDescent="0.2">
      <c r="V125" s="3" t="s">
        <v>94</v>
      </c>
      <c r="W125" s="16">
        <v>0.26666666666666666</v>
      </c>
      <c r="X125" s="16">
        <v>0.26666666666666666</v>
      </c>
      <c r="Y125" s="16">
        <v>0.46666666666666667</v>
      </c>
      <c r="Z125" s="16">
        <v>1</v>
      </c>
      <c r="AB125" s="3" t="s">
        <v>94</v>
      </c>
      <c r="AC125" s="16">
        <v>0.33333333333333331</v>
      </c>
      <c r="AD125" s="16">
        <v>0.4</v>
      </c>
      <c r="AE125" s="16">
        <v>0.26666666666666666</v>
      </c>
      <c r="AF125" s="16">
        <v>1</v>
      </c>
    </row>
    <row r="126" spans="22:32" x14ac:dyDescent="0.2">
      <c r="V126" s="4" t="s">
        <v>33</v>
      </c>
      <c r="W126" s="16">
        <v>0</v>
      </c>
      <c r="X126" s="16">
        <v>0</v>
      </c>
      <c r="Y126" s="16">
        <v>1</v>
      </c>
      <c r="Z126" s="16">
        <v>1</v>
      </c>
      <c r="AB126" s="4" t="s">
        <v>33</v>
      </c>
      <c r="AC126" s="16">
        <v>0</v>
      </c>
      <c r="AD126" s="16">
        <v>1</v>
      </c>
      <c r="AE126" s="16">
        <v>0</v>
      </c>
      <c r="AF126" s="16">
        <v>1</v>
      </c>
    </row>
    <row r="127" spans="22:32" x14ac:dyDescent="0.2">
      <c r="V127" s="4" t="s">
        <v>15</v>
      </c>
      <c r="W127" s="16">
        <v>0.5</v>
      </c>
      <c r="X127" s="16">
        <v>0.5</v>
      </c>
      <c r="Y127" s="16">
        <v>0</v>
      </c>
      <c r="Z127" s="16">
        <v>1</v>
      </c>
      <c r="AB127" s="4" t="s">
        <v>15</v>
      </c>
      <c r="AC127" s="16">
        <v>0.5</v>
      </c>
      <c r="AD127" s="16">
        <v>0.5</v>
      </c>
      <c r="AE127" s="16">
        <v>0</v>
      </c>
      <c r="AF127" s="16">
        <v>1</v>
      </c>
    </row>
    <row r="128" spans="22:32" x14ac:dyDescent="0.2">
      <c r="V128" s="4" t="s">
        <v>7</v>
      </c>
      <c r="W128" s="16">
        <v>0</v>
      </c>
      <c r="X128" s="16">
        <v>1</v>
      </c>
      <c r="Y128" s="16">
        <v>0</v>
      </c>
      <c r="Z128" s="16">
        <v>1</v>
      </c>
      <c r="AB128" s="4" t="s">
        <v>7</v>
      </c>
      <c r="AC128" s="16">
        <v>0</v>
      </c>
      <c r="AD128" s="16">
        <v>0</v>
      </c>
      <c r="AE128" s="16">
        <v>1</v>
      </c>
      <c r="AF128" s="16">
        <v>1</v>
      </c>
    </row>
    <row r="129" spans="22:32" x14ac:dyDescent="0.2">
      <c r="V129" s="4" t="s">
        <v>71</v>
      </c>
      <c r="W129" s="16">
        <v>0</v>
      </c>
      <c r="X129" s="16">
        <v>0</v>
      </c>
      <c r="Y129" s="16">
        <v>1</v>
      </c>
      <c r="Z129" s="16">
        <v>1</v>
      </c>
      <c r="AB129" s="4" t="s">
        <v>71</v>
      </c>
      <c r="AC129" s="16">
        <v>1</v>
      </c>
      <c r="AD129" s="16">
        <v>0</v>
      </c>
      <c r="AE129" s="16">
        <v>0</v>
      </c>
      <c r="AF129" s="16">
        <v>1</v>
      </c>
    </row>
    <row r="130" spans="22:32" x14ac:dyDescent="0.2">
      <c r="V130" s="4" t="s">
        <v>17</v>
      </c>
      <c r="W130" s="16">
        <v>0.33333333333333331</v>
      </c>
      <c r="X130" s="16">
        <v>0.33333333333333331</v>
      </c>
      <c r="Y130" s="16">
        <v>0.33333333333333331</v>
      </c>
      <c r="Z130" s="16">
        <v>1</v>
      </c>
      <c r="AB130" s="4" t="s">
        <v>17</v>
      </c>
      <c r="AC130" s="16">
        <v>0.33333333333333331</v>
      </c>
      <c r="AD130" s="16">
        <v>0.33333333333333331</v>
      </c>
      <c r="AE130" s="16">
        <v>0.33333333333333331</v>
      </c>
      <c r="AF130" s="16">
        <v>1</v>
      </c>
    </row>
    <row r="131" spans="22:32" x14ac:dyDescent="0.2">
      <c r="V131" s="4" t="s">
        <v>34</v>
      </c>
      <c r="W131" s="16">
        <v>0</v>
      </c>
      <c r="X131" s="16">
        <v>1</v>
      </c>
      <c r="Y131" s="16">
        <v>0</v>
      </c>
      <c r="Z131" s="16">
        <v>1</v>
      </c>
      <c r="AB131" s="4" t="s">
        <v>34</v>
      </c>
      <c r="AC131" s="16">
        <v>0</v>
      </c>
      <c r="AD131" s="16">
        <v>0</v>
      </c>
      <c r="AE131" s="16">
        <v>1</v>
      </c>
      <c r="AF131" s="16">
        <v>1</v>
      </c>
    </row>
    <row r="132" spans="22:32" x14ac:dyDescent="0.2">
      <c r="V132" s="4" t="s">
        <v>23</v>
      </c>
      <c r="W132" s="16">
        <v>1</v>
      </c>
      <c r="X132" s="16">
        <v>0</v>
      </c>
      <c r="Y132" s="16">
        <v>0</v>
      </c>
      <c r="Z132" s="16">
        <v>1</v>
      </c>
      <c r="AB132" s="4" t="s">
        <v>23</v>
      </c>
      <c r="AC132" s="16">
        <v>0</v>
      </c>
      <c r="AD132" s="16">
        <v>0.5</v>
      </c>
      <c r="AE132" s="16">
        <v>0.5</v>
      </c>
      <c r="AF132" s="16">
        <v>1</v>
      </c>
    </row>
    <row r="133" spans="22:32" x14ac:dyDescent="0.2">
      <c r="V133" s="4" t="s">
        <v>28</v>
      </c>
      <c r="W133" s="16">
        <v>0</v>
      </c>
      <c r="X133" s="16">
        <v>0</v>
      </c>
      <c r="Y133" s="16">
        <v>1</v>
      </c>
      <c r="Z133" s="16">
        <v>1</v>
      </c>
      <c r="AB133" s="4" t="s">
        <v>28</v>
      </c>
      <c r="AC133" s="16">
        <v>0</v>
      </c>
      <c r="AD133" s="16">
        <v>1</v>
      </c>
      <c r="AE133" s="16">
        <v>0</v>
      </c>
      <c r="AF133" s="16">
        <v>1</v>
      </c>
    </row>
    <row r="134" spans="22:32" x14ac:dyDescent="0.2">
      <c r="V134" s="4" t="s">
        <v>35</v>
      </c>
      <c r="W134" s="16">
        <v>0</v>
      </c>
      <c r="X134" s="16">
        <v>0</v>
      </c>
      <c r="Y134" s="16">
        <v>1</v>
      </c>
      <c r="Z134" s="16">
        <v>1</v>
      </c>
      <c r="AB134" s="4" t="s">
        <v>35</v>
      </c>
      <c r="AC134" s="16">
        <v>1</v>
      </c>
      <c r="AD134" s="16">
        <v>0</v>
      </c>
      <c r="AE134" s="16">
        <v>0</v>
      </c>
      <c r="AF134" s="16">
        <v>1</v>
      </c>
    </row>
    <row r="135" spans="22:32" x14ac:dyDescent="0.2">
      <c r="V135" s="4" t="s">
        <v>21</v>
      </c>
      <c r="W135" s="16">
        <v>0</v>
      </c>
      <c r="X135" s="16">
        <v>0</v>
      </c>
      <c r="Y135" s="16">
        <v>1</v>
      </c>
      <c r="Z135" s="16">
        <v>1</v>
      </c>
      <c r="AB135" s="4" t="s">
        <v>21</v>
      </c>
      <c r="AC135" s="16">
        <v>0</v>
      </c>
      <c r="AD135" s="16">
        <v>1</v>
      </c>
      <c r="AE135" s="16">
        <v>0</v>
      </c>
      <c r="AF135" s="16">
        <v>1</v>
      </c>
    </row>
    <row r="136" spans="22:32" x14ac:dyDescent="0.2">
      <c r="V136" s="4" t="s">
        <v>66</v>
      </c>
      <c r="W136" s="16">
        <v>0</v>
      </c>
      <c r="X136" s="16">
        <v>0</v>
      </c>
      <c r="Y136" s="16">
        <v>1</v>
      </c>
      <c r="Z136" s="16">
        <v>1</v>
      </c>
      <c r="AB136" s="4" t="s">
        <v>66</v>
      </c>
      <c r="AC136" s="16">
        <v>1</v>
      </c>
      <c r="AD136" s="16">
        <v>0</v>
      </c>
      <c r="AE136" s="16">
        <v>0</v>
      </c>
      <c r="AF136" s="16">
        <v>1</v>
      </c>
    </row>
    <row r="137" spans="22:32" x14ac:dyDescent="0.2">
      <c r="V137" s="3" t="s">
        <v>34</v>
      </c>
      <c r="W137" s="16">
        <v>0.42857142857142855</v>
      </c>
      <c r="X137" s="16">
        <v>0.21428571428571427</v>
      </c>
      <c r="Y137" s="16">
        <v>0.35714285714285715</v>
      </c>
      <c r="Z137" s="16">
        <v>1</v>
      </c>
      <c r="AB137" s="3" t="s">
        <v>34</v>
      </c>
      <c r="AC137" s="16">
        <v>0.42857142857142855</v>
      </c>
      <c r="AD137" s="16">
        <v>0.35714285714285715</v>
      </c>
      <c r="AE137" s="16">
        <v>0.21428571428571427</v>
      </c>
      <c r="AF137" s="16">
        <v>1</v>
      </c>
    </row>
    <row r="138" spans="22:32" x14ac:dyDescent="0.2">
      <c r="V138" s="4" t="s">
        <v>33</v>
      </c>
      <c r="W138" s="16">
        <v>1</v>
      </c>
      <c r="X138" s="16">
        <v>0</v>
      </c>
      <c r="Y138" s="16">
        <v>0</v>
      </c>
      <c r="Z138" s="16">
        <v>1</v>
      </c>
      <c r="AB138" s="4" t="s">
        <v>33</v>
      </c>
      <c r="AC138" s="16">
        <v>0</v>
      </c>
      <c r="AD138" s="16">
        <v>1</v>
      </c>
      <c r="AE138" s="16">
        <v>0</v>
      </c>
      <c r="AF138" s="16">
        <v>1</v>
      </c>
    </row>
    <row r="139" spans="22:32" x14ac:dyDescent="0.2">
      <c r="V139" s="4" t="s">
        <v>11</v>
      </c>
      <c r="W139" s="16">
        <v>0</v>
      </c>
      <c r="X139" s="16">
        <v>1</v>
      </c>
      <c r="Y139" s="16">
        <v>0</v>
      </c>
      <c r="Z139" s="16">
        <v>1</v>
      </c>
      <c r="AB139" s="4" t="s">
        <v>11</v>
      </c>
      <c r="AC139" s="16">
        <v>1</v>
      </c>
      <c r="AD139" s="16">
        <v>0</v>
      </c>
      <c r="AE139" s="16">
        <v>0</v>
      </c>
      <c r="AF139" s="16">
        <v>1</v>
      </c>
    </row>
    <row r="140" spans="22:32" x14ac:dyDescent="0.2">
      <c r="V140" s="4" t="s">
        <v>15</v>
      </c>
      <c r="W140" s="16">
        <v>0.33333333333333331</v>
      </c>
      <c r="X140" s="16">
        <v>0.33333333333333331</v>
      </c>
      <c r="Y140" s="16">
        <v>0.33333333333333331</v>
      </c>
      <c r="Z140" s="16">
        <v>1</v>
      </c>
      <c r="AB140" s="4" t="s">
        <v>15</v>
      </c>
      <c r="AC140" s="16">
        <v>0.33333333333333331</v>
      </c>
      <c r="AD140" s="16">
        <v>0.33333333333333331</v>
      </c>
      <c r="AE140" s="16">
        <v>0.33333333333333331</v>
      </c>
      <c r="AF140" s="16">
        <v>1</v>
      </c>
    </row>
    <row r="141" spans="22:32" x14ac:dyDescent="0.2">
      <c r="V141" s="4" t="s">
        <v>7</v>
      </c>
      <c r="W141" s="16">
        <v>1</v>
      </c>
      <c r="X141" s="16">
        <v>0</v>
      </c>
      <c r="Y141" s="16">
        <v>0</v>
      </c>
      <c r="Z141" s="16">
        <v>1</v>
      </c>
      <c r="AB141" s="4" t="s">
        <v>7</v>
      </c>
      <c r="AC141" s="16">
        <v>1</v>
      </c>
      <c r="AD141" s="16">
        <v>0</v>
      </c>
      <c r="AE141" s="16">
        <v>0</v>
      </c>
      <c r="AF141" s="16">
        <v>1</v>
      </c>
    </row>
    <row r="142" spans="22:32" x14ac:dyDescent="0.2">
      <c r="V142" s="4" t="s">
        <v>94</v>
      </c>
      <c r="W142" s="16">
        <v>1</v>
      </c>
      <c r="X142" s="16">
        <v>0</v>
      </c>
      <c r="Y142" s="16">
        <v>0</v>
      </c>
      <c r="Z142" s="16">
        <v>1</v>
      </c>
      <c r="AB142" s="4" t="s">
        <v>94</v>
      </c>
      <c r="AC142" s="16">
        <v>0</v>
      </c>
      <c r="AD142" s="16">
        <v>1</v>
      </c>
      <c r="AE142" s="16">
        <v>0</v>
      </c>
      <c r="AF142" s="16">
        <v>1</v>
      </c>
    </row>
    <row r="143" spans="22:32" x14ac:dyDescent="0.2">
      <c r="V143" s="4" t="s">
        <v>23</v>
      </c>
      <c r="W143" s="16">
        <v>0</v>
      </c>
      <c r="X143" s="16">
        <v>1</v>
      </c>
      <c r="Y143" s="16">
        <v>0</v>
      </c>
      <c r="Z143" s="16">
        <v>1</v>
      </c>
      <c r="AB143" s="4" t="s">
        <v>23</v>
      </c>
      <c r="AC143" s="16">
        <v>1</v>
      </c>
      <c r="AD143" s="16">
        <v>0</v>
      </c>
      <c r="AE143" s="16">
        <v>0</v>
      </c>
      <c r="AF143" s="16">
        <v>1</v>
      </c>
    </row>
    <row r="144" spans="22:32" x14ac:dyDescent="0.2">
      <c r="V144" s="4" t="s">
        <v>40</v>
      </c>
      <c r="W144" s="16">
        <v>0</v>
      </c>
      <c r="X144" s="16">
        <v>0</v>
      </c>
      <c r="Y144" s="16">
        <v>1</v>
      </c>
      <c r="Z144" s="16">
        <v>1</v>
      </c>
      <c r="AB144" s="4" t="s">
        <v>40</v>
      </c>
      <c r="AC144" s="16">
        <v>0</v>
      </c>
      <c r="AD144" s="16">
        <v>0.5</v>
      </c>
      <c r="AE144" s="16">
        <v>0.5</v>
      </c>
      <c r="AF144" s="16">
        <v>1</v>
      </c>
    </row>
    <row r="145" spans="22:32" x14ac:dyDescent="0.2">
      <c r="V145" s="4" t="s">
        <v>5</v>
      </c>
      <c r="W145" s="16">
        <v>0.5</v>
      </c>
      <c r="X145" s="16">
        <v>0</v>
      </c>
      <c r="Y145" s="16">
        <v>0.5</v>
      </c>
      <c r="Z145" s="16">
        <v>1</v>
      </c>
      <c r="AB145" s="4" t="s">
        <v>5</v>
      </c>
      <c r="AC145" s="16">
        <v>0.5</v>
      </c>
      <c r="AD145" s="16">
        <v>0.25</v>
      </c>
      <c r="AE145" s="16">
        <v>0.25</v>
      </c>
      <c r="AF145" s="16">
        <v>1</v>
      </c>
    </row>
    <row r="146" spans="22:32" x14ac:dyDescent="0.2">
      <c r="V146" s="3" t="s">
        <v>79</v>
      </c>
      <c r="W146" s="16">
        <v>0</v>
      </c>
      <c r="X146" s="16">
        <v>0</v>
      </c>
      <c r="Y146" s="16">
        <v>1</v>
      </c>
      <c r="Z146" s="16">
        <v>1</v>
      </c>
      <c r="AB146" s="3" t="s">
        <v>77</v>
      </c>
      <c r="AC146" s="16">
        <v>1</v>
      </c>
      <c r="AD146" s="16">
        <v>0</v>
      </c>
      <c r="AE146" s="16">
        <v>0</v>
      </c>
      <c r="AF146" s="16">
        <v>1</v>
      </c>
    </row>
    <row r="147" spans="22:32" x14ac:dyDescent="0.2">
      <c r="V147" s="4" t="s">
        <v>67</v>
      </c>
      <c r="W147" s="16">
        <v>0</v>
      </c>
      <c r="X147" s="16">
        <v>0</v>
      </c>
      <c r="Y147" s="16">
        <v>1</v>
      </c>
      <c r="Z147" s="16">
        <v>1</v>
      </c>
      <c r="AB147" s="4" t="s">
        <v>71</v>
      </c>
      <c r="AC147" s="16">
        <v>1</v>
      </c>
      <c r="AD147" s="16">
        <v>0</v>
      </c>
      <c r="AE147" s="16">
        <v>0</v>
      </c>
      <c r="AF147" s="16">
        <v>1</v>
      </c>
    </row>
    <row r="148" spans="22:32" x14ac:dyDescent="0.2">
      <c r="V148" s="3" t="s">
        <v>77</v>
      </c>
      <c r="W148" s="16">
        <v>0</v>
      </c>
      <c r="X148" s="16">
        <v>0.5</v>
      </c>
      <c r="Y148" s="16">
        <v>0.5</v>
      </c>
      <c r="Z148" s="16">
        <v>1</v>
      </c>
      <c r="AB148" s="4" t="s">
        <v>67</v>
      </c>
      <c r="AC148" s="16">
        <v>1</v>
      </c>
      <c r="AD148" s="16">
        <v>0</v>
      </c>
      <c r="AE148" s="16">
        <v>0</v>
      </c>
      <c r="AF148" s="16">
        <v>1</v>
      </c>
    </row>
    <row r="149" spans="22:32" x14ac:dyDescent="0.2">
      <c r="V149" s="4" t="s">
        <v>71</v>
      </c>
      <c r="W149" s="16">
        <v>0</v>
      </c>
      <c r="X149" s="16">
        <v>0</v>
      </c>
      <c r="Y149" s="16">
        <v>1</v>
      </c>
      <c r="Z149" s="16">
        <v>1</v>
      </c>
      <c r="AB149" s="3" t="s">
        <v>41</v>
      </c>
      <c r="AC149" s="16">
        <v>1</v>
      </c>
      <c r="AD149" s="16">
        <v>0</v>
      </c>
      <c r="AE149" s="16">
        <v>0</v>
      </c>
      <c r="AF149" s="16">
        <v>1</v>
      </c>
    </row>
    <row r="150" spans="22:32" x14ac:dyDescent="0.2">
      <c r="V150" s="4" t="s">
        <v>67</v>
      </c>
      <c r="W150" s="16">
        <v>0</v>
      </c>
      <c r="X150" s="16">
        <v>1</v>
      </c>
      <c r="Y150" s="16">
        <v>0</v>
      </c>
      <c r="Z150" s="16">
        <v>1</v>
      </c>
      <c r="AB150" s="4" t="s">
        <v>14</v>
      </c>
      <c r="AC150" s="16">
        <v>1</v>
      </c>
      <c r="AD150" s="16">
        <v>0</v>
      </c>
      <c r="AE150" s="16">
        <v>0</v>
      </c>
      <c r="AF150" s="16">
        <v>1</v>
      </c>
    </row>
    <row r="151" spans="22:32" x14ac:dyDescent="0.2">
      <c r="V151" s="3" t="s">
        <v>41</v>
      </c>
      <c r="W151" s="16">
        <v>0</v>
      </c>
      <c r="X151" s="16">
        <v>1</v>
      </c>
      <c r="Y151" s="16">
        <v>0</v>
      </c>
      <c r="Z151" s="16">
        <v>1</v>
      </c>
      <c r="AB151" s="3" t="s">
        <v>29</v>
      </c>
      <c r="AC151" s="16">
        <v>0.5</v>
      </c>
      <c r="AD151" s="16">
        <v>0</v>
      </c>
      <c r="AE151" s="16">
        <v>0.5</v>
      </c>
      <c r="AF151" s="16">
        <v>1</v>
      </c>
    </row>
    <row r="152" spans="22:32" x14ac:dyDescent="0.2">
      <c r="V152" s="4" t="s">
        <v>14</v>
      </c>
      <c r="W152" s="16">
        <v>0</v>
      </c>
      <c r="X152" s="16">
        <v>1</v>
      </c>
      <c r="Y152" s="16">
        <v>0</v>
      </c>
      <c r="Z152" s="16">
        <v>1</v>
      </c>
      <c r="AB152" s="4" t="s">
        <v>14</v>
      </c>
      <c r="AC152" s="16">
        <v>0</v>
      </c>
      <c r="AD152" s="16">
        <v>0</v>
      </c>
      <c r="AE152" s="16">
        <v>1</v>
      </c>
      <c r="AF152" s="16">
        <v>1</v>
      </c>
    </row>
    <row r="153" spans="22:32" x14ac:dyDescent="0.2">
      <c r="V153" s="3" t="s">
        <v>29</v>
      </c>
      <c r="W153" s="16">
        <v>1</v>
      </c>
      <c r="X153" s="16">
        <v>0</v>
      </c>
      <c r="Y153" s="16">
        <v>0</v>
      </c>
      <c r="Z153" s="16">
        <v>1</v>
      </c>
      <c r="AB153" s="4" t="s">
        <v>8</v>
      </c>
      <c r="AC153" s="16">
        <v>1</v>
      </c>
      <c r="AD153" s="16">
        <v>0</v>
      </c>
      <c r="AE153" s="16">
        <v>0</v>
      </c>
      <c r="AF153" s="16">
        <v>1</v>
      </c>
    </row>
    <row r="154" spans="22:32" x14ac:dyDescent="0.2">
      <c r="V154" s="4" t="s">
        <v>14</v>
      </c>
      <c r="W154" s="16">
        <v>1</v>
      </c>
      <c r="X154" s="16">
        <v>0</v>
      </c>
      <c r="Y154" s="16">
        <v>0</v>
      </c>
      <c r="Z154" s="16">
        <v>1</v>
      </c>
      <c r="AB154" s="3" t="s">
        <v>74</v>
      </c>
      <c r="AC154" s="16">
        <v>0.66666666666666663</v>
      </c>
      <c r="AD154" s="16">
        <v>0.33333333333333331</v>
      </c>
      <c r="AE154" s="16">
        <v>0</v>
      </c>
      <c r="AF154" s="16">
        <v>1</v>
      </c>
    </row>
    <row r="155" spans="22:32" x14ac:dyDescent="0.2">
      <c r="V155" s="4" t="s">
        <v>8</v>
      </c>
      <c r="W155" s="16">
        <v>1</v>
      </c>
      <c r="X155" s="16">
        <v>0</v>
      </c>
      <c r="Y155" s="16">
        <v>0</v>
      </c>
      <c r="Z155" s="16">
        <v>1</v>
      </c>
      <c r="AB155" s="4" t="s">
        <v>23</v>
      </c>
      <c r="AC155" s="16">
        <v>1</v>
      </c>
      <c r="AD155" s="16">
        <v>0</v>
      </c>
      <c r="AE155" s="16">
        <v>0</v>
      </c>
      <c r="AF155" s="16">
        <v>1</v>
      </c>
    </row>
    <row r="156" spans="22:32" x14ac:dyDescent="0.2">
      <c r="V156" s="3" t="s">
        <v>74</v>
      </c>
      <c r="W156" s="16">
        <v>0.33333333333333331</v>
      </c>
      <c r="X156" s="16">
        <v>0.33333333333333331</v>
      </c>
      <c r="Y156" s="16">
        <v>0.33333333333333331</v>
      </c>
      <c r="Z156" s="16">
        <v>1</v>
      </c>
      <c r="AB156" s="4" t="s">
        <v>35</v>
      </c>
      <c r="AC156" s="16">
        <v>0</v>
      </c>
      <c r="AD156" s="16">
        <v>1</v>
      </c>
      <c r="AE156" s="16">
        <v>0</v>
      </c>
      <c r="AF156" s="16">
        <v>1</v>
      </c>
    </row>
    <row r="157" spans="22:32" x14ac:dyDescent="0.2">
      <c r="V157" s="4" t="s">
        <v>23</v>
      </c>
      <c r="W157" s="16">
        <v>0</v>
      </c>
      <c r="X157" s="16">
        <v>0</v>
      </c>
      <c r="Y157" s="16">
        <v>1</v>
      </c>
      <c r="Z157" s="16">
        <v>1</v>
      </c>
      <c r="AB157" s="4" t="s">
        <v>5</v>
      </c>
      <c r="AC157" s="16">
        <v>1</v>
      </c>
      <c r="AD157" s="16">
        <v>0</v>
      </c>
      <c r="AE157" s="16">
        <v>0</v>
      </c>
      <c r="AF157" s="16">
        <v>1</v>
      </c>
    </row>
    <row r="158" spans="22:32" x14ac:dyDescent="0.2">
      <c r="V158" s="4" t="s">
        <v>35</v>
      </c>
      <c r="W158" s="16">
        <v>0</v>
      </c>
      <c r="X158" s="16">
        <v>1</v>
      </c>
      <c r="Y158" s="16">
        <v>0</v>
      </c>
      <c r="Z158" s="16">
        <v>1</v>
      </c>
      <c r="AB158" s="3" t="s">
        <v>23</v>
      </c>
      <c r="AC158" s="16">
        <v>0.4</v>
      </c>
      <c r="AD158" s="16">
        <v>0.2</v>
      </c>
      <c r="AE158" s="16">
        <v>0.4</v>
      </c>
      <c r="AF158" s="16">
        <v>1</v>
      </c>
    </row>
    <row r="159" spans="22:32" x14ac:dyDescent="0.2">
      <c r="V159" s="4" t="s">
        <v>5</v>
      </c>
      <c r="W159" s="16">
        <v>1</v>
      </c>
      <c r="X159" s="16">
        <v>0</v>
      </c>
      <c r="Y159" s="16">
        <v>0</v>
      </c>
      <c r="Z159" s="16">
        <v>1</v>
      </c>
      <c r="AB159" s="4" t="s">
        <v>11</v>
      </c>
      <c r="AC159" s="16">
        <v>0</v>
      </c>
      <c r="AD159" s="16">
        <v>1</v>
      </c>
      <c r="AE159" s="16">
        <v>0</v>
      </c>
      <c r="AF159" s="16">
        <v>1</v>
      </c>
    </row>
    <row r="160" spans="22:32" x14ac:dyDescent="0.2">
      <c r="V160" s="3" t="s">
        <v>23</v>
      </c>
      <c r="W160" s="16">
        <v>0.2</v>
      </c>
      <c r="X160" s="16">
        <v>0.2</v>
      </c>
      <c r="Y160" s="16">
        <v>0.6</v>
      </c>
      <c r="Z160" s="16">
        <v>1</v>
      </c>
      <c r="AB160" s="4" t="s">
        <v>15</v>
      </c>
      <c r="AC160" s="16">
        <v>1</v>
      </c>
      <c r="AD160" s="16">
        <v>0</v>
      </c>
      <c r="AE160" s="16">
        <v>0</v>
      </c>
      <c r="AF160" s="16">
        <v>1</v>
      </c>
    </row>
    <row r="161" spans="22:32" x14ac:dyDescent="0.2">
      <c r="V161" s="4" t="s">
        <v>11</v>
      </c>
      <c r="W161" s="16">
        <v>0</v>
      </c>
      <c r="X161" s="16">
        <v>0</v>
      </c>
      <c r="Y161" s="16">
        <v>1</v>
      </c>
      <c r="Z161" s="16">
        <v>1</v>
      </c>
      <c r="AB161" s="4" t="s">
        <v>19</v>
      </c>
      <c r="AC161" s="16">
        <v>0</v>
      </c>
      <c r="AD161" s="16">
        <v>0</v>
      </c>
      <c r="AE161" s="16">
        <v>1</v>
      </c>
      <c r="AF161" s="16">
        <v>1</v>
      </c>
    </row>
    <row r="162" spans="22:32" x14ac:dyDescent="0.2">
      <c r="V162" s="4" t="s">
        <v>15</v>
      </c>
      <c r="W162" s="16">
        <v>0</v>
      </c>
      <c r="X162" s="16">
        <v>0</v>
      </c>
      <c r="Y162" s="16">
        <v>1</v>
      </c>
      <c r="Z162" s="16">
        <v>1</v>
      </c>
      <c r="AB162" s="4" t="s">
        <v>20</v>
      </c>
      <c r="AC162" s="16">
        <v>0.5</v>
      </c>
      <c r="AD162" s="16">
        <v>0.5</v>
      </c>
      <c r="AE162" s="16">
        <v>0</v>
      </c>
      <c r="AF162" s="16">
        <v>1</v>
      </c>
    </row>
    <row r="163" spans="22:32" x14ac:dyDescent="0.2">
      <c r="V163" s="4" t="s">
        <v>19</v>
      </c>
      <c r="W163" s="16">
        <v>0</v>
      </c>
      <c r="X163" s="16">
        <v>1</v>
      </c>
      <c r="Y163" s="16">
        <v>0</v>
      </c>
      <c r="Z163" s="16">
        <v>1</v>
      </c>
      <c r="AB163" s="4" t="s">
        <v>94</v>
      </c>
      <c r="AC163" s="16">
        <v>0</v>
      </c>
      <c r="AD163" s="16">
        <v>0</v>
      </c>
      <c r="AE163" s="16">
        <v>1</v>
      </c>
      <c r="AF163" s="16">
        <v>1</v>
      </c>
    </row>
    <row r="164" spans="22:32" x14ac:dyDescent="0.2">
      <c r="V164" s="4" t="s">
        <v>20</v>
      </c>
      <c r="W164" s="16">
        <v>0.25</v>
      </c>
      <c r="X164" s="16">
        <v>0.25</v>
      </c>
      <c r="Y164" s="16">
        <v>0.5</v>
      </c>
      <c r="Z164" s="16">
        <v>1</v>
      </c>
      <c r="AB164" s="4" t="s">
        <v>34</v>
      </c>
      <c r="AC164" s="16">
        <v>0</v>
      </c>
      <c r="AD164" s="16">
        <v>1</v>
      </c>
      <c r="AE164" s="16">
        <v>0</v>
      </c>
      <c r="AF164" s="16">
        <v>1</v>
      </c>
    </row>
    <row r="165" spans="22:32" x14ac:dyDescent="0.2">
      <c r="V165" s="4" t="s">
        <v>94</v>
      </c>
      <c r="W165" s="16">
        <v>0.5</v>
      </c>
      <c r="X165" s="16">
        <v>0.5</v>
      </c>
      <c r="Y165" s="16">
        <v>0</v>
      </c>
      <c r="Z165" s="16">
        <v>1</v>
      </c>
      <c r="AB165" s="4" t="s">
        <v>74</v>
      </c>
      <c r="AC165" s="16">
        <v>1</v>
      </c>
      <c r="AD165" s="16">
        <v>0</v>
      </c>
      <c r="AE165" s="16">
        <v>0</v>
      </c>
      <c r="AF165" s="16">
        <v>1</v>
      </c>
    </row>
    <row r="166" spans="22:32" x14ac:dyDescent="0.2">
      <c r="V166" s="4" t="s">
        <v>34</v>
      </c>
      <c r="W166" s="16">
        <v>0</v>
      </c>
      <c r="X166" s="16">
        <v>0</v>
      </c>
      <c r="Y166" s="16">
        <v>1</v>
      </c>
      <c r="Z166" s="16">
        <v>1</v>
      </c>
      <c r="AB166" s="4" t="s">
        <v>13</v>
      </c>
      <c r="AC166" s="16">
        <v>0</v>
      </c>
      <c r="AD166" s="16">
        <v>0</v>
      </c>
      <c r="AE166" s="16">
        <v>1</v>
      </c>
      <c r="AF166" s="16">
        <v>1</v>
      </c>
    </row>
    <row r="167" spans="22:32" x14ac:dyDescent="0.2">
      <c r="V167" s="4" t="s">
        <v>74</v>
      </c>
      <c r="W167" s="16">
        <v>0</v>
      </c>
      <c r="X167" s="16">
        <v>0</v>
      </c>
      <c r="Y167" s="16">
        <v>1</v>
      </c>
      <c r="Z167" s="16">
        <v>1</v>
      </c>
      <c r="AB167" s="4" t="s">
        <v>26</v>
      </c>
      <c r="AC167" s="16">
        <v>0</v>
      </c>
      <c r="AD167" s="16">
        <v>0</v>
      </c>
      <c r="AE167" s="16">
        <v>1</v>
      </c>
      <c r="AF167" s="16">
        <v>1</v>
      </c>
    </row>
    <row r="168" spans="22:32" x14ac:dyDescent="0.2">
      <c r="V168" s="4" t="s">
        <v>13</v>
      </c>
      <c r="W168" s="16">
        <v>0</v>
      </c>
      <c r="X168" s="16">
        <v>0</v>
      </c>
      <c r="Y168" s="16">
        <v>1</v>
      </c>
      <c r="Z168" s="16">
        <v>1</v>
      </c>
      <c r="AB168" s="4" t="s">
        <v>66</v>
      </c>
      <c r="AC168" s="16">
        <v>0</v>
      </c>
      <c r="AD168" s="16">
        <v>0</v>
      </c>
      <c r="AE168" s="16">
        <v>1</v>
      </c>
      <c r="AF168" s="16">
        <v>1</v>
      </c>
    </row>
    <row r="169" spans="22:32" x14ac:dyDescent="0.2">
      <c r="V169" s="4" t="s">
        <v>26</v>
      </c>
      <c r="W169" s="16">
        <v>0</v>
      </c>
      <c r="X169" s="16">
        <v>0</v>
      </c>
      <c r="Y169" s="16">
        <v>1</v>
      </c>
      <c r="Z169" s="16">
        <v>1</v>
      </c>
      <c r="AB169" s="4" t="s">
        <v>5</v>
      </c>
      <c r="AC169" s="16">
        <v>1</v>
      </c>
      <c r="AD169" s="16">
        <v>0</v>
      </c>
      <c r="AE169" s="16">
        <v>0</v>
      </c>
      <c r="AF169" s="16">
        <v>1</v>
      </c>
    </row>
    <row r="170" spans="22:32" x14ac:dyDescent="0.2">
      <c r="V170" s="4" t="s">
        <v>66</v>
      </c>
      <c r="W170" s="16">
        <v>0</v>
      </c>
      <c r="X170" s="16">
        <v>0</v>
      </c>
      <c r="Y170" s="16">
        <v>1</v>
      </c>
      <c r="Z170" s="16">
        <v>1</v>
      </c>
      <c r="AB170" s="4" t="s">
        <v>37</v>
      </c>
      <c r="AC170" s="16">
        <v>1</v>
      </c>
      <c r="AD170" s="16">
        <v>0</v>
      </c>
      <c r="AE170" s="16">
        <v>0</v>
      </c>
      <c r="AF170" s="16">
        <v>1</v>
      </c>
    </row>
    <row r="171" spans="22:32" x14ac:dyDescent="0.2">
      <c r="V171" s="4" t="s">
        <v>5</v>
      </c>
      <c r="W171" s="16">
        <v>0.66666666666666663</v>
      </c>
      <c r="X171" s="16">
        <v>0.33333333333333331</v>
      </c>
      <c r="Y171" s="16">
        <v>0</v>
      </c>
      <c r="Z171" s="16">
        <v>1</v>
      </c>
      <c r="AB171" s="4" t="s">
        <v>32</v>
      </c>
      <c r="AC171" s="16">
        <v>0</v>
      </c>
      <c r="AD171" s="16">
        <v>0</v>
      </c>
      <c r="AE171" s="16">
        <v>1</v>
      </c>
      <c r="AF171" s="16">
        <v>1</v>
      </c>
    </row>
    <row r="172" spans="22:32" x14ac:dyDescent="0.2">
      <c r="V172" s="4" t="s">
        <v>37</v>
      </c>
      <c r="W172" s="16">
        <v>0</v>
      </c>
      <c r="X172" s="16">
        <v>0</v>
      </c>
      <c r="Y172" s="16">
        <v>1</v>
      </c>
      <c r="Z172" s="16">
        <v>1</v>
      </c>
      <c r="AB172" s="4" t="s">
        <v>24</v>
      </c>
      <c r="AC172" s="16">
        <v>0</v>
      </c>
      <c r="AD172" s="16">
        <v>0</v>
      </c>
      <c r="AE172" s="16">
        <v>1</v>
      </c>
      <c r="AF172" s="16">
        <v>1</v>
      </c>
    </row>
    <row r="173" spans="22:32" x14ac:dyDescent="0.2">
      <c r="V173" s="4" t="s">
        <v>32</v>
      </c>
      <c r="W173" s="16">
        <v>0</v>
      </c>
      <c r="X173" s="16">
        <v>0</v>
      </c>
      <c r="Y173" s="16">
        <v>1</v>
      </c>
      <c r="Z173" s="16">
        <v>1</v>
      </c>
      <c r="AB173" s="3" t="s">
        <v>28</v>
      </c>
      <c r="AC173" s="16">
        <v>0.7142857142857143</v>
      </c>
      <c r="AD173" s="16">
        <v>0.14285714285714285</v>
      </c>
      <c r="AE173" s="16">
        <v>0.14285714285714285</v>
      </c>
      <c r="AF173" s="16">
        <v>1</v>
      </c>
    </row>
    <row r="174" spans="22:32" x14ac:dyDescent="0.2">
      <c r="V174" s="4" t="s">
        <v>24</v>
      </c>
      <c r="W174" s="16">
        <v>0</v>
      </c>
      <c r="X174" s="16">
        <v>0</v>
      </c>
      <c r="Y174" s="16">
        <v>1</v>
      </c>
      <c r="Z174" s="16">
        <v>1</v>
      </c>
      <c r="AB174" s="4" t="s">
        <v>7</v>
      </c>
      <c r="AC174" s="16">
        <v>1</v>
      </c>
      <c r="AD174" s="16">
        <v>0</v>
      </c>
      <c r="AE174" s="16">
        <v>0</v>
      </c>
      <c r="AF174" s="16">
        <v>1</v>
      </c>
    </row>
    <row r="175" spans="22:32" x14ac:dyDescent="0.2">
      <c r="V175" s="3" t="s">
        <v>28</v>
      </c>
      <c r="W175" s="16">
        <v>0.2857142857142857</v>
      </c>
      <c r="X175" s="16">
        <v>0.42857142857142855</v>
      </c>
      <c r="Y175" s="16">
        <v>0.2857142857142857</v>
      </c>
      <c r="Z175" s="16">
        <v>1</v>
      </c>
      <c r="AB175" s="4" t="s">
        <v>59</v>
      </c>
      <c r="AC175" s="16">
        <v>1</v>
      </c>
      <c r="AD175" s="16">
        <v>0</v>
      </c>
      <c r="AE175" s="16">
        <v>0</v>
      </c>
      <c r="AF175" s="16">
        <v>1</v>
      </c>
    </row>
    <row r="176" spans="22:32" x14ac:dyDescent="0.2">
      <c r="V176" s="4" t="s">
        <v>7</v>
      </c>
      <c r="W176" s="16">
        <v>1</v>
      </c>
      <c r="X176" s="16">
        <v>0</v>
      </c>
      <c r="Y176" s="16">
        <v>0</v>
      </c>
      <c r="Z176" s="16">
        <v>1</v>
      </c>
      <c r="AB176" s="4" t="s">
        <v>94</v>
      </c>
      <c r="AC176" s="16">
        <v>1</v>
      </c>
      <c r="AD176" s="16">
        <v>0</v>
      </c>
      <c r="AE176" s="16">
        <v>0</v>
      </c>
      <c r="AF176" s="16">
        <v>1</v>
      </c>
    </row>
    <row r="177" spans="22:32" x14ac:dyDescent="0.2">
      <c r="V177" s="4" t="s">
        <v>61</v>
      </c>
      <c r="W177" s="16">
        <v>0</v>
      </c>
      <c r="X177" s="16">
        <v>0</v>
      </c>
      <c r="Y177" s="16">
        <v>1</v>
      </c>
      <c r="Z177" s="16">
        <v>1</v>
      </c>
      <c r="AB177" s="4" t="s">
        <v>13</v>
      </c>
      <c r="AC177" s="16">
        <v>0</v>
      </c>
      <c r="AD177" s="16">
        <v>0</v>
      </c>
      <c r="AE177" s="16">
        <v>1</v>
      </c>
      <c r="AF177" s="16">
        <v>1</v>
      </c>
    </row>
    <row r="178" spans="22:32" x14ac:dyDescent="0.2">
      <c r="V178" s="4" t="s">
        <v>94</v>
      </c>
      <c r="W178" s="16">
        <v>0</v>
      </c>
      <c r="X178" s="16">
        <v>1</v>
      </c>
      <c r="Y178" s="16">
        <v>0</v>
      </c>
      <c r="Z178" s="16">
        <v>1</v>
      </c>
      <c r="AB178" s="4" t="s">
        <v>26</v>
      </c>
      <c r="AC178" s="16">
        <v>1</v>
      </c>
      <c r="AD178" s="16">
        <v>0</v>
      </c>
      <c r="AE178" s="16">
        <v>0</v>
      </c>
      <c r="AF178" s="16">
        <v>1</v>
      </c>
    </row>
    <row r="179" spans="22:32" x14ac:dyDescent="0.2">
      <c r="V179" s="4" t="s">
        <v>13</v>
      </c>
      <c r="W179" s="16">
        <v>0</v>
      </c>
      <c r="X179" s="16">
        <v>0</v>
      </c>
      <c r="Y179" s="16">
        <v>1</v>
      </c>
      <c r="Z179" s="16">
        <v>1</v>
      </c>
      <c r="AB179" s="4" t="s">
        <v>66</v>
      </c>
      <c r="AC179" s="16">
        <v>0</v>
      </c>
      <c r="AD179" s="16">
        <v>1</v>
      </c>
      <c r="AE179" s="16">
        <v>0</v>
      </c>
      <c r="AF179" s="16">
        <v>1</v>
      </c>
    </row>
    <row r="180" spans="22:32" x14ac:dyDescent="0.2">
      <c r="V180" s="4" t="s">
        <v>26</v>
      </c>
      <c r="W180" s="16">
        <v>0</v>
      </c>
      <c r="X180" s="16">
        <v>1</v>
      </c>
      <c r="Y180" s="16">
        <v>0</v>
      </c>
      <c r="Z180" s="16">
        <v>1</v>
      </c>
      <c r="AB180" s="3" t="s">
        <v>49</v>
      </c>
      <c r="AC180" s="16">
        <v>1</v>
      </c>
      <c r="AD180" s="16">
        <v>0</v>
      </c>
      <c r="AE180" s="16">
        <v>0</v>
      </c>
      <c r="AF180" s="16">
        <v>1</v>
      </c>
    </row>
    <row r="181" spans="22:32" x14ac:dyDescent="0.2">
      <c r="V181" s="4" t="s">
        <v>66</v>
      </c>
      <c r="W181" s="16">
        <v>0</v>
      </c>
      <c r="X181" s="16">
        <v>1</v>
      </c>
      <c r="Y181" s="16">
        <v>0</v>
      </c>
      <c r="Z181" s="16">
        <v>1</v>
      </c>
      <c r="AB181" s="4" t="s">
        <v>9</v>
      </c>
      <c r="AC181" s="16">
        <v>1</v>
      </c>
      <c r="AD181" s="16">
        <v>0</v>
      </c>
      <c r="AE181" s="16">
        <v>0</v>
      </c>
      <c r="AF181" s="16">
        <v>1</v>
      </c>
    </row>
    <row r="182" spans="22:32" x14ac:dyDescent="0.2">
      <c r="V182" s="3" t="s">
        <v>49</v>
      </c>
      <c r="W182" s="16">
        <v>0</v>
      </c>
      <c r="X182" s="16">
        <v>1</v>
      </c>
      <c r="Y182" s="16">
        <v>0</v>
      </c>
      <c r="Z182" s="16">
        <v>1</v>
      </c>
      <c r="AB182" s="3" t="s">
        <v>13</v>
      </c>
      <c r="AC182" s="16">
        <v>0.42857142857142855</v>
      </c>
      <c r="AD182" s="16">
        <v>0.35714285714285715</v>
      </c>
      <c r="AE182" s="16">
        <v>0.21428571428571427</v>
      </c>
      <c r="AF182" s="16">
        <v>1</v>
      </c>
    </row>
    <row r="183" spans="22:32" x14ac:dyDescent="0.2">
      <c r="V183" s="4" t="s">
        <v>10</v>
      </c>
      <c r="W183" s="16">
        <v>0</v>
      </c>
      <c r="X183" s="16">
        <v>1</v>
      </c>
      <c r="Y183" s="16">
        <v>0</v>
      </c>
      <c r="Z183" s="16">
        <v>1</v>
      </c>
      <c r="AB183" s="4" t="s">
        <v>14</v>
      </c>
      <c r="AC183" s="16">
        <v>0</v>
      </c>
      <c r="AD183" s="16">
        <v>1</v>
      </c>
      <c r="AE183" s="16">
        <v>0</v>
      </c>
      <c r="AF183" s="16">
        <v>1</v>
      </c>
    </row>
    <row r="184" spans="22:32" x14ac:dyDescent="0.2">
      <c r="V184" s="3" t="s">
        <v>13</v>
      </c>
      <c r="W184" s="16">
        <v>0.2857142857142857</v>
      </c>
      <c r="X184" s="16">
        <v>0.14285714285714285</v>
      </c>
      <c r="Y184" s="16">
        <v>0.5714285714285714</v>
      </c>
      <c r="Z184" s="16">
        <v>1</v>
      </c>
      <c r="AB184" s="4" t="s">
        <v>7</v>
      </c>
      <c r="AC184" s="16">
        <v>0</v>
      </c>
      <c r="AD184" s="16">
        <v>1</v>
      </c>
      <c r="AE184" s="16">
        <v>0</v>
      </c>
      <c r="AF184" s="16">
        <v>1</v>
      </c>
    </row>
    <row r="185" spans="22:32" x14ac:dyDescent="0.2">
      <c r="V185" s="4" t="s">
        <v>14</v>
      </c>
      <c r="W185" s="16">
        <v>0</v>
      </c>
      <c r="X185" s="16">
        <v>0</v>
      </c>
      <c r="Y185" s="16">
        <v>1</v>
      </c>
      <c r="Z185" s="16">
        <v>1</v>
      </c>
      <c r="AB185" s="4" t="s">
        <v>9</v>
      </c>
      <c r="AC185" s="16">
        <v>0</v>
      </c>
      <c r="AD185" s="16">
        <v>0</v>
      </c>
      <c r="AE185" s="16">
        <v>1</v>
      </c>
      <c r="AF185" s="16">
        <v>1</v>
      </c>
    </row>
    <row r="186" spans="22:32" x14ac:dyDescent="0.2">
      <c r="V186" s="4" t="s">
        <v>7</v>
      </c>
      <c r="W186" s="16">
        <v>0</v>
      </c>
      <c r="X186" s="16">
        <v>0</v>
      </c>
      <c r="Y186" s="16">
        <v>1</v>
      </c>
      <c r="Z186" s="16">
        <v>1</v>
      </c>
      <c r="AB186" s="4" t="s">
        <v>20</v>
      </c>
      <c r="AC186" s="16">
        <v>1</v>
      </c>
      <c r="AD186" s="16">
        <v>0</v>
      </c>
      <c r="AE186" s="16">
        <v>0</v>
      </c>
      <c r="AF186" s="16">
        <v>1</v>
      </c>
    </row>
    <row r="187" spans="22:32" x14ac:dyDescent="0.2">
      <c r="V187" s="4" t="s">
        <v>10</v>
      </c>
      <c r="W187" s="16">
        <v>0</v>
      </c>
      <c r="X187" s="16">
        <v>0</v>
      </c>
      <c r="Y187" s="16">
        <v>1</v>
      </c>
      <c r="Z187" s="16">
        <v>1</v>
      </c>
      <c r="AB187" s="4" t="s">
        <v>17</v>
      </c>
      <c r="AC187" s="16">
        <v>0</v>
      </c>
      <c r="AD187" s="16">
        <v>0</v>
      </c>
      <c r="AE187" s="16">
        <v>1</v>
      </c>
      <c r="AF187" s="16">
        <v>1</v>
      </c>
    </row>
    <row r="188" spans="22:32" x14ac:dyDescent="0.2">
      <c r="V188" s="4" t="s">
        <v>20</v>
      </c>
      <c r="W188" s="16">
        <v>1</v>
      </c>
      <c r="X188" s="16">
        <v>0</v>
      </c>
      <c r="Y188" s="16">
        <v>0</v>
      </c>
      <c r="Z188" s="16">
        <v>1</v>
      </c>
      <c r="AB188" s="4" t="s">
        <v>23</v>
      </c>
      <c r="AC188" s="16">
        <v>1</v>
      </c>
      <c r="AD188" s="16">
        <v>0</v>
      </c>
      <c r="AE188" s="16">
        <v>0</v>
      </c>
      <c r="AF188" s="16">
        <v>1</v>
      </c>
    </row>
    <row r="189" spans="22:32" x14ac:dyDescent="0.2">
      <c r="V189" s="4" t="s">
        <v>17</v>
      </c>
      <c r="W189" s="16">
        <v>1</v>
      </c>
      <c r="X189" s="16">
        <v>0</v>
      </c>
      <c r="Y189" s="16">
        <v>0</v>
      </c>
      <c r="Z189" s="16">
        <v>1</v>
      </c>
      <c r="AB189" s="4" t="s">
        <v>28</v>
      </c>
      <c r="AC189" s="16">
        <v>1</v>
      </c>
      <c r="AD189" s="16">
        <v>0</v>
      </c>
      <c r="AE189" s="16">
        <v>0</v>
      </c>
      <c r="AF189" s="16">
        <v>1</v>
      </c>
    </row>
    <row r="190" spans="22:32" x14ac:dyDescent="0.2">
      <c r="V190" s="4" t="s">
        <v>23</v>
      </c>
      <c r="W190" s="16">
        <v>1</v>
      </c>
      <c r="X190" s="16">
        <v>0</v>
      </c>
      <c r="Y190" s="16">
        <v>0</v>
      </c>
      <c r="Z190" s="16">
        <v>1</v>
      </c>
      <c r="AB190" s="4" t="s">
        <v>8</v>
      </c>
      <c r="AC190" s="16">
        <v>0</v>
      </c>
      <c r="AD190" s="16">
        <v>0.5</v>
      </c>
      <c r="AE190" s="16">
        <v>0.5</v>
      </c>
      <c r="AF190" s="16">
        <v>1</v>
      </c>
    </row>
    <row r="191" spans="22:32" x14ac:dyDescent="0.2">
      <c r="V191" s="4" t="s">
        <v>28</v>
      </c>
      <c r="W191" s="16">
        <v>1</v>
      </c>
      <c r="X191" s="16">
        <v>0</v>
      </c>
      <c r="Y191" s="16">
        <v>0</v>
      </c>
      <c r="Z191" s="16">
        <v>1</v>
      </c>
      <c r="AB191" s="4" t="s">
        <v>5</v>
      </c>
      <c r="AC191" s="16">
        <v>0.5</v>
      </c>
      <c r="AD191" s="16">
        <v>0.5</v>
      </c>
      <c r="AE191" s="16">
        <v>0</v>
      </c>
      <c r="AF191" s="16">
        <v>1</v>
      </c>
    </row>
    <row r="192" spans="22:32" x14ac:dyDescent="0.2">
      <c r="V192" s="4" t="s">
        <v>8</v>
      </c>
      <c r="W192" s="16">
        <v>0</v>
      </c>
      <c r="X192" s="16">
        <v>0</v>
      </c>
      <c r="Y192" s="16">
        <v>1</v>
      </c>
      <c r="Z192" s="16">
        <v>1</v>
      </c>
      <c r="AB192" s="4" t="s">
        <v>32</v>
      </c>
      <c r="AC192" s="16">
        <v>1</v>
      </c>
      <c r="AD192" s="16">
        <v>0</v>
      </c>
      <c r="AE192" s="16">
        <v>0</v>
      </c>
      <c r="AF192" s="16">
        <v>1</v>
      </c>
    </row>
    <row r="193" spans="22:32" x14ac:dyDescent="0.2">
      <c r="V193" s="4" t="s">
        <v>5</v>
      </c>
      <c r="W193" s="16">
        <v>0</v>
      </c>
      <c r="X193" s="16">
        <v>0.5</v>
      </c>
      <c r="Y193" s="16">
        <v>0.5</v>
      </c>
      <c r="Z193" s="16">
        <v>1</v>
      </c>
      <c r="AB193" s="3" t="s">
        <v>35</v>
      </c>
      <c r="AC193" s="16">
        <v>0.36842105263157893</v>
      </c>
      <c r="AD193" s="16">
        <v>0.21052631578947367</v>
      </c>
      <c r="AE193" s="16">
        <v>0.42105263157894735</v>
      </c>
      <c r="AF193" s="16">
        <v>1</v>
      </c>
    </row>
    <row r="194" spans="22:32" x14ac:dyDescent="0.2">
      <c r="V194" s="4" t="s">
        <v>32</v>
      </c>
      <c r="W194" s="16">
        <v>0</v>
      </c>
      <c r="X194" s="16">
        <v>0</v>
      </c>
      <c r="Y194" s="16">
        <v>1</v>
      </c>
      <c r="Z194" s="16">
        <v>1</v>
      </c>
      <c r="AB194" s="4" t="s">
        <v>11</v>
      </c>
      <c r="AC194" s="16">
        <v>0</v>
      </c>
      <c r="AD194" s="16">
        <v>0</v>
      </c>
      <c r="AE194" s="16">
        <v>1</v>
      </c>
      <c r="AF194" s="16">
        <v>1</v>
      </c>
    </row>
    <row r="195" spans="22:32" x14ac:dyDescent="0.2">
      <c r="V195" s="3" t="s">
        <v>35</v>
      </c>
      <c r="W195" s="16">
        <v>0.31578947368421051</v>
      </c>
      <c r="X195" s="16">
        <v>0.15789473684210525</v>
      </c>
      <c r="Y195" s="16">
        <v>0.52631578947368418</v>
      </c>
      <c r="Z195" s="16">
        <v>1</v>
      </c>
      <c r="AB195" s="4" t="s">
        <v>15</v>
      </c>
      <c r="AC195" s="16">
        <v>0.25</v>
      </c>
      <c r="AD195" s="16">
        <v>0.25</v>
      </c>
      <c r="AE195" s="16">
        <v>0.5</v>
      </c>
      <c r="AF195" s="16">
        <v>1</v>
      </c>
    </row>
    <row r="196" spans="22:32" x14ac:dyDescent="0.2">
      <c r="V196" s="4" t="s">
        <v>11</v>
      </c>
      <c r="W196" s="16">
        <v>0</v>
      </c>
      <c r="X196" s="16">
        <v>0</v>
      </c>
      <c r="Y196" s="16">
        <v>1</v>
      </c>
      <c r="Z196" s="16">
        <v>1</v>
      </c>
      <c r="AB196" s="4" t="s">
        <v>7</v>
      </c>
      <c r="AC196" s="16">
        <v>1</v>
      </c>
      <c r="AD196" s="16">
        <v>0</v>
      </c>
      <c r="AE196" s="16">
        <v>0</v>
      </c>
      <c r="AF196" s="16">
        <v>1</v>
      </c>
    </row>
    <row r="197" spans="22:32" x14ac:dyDescent="0.2">
      <c r="V197" s="4" t="s">
        <v>15</v>
      </c>
      <c r="W197" s="16">
        <v>0.75</v>
      </c>
      <c r="X197" s="16">
        <v>0</v>
      </c>
      <c r="Y197" s="16">
        <v>0.25</v>
      </c>
      <c r="Z197" s="16">
        <v>1</v>
      </c>
      <c r="AB197" s="4" t="s">
        <v>20</v>
      </c>
      <c r="AC197" s="16">
        <v>0</v>
      </c>
      <c r="AD197" s="16">
        <v>0.5</v>
      </c>
      <c r="AE197" s="16">
        <v>0.5</v>
      </c>
      <c r="AF197" s="16">
        <v>1</v>
      </c>
    </row>
    <row r="198" spans="22:32" x14ac:dyDescent="0.2">
      <c r="V198" s="4" t="s">
        <v>7</v>
      </c>
      <c r="W198" s="16">
        <v>0.33333333333333331</v>
      </c>
      <c r="X198" s="16">
        <v>0.33333333333333331</v>
      </c>
      <c r="Y198" s="16">
        <v>0.33333333333333331</v>
      </c>
      <c r="Z198" s="16">
        <v>1</v>
      </c>
      <c r="AB198" s="4" t="s">
        <v>71</v>
      </c>
      <c r="AC198" s="16">
        <v>0</v>
      </c>
      <c r="AD198" s="16">
        <v>0</v>
      </c>
      <c r="AE198" s="16">
        <v>1</v>
      </c>
      <c r="AF198" s="16">
        <v>1</v>
      </c>
    </row>
    <row r="199" spans="22:32" x14ac:dyDescent="0.2">
      <c r="V199" s="4" t="s">
        <v>20</v>
      </c>
      <c r="W199" s="16">
        <v>0.5</v>
      </c>
      <c r="X199" s="16">
        <v>0</v>
      </c>
      <c r="Y199" s="16">
        <v>0.5</v>
      </c>
      <c r="Z199" s="16">
        <v>1</v>
      </c>
      <c r="AB199" s="4" t="s">
        <v>94</v>
      </c>
      <c r="AC199" s="16">
        <v>1</v>
      </c>
      <c r="AD199" s="16">
        <v>0</v>
      </c>
      <c r="AE199" s="16">
        <v>0</v>
      </c>
      <c r="AF199" s="16">
        <v>1</v>
      </c>
    </row>
    <row r="200" spans="22:32" x14ac:dyDescent="0.2">
      <c r="V200" s="4" t="s">
        <v>71</v>
      </c>
      <c r="W200" s="16">
        <v>0</v>
      </c>
      <c r="X200" s="16">
        <v>0</v>
      </c>
      <c r="Y200" s="16">
        <v>1</v>
      </c>
      <c r="Z200" s="16">
        <v>1</v>
      </c>
      <c r="AB200" s="4" t="s">
        <v>74</v>
      </c>
      <c r="AC200" s="16">
        <v>0</v>
      </c>
      <c r="AD200" s="16">
        <v>1</v>
      </c>
      <c r="AE200" s="16">
        <v>0</v>
      </c>
      <c r="AF200" s="16">
        <v>1</v>
      </c>
    </row>
    <row r="201" spans="22:32" x14ac:dyDescent="0.2">
      <c r="V201" s="4" t="s">
        <v>94</v>
      </c>
      <c r="W201" s="16">
        <v>0</v>
      </c>
      <c r="X201" s="16">
        <v>0</v>
      </c>
      <c r="Y201" s="16">
        <v>1</v>
      </c>
      <c r="Z201" s="16">
        <v>1</v>
      </c>
      <c r="AB201" s="4" t="s">
        <v>26</v>
      </c>
      <c r="AC201" s="16">
        <v>0</v>
      </c>
      <c r="AD201" s="16">
        <v>0</v>
      </c>
      <c r="AE201" s="16">
        <v>1</v>
      </c>
      <c r="AF201" s="16">
        <v>1</v>
      </c>
    </row>
    <row r="202" spans="22:32" x14ac:dyDescent="0.2">
      <c r="V202" s="4" t="s">
        <v>74</v>
      </c>
      <c r="W202" s="16">
        <v>0</v>
      </c>
      <c r="X202" s="16">
        <v>1</v>
      </c>
      <c r="Y202" s="16">
        <v>0</v>
      </c>
      <c r="Z202" s="16">
        <v>1</v>
      </c>
      <c r="AB202" s="4" t="s">
        <v>5</v>
      </c>
      <c r="AC202" s="16">
        <v>0.5</v>
      </c>
      <c r="AD202" s="16">
        <v>0.5</v>
      </c>
      <c r="AE202" s="16">
        <v>0</v>
      </c>
      <c r="AF202" s="16">
        <v>1</v>
      </c>
    </row>
    <row r="203" spans="22:32" x14ac:dyDescent="0.2">
      <c r="V203" s="4" t="s">
        <v>26</v>
      </c>
      <c r="W203" s="16">
        <v>0</v>
      </c>
      <c r="X203" s="16">
        <v>1</v>
      </c>
      <c r="Y203" s="16">
        <v>0</v>
      </c>
      <c r="Z203" s="16">
        <v>1</v>
      </c>
      <c r="AB203" s="4" t="s">
        <v>37</v>
      </c>
      <c r="AC203" s="16">
        <v>0.5</v>
      </c>
      <c r="AD203" s="16">
        <v>0</v>
      </c>
      <c r="AE203" s="16">
        <v>0.5</v>
      </c>
      <c r="AF203" s="16">
        <v>1</v>
      </c>
    </row>
    <row r="204" spans="22:32" x14ac:dyDescent="0.2">
      <c r="V204" s="4" t="s">
        <v>5</v>
      </c>
      <c r="W204" s="16">
        <v>0.5</v>
      </c>
      <c r="X204" s="16">
        <v>0</v>
      </c>
      <c r="Y204" s="16">
        <v>0.5</v>
      </c>
      <c r="Z204" s="16">
        <v>1</v>
      </c>
      <c r="AB204" s="4" t="s">
        <v>56</v>
      </c>
      <c r="AC204" s="16">
        <v>0</v>
      </c>
      <c r="AD204" s="16">
        <v>0</v>
      </c>
      <c r="AE204" s="16">
        <v>1</v>
      </c>
      <c r="AF204" s="16">
        <v>1</v>
      </c>
    </row>
    <row r="205" spans="22:32" x14ac:dyDescent="0.2">
      <c r="V205" s="4" t="s">
        <v>37</v>
      </c>
      <c r="W205" s="16">
        <v>0</v>
      </c>
      <c r="X205" s="16">
        <v>0</v>
      </c>
      <c r="Y205" s="16">
        <v>1</v>
      </c>
      <c r="Z205" s="16">
        <v>1</v>
      </c>
      <c r="AB205" s="3" t="s">
        <v>52</v>
      </c>
      <c r="AC205" s="16">
        <v>1</v>
      </c>
      <c r="AD205" s="16">
        <v>0</v>
      </c>
      <c r="AE205" s="16">
        <v>0</v>
      </c>
      <c r="AF205" s="16">
        <v>1</v>
      </c>
    </row>
    <row r="206" spans="22:32" x14ac:dyDescent="0.2">
      <c r="V206" s="4" t="s">
        <v>56</v>
      </c>
      <c r="W206" s="16">
        <v>0</v>
      </c>
      <c r="X206" s="16">
        <v>0</v>
      </c>
      <c r="Y206" s="16">
        <v>1</v>
      </c>
      <c r="Z206" s="16">
        <v>1</v>
      </c>
      <c r="AB206" s="4" t="s">
        <v>7</v>
      </c>
      <c r="AC206" s="16">
        <v>1</v>
      </c>
      <c r="AD206" s="16">
        <v>0</v>
      </c>
      <c r="AE206" s="16">
        <v>0</v>
      </c>
      <c r="AF206" s="16">
        <v>1</v>
      </c>
    </row>
    <row r="207" spans="22:32" x14ac:dyDescent="0.2">
      <c r="V207" s="3" t="s">
        <v>52</v>
      </c>
      <c r="W207" s="16">
        <v>1</v>
      </c>
      <c r="X207" s="16">
        <v>0</v>
      </c>
      <c r="Y207" s="16">
        <v>0</v>
      </c>
      <c r="Z207" s="16">
        <v>1</v>
      </c>
      <c r="AB207" s="3" t="s">
        <v>40</v>
      </c>
      <c r="AC207" s="16">
        <v>0.66666666666666663</v>
      </c>
      <c r="AD207" s="16">
        <v>0.16666666666666666</v>
      </c>
      <c r="AE207" s="16">
        <v>0.16666666666666666</v>
      </c>
      <c r="AF207" s="16">
        <v>1</v>
      </c>
    </row>
    <row r="208" spans="22:32" x14ac:dyDescent="0.2">
      <c r="V208" s="4" t="s">
        <v>7</v>
      </c>
      <c r="W208" s="16">
        <v>1</v>
      </c>
      <c r="X208" s="16">
        <v>0</v>
      </c>
      <c r="Y208" s="16">
        <v>0</v>
      </c>
      <c r="Z208" s="16">
        <v>1</v>
      </c>
      <c r="AB208" s="4" t="s">
        <v>9</v>
      </c>
      <c r="AC208" s="16">
        <v>0</v>
      </c>
      <c r="AD208" s="16">
        <v>0</v>
      </c>
      <c r="AE208" s="16">
        <v>1</v>
      </c>
      <c r="AF208" s="16">
        <v>1</v>
      </c>
    </row>
    <row r="209" spans="22:32" x14ac:dyDescent="0.2">
      <c r="V209" s="3" t="s">
        <v>40</v>
      </c>
      <c r="W209" s="16">
        <v>0.33333333333333331</v>
      </c>
      <c r="X209" s="16">
        <v>0.16666666666666666</v>
      </c>
      <c r="Y209" s="16">
        <v>0.5</v>
      </c>
      <c r="Z209" s="16">
        <v>1</v>
      </c>
      <c r="AB209" s="4" t="s">
        <v>20</v>
      </c>
      <c r="AC209" s="16">
        <v>0</v>
      </c>
      <c r="AD209" s="16">
        <v>1</v>
      </c>
      <c r="AE209" s="16">
        <v>0</v>
      </c>
      <c r="AF209" s="16">
        <v>1</v>
      </c>
    </row>
    <row r="210" spans="22:32" x14ac:dyDescent="0.2">
      <c r="V210" s="4" t="s">
        <v>10</v>
      </c>
      <c r="W210" s="16">
        <v>0</v>
      </c>
      <c r="X210" s="16">
        <v>0</v>
      </c>
      <c r="Y210" s="16">
        <v>1</v>
      </c>
      <c r="Z210" s="16">
        <v>1</v>
      </c>
      <c r="AB210" s="4" t="s">
        <v>34</v>
      </c>
      <c r="AC210" s="16">
        <v>1</v>
      </c>
      <c r="AD210" s="16">
        <v>0</v>
      </c>
      <c r="AE210" s="16">
        <v>0</v>
      </c>
      <c r="AF210" s="16">
        <v>1</v>
      </c>
    </row>
    <row r="211" spans="22:32" x14ac:dyDescent="0.2">
      <c r="V211" s="4" t="s">
        <v>20</v>
      </c>
      <c r="W211" s="16">
        <v>0</v>
      </c>
      <c r="X211" s="16">
        <v>0</v>
      </c>
      <c r="Y211" s="16">
        <v>1</v>
      </c>
      <c r="Z211" s="16">
        <v>1</v>
      </c>
      <c r="AB211" s="4" t="s">
        <v>26</v>
      </c>
      <c r="AC211" s="16">
        <v>1</v>
      </c>
      <c r="AD211" s="16">
        <v>0</v>
      </c>
      <c r="AE211" s="16">
        <v>0</v>
      </c>
      <c r="AF211" s="16">
        <v>1</v>
      </c>
    </row>
    <row r="212" spans="22:32" x14ac:dyDescent="0.2">
      <c r="V212" s="4" t="s">
        <v>34</v>
      </c>
      <c r="W212" s="16">
        <v>0.5</v>
      </c>
      <c r="X212" s="16">
        <v>0.5</v>
      </c>
      <c r="Y212" s="16">
        <v>0</v>
      </c>
      <c r="Z212" s="16">
        <v>1</v>
      </c>
      <c r="AB212" s="4" t="s">
        <v>5</v>
      </c>
      <c r="AC212" s="16">
        <v>1</v>
      </c>
      <c r="AD212" s="16">
        <v>0</v>
      </c>
      <c r="AE212" s="16">
        <v>0</v>
      </c>
      <c r="AF212" s="16">
        <v>1</v>
      </c>
    </row>
    <row r="213" spans="22:32" x14ac:dyDescent="0.2">
      <c r="V213" s="4" t="s">
        <v>26</v>
      </c>
      <c r="W213" s="16">
        <v>1</v>
      </c>
      <c r="X213" s="16">
        <v>0</v>
      </c>
      <c r="Y213" s="16">
        <v>0</v>
      </c>
      <c r="Z213" s="16">
        <v>1</v>
      </c>
      <c r="AB213" s="3" t="s">
        <v>21</v>
      </c>
      <c r="AC213" s="16">
        <v>1</v>
      </c>
      <c r="AD213" s="16">
        <v>0</v>
      </c>
      <c r="AE213" s="16">
        <v>0</v>
      </c>
      <c r="AF213" s="16">
        <v>1</v>
      </c>
    </row>
    <row r="214" spans="22:32" x14ac:dyDescent="0.2">
      <c r="V214" s="4" t="s">
        <v>5</v>
      </c>
      <c r="W214" s="16">
        <v>0</v>
      </c>
      <c r="X214" s="16">
        <v>0</v>
      </c>
      <c r="Y214" s="16">
        <v>1</v>
      </c>
      <c r="Z214" s="16">
        <v>1</v>
      </c>
      <c r="AB214" s="4" t="s">
        <v>94</v>
      </c>
      <c r="AC214" s="16">
        <v>1</v>
      </c>
      <c r="AD214" s="16">
        <v>0</v>
      </c>
      <c r="AE214" s="16">
        <v>0</v>
      </c>
      <c r="AF214" s="16">
        <v>1</v>
      </c>
    </row>
    <row r="215" spans="22:32" x14ac:dyDescent="0.2">
      <c r="V215" s="3" t="s">
        <v>21</v>
      </c>
      <c r="W215" s="16">
        <v>0</v>
      </c>
      <c r="X215" s="16">
        <v>1</v>
      </c>
      <c r="Y215" s="16">
        <v>0</v>
      </c>
      <c r="Z215" s="16">
        <v>1</v>
      </c>
      <c r="AB215" s="3" t="s">
        <v>75</v>
      </c>
      <c r="AC215" s="16">
        <v>1</v>
      </c>
      <c r="AD215" s="16">
        <v>0</v>
      </c>
      <c r="AE215" s="16">
        <v>0</v>
      </c>
      <c r="AF215" s="16">
        <v>1</v>
      </c>
    </row>
    <row r="216" spans="22:32" x14ac:dyDescent="0.2">
      <c r="V216" s="4" t="s">
        <v>94</v>
      </c>
      <c r="W216" s="16">
        <v>0</v>
      </c>
      <c r="X216" s="16">
        <v>1</v>
      </c>
      <c r="Y216" s="16">
        <v>0</v>
      </c>
      <c r="Z216" s="16">
        <v>1</v>
      </c>
      <c r="AB216" s="4" t="s">
        <v>15</v>
      </c>
      <c r="AC216" s="16">
        <v>1</v>
      </c>
      <c r="AD216" s="16">
        <v>0</v>
      </c>
      <c r="AE216" s="16">
        <v>0</v>
      </c>
      <c r="AF216" s="16">
        <v>1</v>
      </c>
    </row>
    <row r="217" spans="22:32" x14ac:dyDescent="0.2">
      <c r="V217" s="3" t="s">
        <v>75</v>
      </c>
      <c r="W217" s="16">
        <v>0</v>
      </c>
      <c r="X217" s="16">
        <v>0</v>
      </c>
      <c r="Y217" s="16">
        <v>1</v>
      </c>
      <c r="Z217" s="16">
        <v>1</v>
      </c>
      <c r="AB217" s="3" t="s">
        <v>8</v>
      </c>
      <c r="AC217" s="16">
        <v>0.54545454545454541</v>
      </c>
      <c r="AD217" s="16">
        <v>9.0909090909090912E-2</v>
      </c>
      <c r="AE217" s="16">
        <v>0.36363636363636365</v>
      </c>
      <c r="AF217" s="16">
        <v>1</v>
      </c>
    </row>
    <row r="218" spans="22:32" x14ac:dyDescent="0.2">
      <c r="V218" s="4" t="s">
        <v>15</v>
      </c>
      <c r="W218" s="16">
        <v>0</v>
      </c>
      <c r="X218" s="16">
        <v>0</v>
      </c>
      <c r="Y218" s="16">
        <v>1</v>
      </c>
      <c r="Z218" s="16">
        <v>1</v>
      </c>
      <c r="AB218" s="4" t="s">
        <v>30</v>
      </c>
      <c r="AC218" s="16">
        <v>0</v>
      </c>
      <c r="AD218" s="16">
        <v>0</v>
      </c>
      <c r="AE218" s="16">
        <v>1</v>
      </c>
      <c r="AF218" s="16">
        <v>1</v>
      </c>
    </row>
    <row r="219" spans="22:32" x14ac:dyDescent="0.2">
      <c r="V219" s="3" t="s">
        <v>8</v>
      </c>
      <c r="W219" s="16">
        <v>0.54545454545454541</v>
      </c>
      <c r="X219" s="16">
        <v>0.18181818181818182</v>
      </c>
      <c r="Y219" s="16">
        <v>0.27272727272727271</v>
      </c>
      <c r="Z219" s="16">
        <v>1</v>
      </c>
      <c r="AB219" s="4" t="s">
        <v>15</v>
      </c>
      <c r="AC219" s="16">
        <v>0.33333333333333331</v>
      </c>
      <c r="AD219" s="16">
        <v>0.33333333333333331</v>
      </c>
      <c r="AE219" s="16">
        <v>0.33333333333333331</v>
      </c>
      <c r="AF219" s="16">
        <v>1</v>
      </c>
    </row>
    <row r="220" spans="22:32" x14ac:dyDescent="0.2">
      <c r="V220" s="4" t="s">
        <v>30</v>
      </c>
      <c r="W220" s="16">
        <v>0</v>
      </c>
      <c r="X220" s="16">
        <v>0</v>
      </c>
      <c r="Y220" s="16">
        <v>1</v>
      </c>
      <c r="Z220" s="16">
        <v>1</v>
      </c>
      <c r="AB220" s="4" t="s">
        <v>7</v>
      </c>
      <c r="AC220" s="16">
        <v>0.5</v>
      </c>
      <c r="AD220" s="16">
        <v>0</v>
      </c>
      <c r="AE220" s="16">
        <v>0.5</v>
      </c>
      <c r="AF220" s="16">
        <v>1</v>
      </c>
    </row>
    <row r="221" spans="22:32" x14ac:dyDescent="0.2">
      <c r="V221" s="4" t="s">
        <v>15</v>
      </c>
      <c r="W221" s="16">
        <v>0.66666666666666663</v>
      </c>
      <c r="X221" s="16">
        <v>0.33333333333333331</v>
      </c>
      <c r="Y221" s="16">
        <v>0</v>
      </c>
      <c r="Z221" s="16">
        <v>1</v>
      </c>
      <c r="AB221" s="4" t="s">
        <v>9</v>
      </c>
      <c r="AC221" s="16">
        <v>1</v>
      </c>
      <c r="AD221" s="16">
        <v>0</v>
      </c>
      <c r="AE221" s="16">
        <v>0</v>
      </c>
      <c r="AF221" s="16">
        <v>1</v>
      </c>
    </row>
    <row r="222" spans="22:32" x14ac:dyDescent="0.2">
      <c r="V222" s="4" t="s">
        <v>7</v>
      </c>
      <c r="W222" s="16">
        <v>1</v>
      </c>
      <c r="X222" s="16">
        <v>0</v>
      </c>
      <c r="Y222" s="16">
        <v>0</v>
      </c>
      <c r="Z222" s="16">
        <v>1</v>
      </c>
      <c r="AB222" s="4" t="s">
        <v>20</v>
      </c>
      <c r="AC222" s="16">
        <v>1</v>
      </c>
      <c r="AD222" s="16">
        <v>0</v>
      </c>
      <c r="AE222" s="16">
        <v>0</v>
      </c>
      <c r="AF222" s="16">
        <v>1</v>
      </c>
    </row>
    <row r="223" spans="22:32" x14ac:dyDescent="0.2">
      <c r="V223" s="4" t="s">
        <v>10</v>
      </c>
      <c r="W223" s="16">
        <v>1</v>
      </c>
      <c r="X223" s="16">
        <v>0</v>
      </c>
      <c r="Y223" s="16">
        <v>0</v>
      </c>
      <c r="Z223" s="16">
        <v>1</v>
      </c>
      <c r="AB223" s="4" t="s">
        <v>29</v>
      </c>
      <c r="AC223" s="16">
        <v>0</v>
      </c>
      <c r="AD223" s="16">
        <v>0</v>
      </c>
      <c r="AE223" s="16">
        <v>1</v>
      </c>
      <c r="AF223" s="16">
        <v>1</v>
      </c>
    </row>
    <row r="224" spans="22:32" x14ac:dyDescent="0.2">
      <c r="V224" s="4" t="s">
        <v>20</v>
      </c>
      <c r="W224" s="16">
        <v>0</v>
      </c>
      <c r="X224" s="16">
        <v>0</v>
      </c>
      <c r="Y224" s="16">
        <v>1</v>
      </c>
      <c r="Z224" s="16">
        <v>1</v>
      </c>
      <c r="AB224" s="4" t="s">
        <v>13</v>
      </c>
      <c r="AC224" s="16">
        <v>1</v>
      </c>
      <c r="AD224" s="16">
        <v>0</v>
      </c>
      <c r="AE224" s="16">
        <v>0</v>
      </c>
      <c r="AF224" s="16">
        <v>1</v>
      </c>
    </row>
    <row r="225" spans="22:32" x14ac:dyDescent="0.2">
      <c r="V225" s="4" t="s">
        <v>29</v>
      </c>
      <c r="W225" s="16">
        <v>0</v>
      </c>
      <c r="X225" s="16">
        <v>0</v>
      </c>
      <c r="Y225" s="16">
        <v>1</v>
      </c>
      <c r="Z225" s="16">
        <v>1</v>
      </c>
      <c r="AB225" s="3" t="s">
        <v>26</v>
      </c>
      <c r="AC225" s="16">
        <v>0.375</v>
      </c>
      <c r="AD225" s="16">
        <v>0.25</v>
      </c>
      <c r="AE225" s="16">
        <v>0.375</v>
      </c>
      <c r="AF225" s="16">
        <v>1</v>
      </c>
    </row>
    <row r="226" spans="22:32" x14ac:dyDescent="0.2">
      <c r="V226" s="4" t="s">
        <v>13</v>
      </c>
      <c r="W226" s="16">
        <v>0.5</v>
      </c>
      <c r="X226" s="16">
        <v>0.5</v>
      </c>
      <c r="Y226" s="16">
        <v>0</v>
      </c>
      <c r="Z226" s="16">
        <v>1</v>
      </c>
      <c r="AB226" s="4" t="s">
        <v>7</v>
      </c>
      <c r="AC226" s="16">
        <v>1</v>
      </c>
      <c r="AD226" s="16">
        <v>0</v>
      </c>
      <c r="AE226" s="16">
        <v>0</v>
      </c>
      <c r="AF226" s="16">
        <v>1</v>
      </c>
    </row>
    <row r="227" spans="22:32" x14ac:dyDescent="0.2">
      <c r="V227" s="3" t="s">
        <v>26</v>
      </c>
      <c r="W227" s="16">
        <v>0.375</v>
      </c>
      <c r="X227" s="16">
        <v>0.25</v>
      </c>
      <c r="Y227" s="16">
        <v>0.375</v>
      </c>
      <c r="Z227" s="16">
        <v>1</v>
      </c>
      <c r="AB227" s="4" t="s">
        <v>20</v>
      </c>
      <c r="AC227" s="16">
        <v>0</v>
      </c>
      <c r="AD227" s="16">
        <v>0</v>
      </c>
      <c r="AE227" s="16">
        <v>1</v>
      </c>
      <c r="AF227" s="16">
        <v>1</v>
      </c>
    </row>
    <row r="228" spans="22:32" x14ac:dyDescent="0.2">
      <c r="V228" s="4" t="s">
        <v>7</v>
      </c>
      <c r="W228" s="16">
        <v>0</v>
      </c>
      <c r="X228" s="16">
        <v>0.5</v>
      </c>
      <c r="Y228" s="16">
        <v>0.5</v>
      </c>
      <c r="Z228" s="16">
        <v>1</v>
      </c>
      <c r="AB228" s="4" t="s">
        <v>71</v>
      </c>
      <c r="AC228" s="16">
        <v>0</v>
      </c>
      <c r="AD228" s="16">
        <v>0</v>
      </c>
      <c r="AE228" s="16">
        <v>1</v>
      </c>
      <c r="AF228" s="16">
        <v>1</v>
      </c>
    </row>
    <row r="229" spans="22:32" x14ac:dyDescent="0.2">
      <c r="V229" s="4" t="s">
        <v>20</v>
      </c>
      <c r="W229" s="16">
        <v>1</v>
      </c>
      <c r="X229" s="16">
        <v>0</v>
      </c>
      <c r="Y229" s="16">
        <v>0</v>
      </c>
      <c r="Z229" s="16">
        <v>1</v>
      </c>
      <c r="AB229" s="4" t="s">
        <v>23</v>
      </c>
      <c r="AC229" s="16">
        <v>1</v>
      </c>
      <c r="AD229" s="16">
        <v>0</v>
      </c>
      <c r="AE229" s="16">
        <v>0</v>
      </c>
      <c r="AF229" s="16">
        <v>1</v>
      </c>
    </row>
    <row r="230" spans="22:32" x14ac:dyDescent="0.2">
      <c r="V230" s="4" t="s">
        <v>71</v>
      </c>
      <c r="W230" s="16">
        <v>0</v>
      </c>
      <c r="X230" s="16">
        <v>1</v>
      </c>
      <c r="Y230" s="16">
        <v>0</v>
      </c>
      <c r="Z230" s="16">
        <v>1</v>
      </c>
      <c r="AB230" s="4" t="s">
        <v>28</v>
      </c>
      <c r="AC230" s="16">
        <v>0</v>
      </c>
      <c r="AD230" s="16">
        <v>1</v>
      </c>
      <c r="AE230" s="16">
        <v>0</v>
      </c>
      <c r="AF230" s="16">
        <v>1</v>
      </c>
    </row>
    <row r="231" spans="22:32" x14ac:dyDescent="0.2">
      <c r="V231" s="4" t="s">
        <v>23</v>
      </c>
      <c r="W231" s="16">
        <v>1</v>
      </c>
      <c r="X231" s="16">
        <v>0</v>
      </c>
      <c r="Y231" s="16">
        <v>0</v>
      </c>
      <c r="Z231" s="16">
        <v>1</v>
      </c>
      <c r="AB231" s="4" t="s">
        <v>35</v>
      </c>
      <c r="AC231" s="16">
        <v>0</v>
      </c>
      <c r="AD231" s="16">
        <v>1</v>
      </c>
      <c r="AE231" s="16">
        <v>0</v>
      </c>
      <c r="AF231" s="16">
        <v>1</v>
      </c>
    </row>
    <row r="232" spans="22:32" x14ac:dyDescent="0.2">
      <c r="V232" s="4" t="s">
        <v>28</v>
      </c>
      <c r="W232" s="16">
        <v>0</v>
      </c>
      <c r="X232" s="16">
        <v>0</v>
      </c>
      <c r="Y232" s="16">
        <v>1</v>
      </c>
      <c r="Z232" s="16">
        <v>1</v>
      </c>
      <c r="AB232" s="4" t="s">
        <v>40</v>
      </c>
      <c r="AC232" s="16">
        <v>0</v>
      </c>
      <c r="AD232" s="16">
        <v>0</v>
      </c>
      <c r="AE232" s="16">
        <v>1</v>
      </c>
      <c r="AF232" s="16">
        <v>1</v>
      </c>
    </row>
    <row r="233" spans="22:32" x14ac:dyDescent="0.2">
      <c r="V233" s="4" t="s">
        <v>35</v>
      </c>
      <c r="W233" s="16">
        <v>1</v>
      </c>
      <c r="X233" s="16">
        <v>0</v>
      </c>
      <c r="Y233" s="16">
        <v>0</v>
      </c>
      <c r="Z233" s="16">
        <v>1</v>
      </c>
      <c r="AB233" s="3" t="s">
        <v>66</v>
      </c>
      <c r="AC233" s="16">
        <v>0.66666666666666663</v>
      </c>
      <c r="AD233" s="16">
        <v>0.33333333333333331</v>
      </c>
      <c r="AE233" s="16">
        <v>0</v>
      </c>
      <c r="AF233" s="16">
        <v>1</v>
      </c>
    </row>
    <row r="234" spans="22:32" x14ac:dyDescent="0.2">
      <c r="V234" s="4" t="s">
        <v>40</v>
      </c>
      <c r="W234" s="16">
        <v>0</v>
      </c>
      <c r="X234" s="16">
        <v>0</v>
      </c>
      <c r="Y234" s="16">
        <v>1</v>
      </c>
      <c r="Z234" s="16">
        <v>1</v>
      </c>
      <c r="AB234" s="4" t="s">
        <v>94</v>
      </c>
      <c r="AC234" s="16">
        <v>1</v>
      </c>
      <c r="AD234" s="16">
        <v>0</v>
      </c>
      <c r="AE234" s="16">
        <v>0</v>
      </c>
      <c r="AF234" s="16">
        <v>1</v>
      </c>
    </row>
    <row r="235" spans="22:32" x14ac:dyDescent="0.2">
      <c r="V235" s="3" t="s">
        <v>66</v>
      </c>
      <c r="W235" s="16">
        <v>0.33333333333333331</v>
      </c>
      <c r="X235" s="16">
        <v>0.33333333333333331</v>
      </c>
      <c r="Y235" s="16">
        <v>0.33333333333333331</v>
      </c>
      <c r="Z235" s="16">
        <v>1</v>
      </c>
      <c r="AB235" s="4" t="s">
        <v>23</v>
      </c>
      <c r="AC235" s="16">
        <v>1</v>
      </c>
      <c r="AD235" s="16">
        <v>0</v>
      </c>
      <c r="AE235" s="16">
        <v>0</v>
      </c>
      <c r="AF235" s="16">
        <v>1</v>
      </c>
    </row>
    <row r="236" spans="22:32" x14ac:dyDescent="0.2">
      <c r="V236" s="4" t="s">
        <v>94</v>
      </c>
      <c r="W236" s="16">
        <v>0</v>
      </c>
      <c r="X236" s="16">
        <v>0</v>
      </c>
      <c r="Y236" s="16">
        <v>1</v>
      </c>
      <c r="Z236" s="16">
        <v>1</v>
      </c>
      <c r="AB236" s="4" t="s">
        <v>28</v>
      </c>
      <c r="AC236" s="16">
        <v>0</v>
      </c>
      <c r="AD236" s="16">
        <v>1</v>
      </c>
      <c r="AE236" s="16">
        <v>0</v>
      </c>
      <c r="AF236" s="16">
        <v>1</v>
      </c>
    </row>
    <row r="237" spans="22:32" x14ac:dyDescent="0.2">
      <c r="V237" s="4" t="s">
        <v>23</v>
      </c>
      <c r="W237" s="16">
        <v>1</v>
      </c>
      <c r="X237" s="16">
        <v>0</v>
      </c>
      <c r="Y237" s="16">
        <v>0</v>
      </c>
      <c r="Z237" s="16">
        <v>1</v>
      </c>
      <c r="AB237" s="3" t="s">
        <v>5</v>
      </c>
      <c r="AC237" s="16">
        <v>0.41463414634146339</v>
      </c>
      <c r="AD237" s="16">
        <v>0.17073170731707318</v>
      </c>
      <c r="AE237" s="16">
        <v>0.41463414634146339</v>
      </c>
      <c r="AF237" s="16">
        <v>1</v>
      </c>
    </row>
    <row r="238" spans="22:32" x14ac:dyDescent="0.2">
      <c r="V238" s="4" t="s">
        <v>28</v>
      </c>
      <c r="W238" s="16">
        <v>0</v>
      </c>
      <c r="X238" s="16">
        <v>1</v>
      </c>
      <c r="Y238" s="16">
        <v>0</v>
      </c>
      <c r="Z238" s="16">
        <v>1</v>
      </c>
      <c r="AB238" s="4" t="s">
        <v>53</v>
      </c>
      <c r="AC238" s="16">
        <v>0</v>
      </c>
      <c r="AD238" s="16">
        <v>0</v>
      </c>
      <c r="AE238" s="16">
        <v>1</v>
      </c>
      <c r="AF238" s="16">
        <v>1</v>
      </c>
    </row>
    <row r="239" spans="22:32" x14ac:dyDescent="0.2">
      <c r="V239" s="3" t="s">
        <v>5</v>
      </c>
      <c r="W239" s="16">
        <v>0.1951219512195122</v>
      </c>
      <c r="X239" s="16">
        <v>0.17073170731707318</v>
      </c>
      <c r="Y239" s="16">
        <v>0.63414634146341464</v>
      </c>
      <c r="Z239" s="16">
        <v>1</v>
      </c>
      <c r="AB239" s="4" t="s">
        <v>14</v>
      </c>
      <c r="AC239" s="16">
        <v>0.25</v>
      </c>
      <c r="AD239" s="16">
        <v>0.5</v>
      </c>
      <c r="AE239" s="16">
        <v>0.25</v>
      </c>
      <c r="AF239" s="16">
        <v>1</v>
      </c>
    </row>
    <row r="240" spans="22:32" x14ac:dyDescent="0.2">
      <c r="V240" s="4" t="s">
        <v>51</v>
      </c>
      <c r="W240" s="16">
        <v>0</v>
      </c>
      <c r="X240" s="16">
        <v>0</v>
      </c>
      <c r="Y240" s="16">
        <v>1</v>
      </c>
      <c r="Z240" s="16">
        <v>1</v>
      </c>
      <c r="AB240" s="4" t="s">
        <v>15</v>
      </c>
      <c r="AC240" s="16">
        <v>0</v>
      </c>
      <c r="AD240" s="16">
        <v>0.5</v>
      </c>
      <c r="AE240" s="16">
        <v>0.5</v>
      </c>
      <c r="AF240" s="16">
        <v>1</v>
      </c>
    </row>
    <row r="241" spans="22:32" x14ac:dyDescent="0.2">
      <c r="V241" s="4" t="s">
        <v>14</v>
      </c>
      <c r="W241" s="16">
        <v>0.5</v>
      </c>
      <c r="X241" s="16">
        <v>0</v>
      </c>
      <c r="Y241" s="16">
        <v>0.5</v>
      </c>
      <c r="Z241" s="16">
        <v>1</v>
      </c>
      <c r="AB241" s="4" t="s">
        <v>7</v>
      </c>
      <c r="AC241" s="16">
        <v>0.5</v>
      </c>
      <c r="AD241" s="16">
        <v>0.125</v>
      </c>
      <c r="AE241" s="16">
        <v>0.375</v>
      </c>
      <c r="AF241" s="16">
        <v>1</v>
      </c>
    </row>
    <row r="242" spans="22:32" x14ac:dyDescent="0.2">
      <c r="V242" s="4" t="s">
        <v>15</v>
      </c>
      <c r="W242" s="16">
        <v>0.5</v>
      </c>
      <c r="X242" s="16">
        <v>0.5</v>
      </c>
      <c r="Y242" s="16">
        <v>0</v>
      </c>
      <c r="Z242" s="16">
        <v>1</v>
      </c>
      <c r="AB242" s="4" t="s">
        <v>9</v>
      </c>
      <c r="AC242" s="16">
        <v>0.66666666666666663</v>
      </c>
      <c r="AD242" s="16">
        <v>0</v>
      </c>
      <c r="AE242" s="16">
        <v>0.33333333333333331</v>
      </c>
      <c r="AF242" s="16">
        <v>1</v>
      </c>
    </row>
    <row r="243" spans="22:32" x14ac:dyDescent="0.2">
      <c r="V243" s="4" t="s">
        <v>7</v>
      </c>
      <c r="W243" s="16">
        <v>0.125</v>
      </c>
      <c r="X243" s="16">
        <v>0.125</v>
      </c>
      <c r="Y243" s="16">
        <v>0.75</v>
      </c>
      <c r="Z243" s="16">
        <v>1</v>
      </c>
      <c r="AB243" s="4" t="s">
        <v>20</v>
      </c>
      <c r="AC243" s="16">
        <v>0.33333333333333331</v>
      </c>
      <c r="AD243" s="16">
        <v>0</v>
      </c>
      <c r="AE243" s="16">
        <v>0.66666666666666663</v>
      </c>
      <c r="AF243" s="16">
        <v>1</v>
      </c>
    </row>
    <row r="244" spans="22:32" x14ac:dyDescent="0.2">
      <c r="V244" s="4" t="s">
        <v>10</v>
      </c>
      <c r="W244" s="16">
        <v>0.33333333333333331</v>
      </c>
      <c r="X244" s="16">
        <v>0</v>
      </c>
      <c r="Y244" s="16">
        <v>0.66666666666666663</v>
      </c>
      <c r="Z244" s="16">
        <v>1</v>
      </c>
      <c r="AB244" s="4" t="s">
        <v>48</v>
      </c>
      <c r="AC244" s="16">
        <v>1</v>
      </c>
      <c r="AD244" s="16">
        <v>0</v>
      </c>
      <c r="AE244" s="16">
        <v>0</v>
      </c>
      <c r="AF244" s="16">
        <v>1</v>
      </c>
    </row>
    <row r="245" spans="22:32" x14ac:dyDescent="0.2">
      <c r="V245" s="4" t="s">
        <v>20</v>
      </c>
      <c r="W245" s="16">
        <v>0.33333333333333331</v>
      </c>
      <c r="X245" s="16">
        <v>0.33333333333333331</v>
      </c>
      <c r="Y245" s="16">
        <v>0.33333333333333331</v>
      </c>
      <c r="Z245" s="16">
        <v>1</v>
      </c>
      <c r="AB245" s="4" t="s">
        <v>34</v>
      </c>
      <c r="AC245" s="16">
        <v>0.5</v>
      </c>
      <c r="AD245" s="16">
        <v>0</v>
      </c>
      <c r="AE245" s="16">
        <v>0.5</v>
      </c>
      <c r="AF245" s="16">
        <v>1</v>
      </c>
    </row>
    <row r="246" spans="22:32" x14ac:dyDescent="0.2">
      <c r="V246" s="4" t="s">
        <v>48</v>
      </c>
      <c r="W246" s="16">
        <v>0</v>
      </c>
      <c r="X246" s="16">
        <v>0</v>
      </c>
      <c r="Y246" s="16">
        <v>1</v>
      </c>
      <c r="Z246" s="16">
        <v>1</v>
      </c>
      <c r="AB246" s="4" t="s">
        <v>74</v>
      </c>
      <c r="AC246" s="16">
        <v>0</v>
      </c>
      <c r="AD246" s="16">
        <v>0</v>
      </c>
      <c r="AE246" s="16">
        <v>1</v>
      </c>
      <c r="AF246" s="16">
        <v>1</v>
      </c>
    </row>
    <row r="247" spans="22:32" x14ac:dyDescent="0.2">
      <c r="V247" s="4" t="s">
        <v>34</v>
      </c>
      <c r="W247" s="16">
        <v>0.25</v>
      </c>
      <c r="X247" s="16">
        <v>0.25</v>
      </c>
      <c r="Y247" s="16">
        <v>0.5</v>
      </c>
      <c r="Z247" s="16">
        <v>1</v>
      </c>
      <c r="AB247" s="4" t="s">
        <v>23</v>
      </c>
      <c r="AC247" s="16">
        <v>0</v>
      </c>
      <c r="AD247" s="16">
        <v>0.33333333333333331</v>
      </c>
      <c r="AE247" s="16">
        <v>0.66666666666666663</v>
      </c>
      <c r="AF247" s="16">
        <v>1</v>
      </c>
    </row>
    <row r="248" spans="22:32" x14ac:dyDescent="0.2">
      <c r="V248" s="4" t="s">
        <v>74</v>
      </c>
      <c r="W248" s="16">
        <v>0</v>
      </c>
      <c r="X248" s="16">
        <v>0</v>
      </c>
      <c r="Y248" s="16">
        <v>1</v>
      </c>
      <c r="Z248" s="16">
        <v>1</v>
      </c>
      <c r="AB248" s="4" t="s">
        <v>13</v>
      </c>
      <c r="AC248" s="16">
        <v>0.5</v>
      </c>
      <c r="AD248" s="16">
        <v>0.5</v>
      </c>
      <c r="AE248" s="16">
        <v>0</v>
      </c>
      <c r="AF248" s="16">
        <v>1</v>
      </c>
    </row>
    <row r="249" spans="22:32" x14ac:dyDescent="0.2">
      <c r="V249" s="4" t="s">
        <v>23</v>
      </c>
      <c r="W249" s="16">
        <v>0</v>
      </c>
      <c r="X249" s="16">
        <v>0</v>
      </c>
      <c r="Y249" s="16">
        <v>1</v>
      </c>
      <c r="Z249" s="16">
        <v>1</v>
      </c>
      <c r="AB249" s="4" t="s">
        <v>35</v>
      </c>
      <c r="AC249" s="16">
        <v>0.5</v>
      </c>
      <c r="AD249" s="16">
        <v>0</v>
      </c>
      <c r="AE249" s="16">
        <v>0.5</v>
      </c>
      <c r="AF249" s="16">
        <v>1</v>
      </c>
    </row>
    <row r="250" spans="22:32" x14ac:dyDescent="0.2">
      <c r="V250" s="4" t="s">
        <v>13</v>
      </c>
      <c r="W250" s="16">
        <v>0</v>
      </c>
      <c r="X250" s="16">
        <v>0.5</v>
      </c>
      <c r="Y250" s="16">
        <v>0.5</v>
      </c>
      <c r="Z250" s="16">
        <v>1</v>
      </c>
      <c r="AB250" s="4" t="s">
        <v>40</v>
      </c>
      <c r="AC250" s="16">
        <v>1</v>
      </c>
      <c r="AD250" s="16">
        <v>0</v>
      </c>
      <c r="AE250" s="16">
        <v>0</v>
      </c>
      <c r="AF250" s="16">
        <v>1</v>
      </c>
    </row>
    <row r="251" spans="22:32" x14ac:dyDescent="0.2">
      <c r="V251" s="4" t="s">
        <v>35</v>
      </c>
      <c r="W251" s="16">
        <v>0</v>
      </c>
      <c r="X251" s="16">
        <v>0.5</v>
      </c>
      <c r="Y251" s="16">
        <v>0.5</v>
      </c>
      <c r="Z251" s="16">
        <v>1</v>
      </c>
      <c r="AB251" s="4" t="s">
        <v>32</v>
      </c>
      <c r="AC251" s="16">
        <v>0</v>
      </c>
      <c r="AD251" s="16">
        <v>0</v>
      </c>
      <c r="AE251" s="16">
        <v>1</v>
      </c>
      <c r="AF251" s="16">
        <v>1</v>
      </c>
    </row>
    <row r="252" spans="22:32" x14ac:dyDescent="0.2">
      <c r="V252" s="4" t="s">
        <v>40</v>
      </c>
      <c r="W252" s="16">
        <v>0</v>
      </c>
      <c r="X252" s="16">
        <v>0</v>
      </c>
      <c r="Y252" s="16">
        <v>1</v>
      </c>
      <c r="Z252" s="16">
        <v>1</v>
      </c>
      <c r="AB252" s="4" t="s">
        <v>67</v>
      </c>
      <c r="AC252" s="16">
        <v>0</v>
      </c>
      <c r="AD252" s="16">
        <v>0</v>
      </c>
      <c r="AE252" s="16">
        <v>1</v>
      </c>
      <c r="AF252" s="16">
        <v>1</v>
      </c>
    </row>
    <row r="253" spans="22:32" x14ac:dyDescent="0.2">
      <c r="V253" s="4" t="s">
        <v>32</v>
      </c>
      <c r="W253" s="16">
        <v>0</v>
      </c>
      <c r="X253" s="16">
        <v>0</v>
      </c>
      <c r="Y253" s="16">
        <v>1</v>
      </c>
      <c r="Z253" s="16">
        <v>1</v>
      </c>
      <c r="AB253" s="4" t="s">
        <v>45</v>
      </c>
      <c r="AC253" s="16">
        <v>1</v>
      </c>
      <c r="AD253" s="16">
        <v>0</v>
      </c>
      <c r="AE253" s="16">
        <v>0</v>
      </c>
      <c r="AF253" s="16">
        <v>1</v>
      </c>
    </row>
    <row r="254" spans="22:32" x14ac:dyDescent="0.2">
      <c r="V254" s="4" t="s">
        <v>67</v>
      </c>
      <c r="W254" s="16">
        <v>1</v>
      </c>
      <c r="X254" s="16">
        <v>0</v>
      </c>
      <c r="Y254" s="16">
        <v>0</v>
      </c>
      <c r="Z254" s="16">
        <v>1</v>
      </c>
      <c r="AB254" s="3" t="s">
        <v>37</v>
      </c>
      <c r="AC254" s="16">
        <v>1</v>
      </c>
      <c r="AD254" s="16">
        <v>0</v>
      </c>
      <c r="AE254" s="16">
        <v>0</v>
      </c>
      <c r="AF254" s="16">
        <v>1</v>
      </c>
    </row>
    <row r="255" spans="22:32" x14ac:dyDescent="0.2">
      <c r="V255" s="4" t="s">
        <v>45</v>
      </c>
      <c r="W255" s="16">
        <v>0</v>
      </c>
      <c r="X255" s="16">
        <v>0</v>
      </c>
      <c r="Y255" s="16">
        <v>1</v>
      </c>
      <c r="Z255" s="16">
        <v>1</v>
      </c>
      <c r="AB255" s="4" t="s">
        <v>15</v>
      </c>
      <c r="AC255" s="16">
        <v>1</v>
      </c>
      <c r="AD255" s="16">
        <v>0</v>
      </c>
      <c r="AE255" s="16">
        <v>0</v>
      </c>
      <c r="AF255" s="16">
        <v>1</v>
      </c>
    </row>
    <row r="256" spans="22:32" x14ac:dyDescent="0.2">
      <c r="V256" s="3" t="s">
        <v>37</v>
      </c>
      <c r="W256" s="16">
        <v>0.25</v>
      </c>
      <c r="X256" s="16">
        <v>0</v>
      </c>
      <c r="Y256" s="16">
        <v>0.75</v>
      </c>
      <c r="Z256" s="16">
        <v>1</v>
      </c>
      <c r="AB256" s="4" t="s">
        <v>23</v>
      </c>
      <c r="AC256" s="16">
        <v>1</v>
      </c>
      <c r="AD256" s="16">
        <v>0</v>
      </c>
      <c r="AE256" s="16">
        <v>0</v>
      </c>
      <c r="AF256" s="16">
        <v>1</v>
      </c>
    </row>
    <row r="257" spans="22:32" x14ac:dyDescent="0.2">
      <c r="V257" s="4" t="s">
        <v>15</v>
      </c>
      <c r="W257" s="16">
        <v>0</v>
      </c>
      <c r="X257" s="16">
        <v>0</v>
      </c>
      <c r="Y257" s="16">
        <v>1</v>
      </c>
      <c r="Z257" s="16">
        <v>1</v>
      </c>
      <c r="AB257" s="4" t="s">
        <v>35</v>
      </c>
      <c r="AC257" s="16">
        <v>1</v>
      </c>
      <c r="AD257" s="16">
        <v>0</v>
      </c>
      <c r="AE257" s="16">
        <v>0</v>
      </c>
      <c r="AF257" s="16">
        <v>1</v>
      </c>
    </row>
    <row r="258" spans="22:32" x14ac:dyDescent="0.2">
      <c r="V258" s="4" t="s">
        <v>23</v>
      </c>
      <c r="W258" s="16">
        <v>0</v>
      </c>
      <c r="X258" s="16">
        <v>0</v>
      </c>
      <c r="Y258" s="16">
        <v>1</v>
      </c>
      <c r="Z258" s="16">
        <v>1</v>
      </c>
      <c r="AB258" s="3" t="s">
        <v>56</v>
      </c>
      <c r="AC258" s="16">
        <v>0.66666666666666663</v>
      </c>
      <c r="AD258" s="16">
        <v>0</v>
      </c>
      <c r="AE258" s="16">
        <v>0.33333333333333331</v>
      </c>
      <c r="AF258" s="16">
        <v>1</v>
      </c>
    </row>
    <row r="259" spans="22:32" x14ac:dyDescent="0.2">
      <c r="V259" s="4" t="s">
        <v>35</v>
      </c>
      <c r="W259" s="16">
        <v>0.5</v>
      </c>
      <c r="X259" s="16">
        <v>0</v>
      </c>
      <c r="Y259" s="16">
        <v>0.5</v>
      </c>
      <c r="Z259" s="16">
        <v>1</v>
      </c>
      <c r="AB259" s="4" t="s">
        <v>15</v>
      </c>
      <c r="AC259" s="16">
        <v>1</v>
      </c>
      <c r="AD259" s="16">
        <v>0</v>
      </c>
      <c r="AE259" s="16">
        <v>0</v>
      </c>
      <c r="AF259" s="16">
        <v>1</v>
      </c>
    </row>
    <row r="260" spans="22:32" x14ac:dyDescent="0.2">
      <c r="V260" s="3" t="s">
        <v>56</v>
      </c>
      <c r="W260" s="16">
        <v>0.66666666666666663</v>
      </c>
      <c r="X260" s="16">
        <v>0</v>
      </c>
      <c r="Y260" s="16">
        <v>0.33333333333333331</v>
      </c>
      <c r="Z260" s="16">
        <v>1</v>
      </c>
      <c r="AB260" s="4" t="s">
        <v>17</v>
      </c>
      <c r="AC260" s="16">
        <v>0</v>
      </c>
      <c r="AD260" s="16">
        <v>0</v>
      </c>
      <c r="AE260" s="16">
        <v>1</v>
      </c>
      <c r="AF260" s="16">
        <v>1</v>
      </c>
    </row>
    <row r="261" spans="22:32" x14ac:dyDescent="0.2">
      <c r="V261" s="4" t="s">
        <v>15</v>
      </c>
      <c r="W261" s="16">
        <v>1</v>
      </c>
      <c r="X261" s="16">
        <v>0</v>
      </c>
      <c r="Y261" s="16">
        <v>0</v>
      </c>
      <c r="Z261" s="16">
        <v>1</v>
      </c>
      <c r="AB261" s="4" t="s">
        <v>35</v>
      </c>
      <c r="AC261" s="16">
        <v>1</v>
      </c>
      <c r="AD261" s="16">
        <v>0</v>
      </c>
      <c r="AE261" s="16">
        <v>0</v>
      </c>
      <c r="AF261" s="16">
        <v>1</v>
      </c>
    </row>
    <row r="262" spans="22:32" x14ac:dyDescent="0.2">
      <c r="V262" s="4" t="s">
        <v>17</v>
      </c>
      <c r="W262" s="16">
        <v>0</v>
      </c>
      <c r="X262" s="16">
        <v>0</v>
      </c>
      <c r="Y262" s="16">
        <v>1</v>
      </c>
      <c r="Z262" s="16">
        <v>1</v>
      </c>
      <c r="AB262" s="3" t="s">
        <v>38</v>
      </c>
      <c r="AC262" s="16">
        <v>0</v>
      </c>
      <c r="AD262" s="16">
        <v>1</v>
      </c>
      <c r="AE262" s="16">
        <v>0</v>
      </c>
      <c r="AF262" s="16">
        <v>1</v>
      </c>
    </row>
    <row r="263" spans="22:32" x14ac:dyDescent="0.2">
      <c r="V263" s="4" t="s">
        <v>35</v>
      </c>
      <c r="W263" s="16">
        <v>1</v>
      </c>
      <c r="X263" s="16">
        <v>0</v>
      </c>
      <c r="Y263" s="16">
        <v>0</v>
      </c>
      <c r="Z263" s="16">
        <v>1</v>
      </c>
      <c r="AB263" s="4" t="s">
        <v>7</v>
      </c>
      <c r="AC263" s="16">
        <v>0</v>
      </c>
      <c r="AD263" s="16">
        <v>1</v>
      </c>
      <c r="AE263" s="16">
        <v>0</v>
      </c>
      <c r="AF263" s="16">
        <v>1</v>
      </c>
    </row>
    <row r="264" spans="22:32" x14ac:dyDescent="0.2">
      <c r="V264" s="3" t="s">
        <v>38</v>
      </c>
      <c r="W264" s="16">
        <v>1</v>
      </c>
      <c r="X264" s="16">
        <v>0</v>
      </c>
      <c r="Y264" s="16">
        <v>0</v>
      </c>
      <c r="Z264" s="16">
        <v>1</v>
      </c>
      <c r="AB264" s="3" t="s">
        <v>57</v>
      </c>
      <c r="AC264" s="16">
        <v>1</v>
      </c>
      <c r="AD264" s="16">
        <v>0</v>
      </c>
      <c r="AE264" s="16">
        <v>0</v>
      </c>
      <c r="AF264" s="16">
        <v>1</v>
      </c>
    </row>
    <row r="265" spans="22:32" x14ac:dyDescent="0.2">
      <c r="V265" s="4" t="s">
        <v>7</v>
      </c>
      <c r="W265" s="16">
        <v>1</v>
      </c>
      <c r="X265" s="16">
        <v>0</v>
      </c>
      <c r="Y265" s="16">
        <v>0</v>
      </c>
      <c r="Z265" s="16">
        <v>1</v>
      </c>
      <c r="AB265" s="4" t="s">
        <v>15</v>
      </c>
      <c r="AC265" s="16">
        <v>1</v>
      </c>
      <c r="AD265" s="16">
        <v>0</v>
      </c>
      <c r="AE265" s="16">
        <v>0</v>
      </c>
      <c r="AF265" s="16">
        <v>1</v>
      </c>
    </row>
    <row r="266" spans="22:32" x14ac:dyDescent="0.2">
      <c r="V266" s="3" t="s">
        <v>57</v>
      </c>
      <c r="W266" s="16">
        <v>1</v>
      </c>
      <c r="X266" s="16">
        <v>0</v>
      </c>
      <c r="Y266" s="16">
        <v>0</v>
      </c>
      <c r="Z266" s="16">
        <v>1</v>
      </c>
      <c r="AB266" s="3" t="s">
        <v>32</v>
      </c>
      <c r="AC266" s="16">
        <v>0.75</v>
      </c>
      <c r="AD266" s="16">
        <v>0</v>
      </c>
      <c r="AE266" s="16">
        <v>0.25</v>
      </c>
      <c r="AF266" s="16">
        <v>1</v>
      </c>
    </row>
    <row r="267" spans="22:32" x14ac:dyDescent="0.2">
      <c r="V267" s="4" t="s">
        <v>15</v>
      </c>
      <c r="W267" s="16">
        <v>1</v>
      </c>
      <c r="X267" s="16">
        <v>0</v>
      </c>
      <c r="Y267" s="16">
        <v>0</v>
      </c>
      <c r="Z267" s="16">
        <v>1</v>
      </c>
      <c r="AB267" s="4" t="s">
        <v>33</v>
      </c>
      <c r="AC267" s="16">
        <v>0</v>
      </c>
      <c r="AD267" s="16">
        <v>0</v>
      </c>
      <c r="AE267" s="16">
        <v>1</v>
      </c>
      <c r="AF267" s="16">
        <v>1</v>
      </c>
    </row>
    <row r="268" spans="22:32" x14ac:dyDescent="0.2">
      <c r="V268" s="3" t="s">
        <v>32</v>
      </c>
      <c r="W268" s="16">
        <v>0.75</v>
      </c>
      <c r="X268" s="16">
        <v>0</v>
      </c>
      <c r="Y268" s="16">
        <v>0.25</v>
      </c>
      <c r="Z268" s="16">
        <v>1</v>
      </c>
      <c r="AB268" s="4" t="s">
        <v>23</v>
      </c>
      <c r="AC268" s="16">
        <v>1</v>
      </c>
      <c r="AD268" s="16">
        <v>0</v>
      </c>
      <c r="AE268" s="16">
        <v>0</v>
      </c>
      <c r="AF268" s="16">
        <v>1</v>
      </c>
    </row>
    <row r="269" spans="22:32" x14ac:dyDescent="0.2">
      <c r="V269" s="4" t="s">
        <v>33</v>
      </c>
      <c r="W269" s="16">
        <v>1</v>
      </c>
      <c r="X269" s="16">
        <v>0</v>
      </c>
      <c r="Y269" s="16">
        <v>0</v>
      </c>
      <c r="Z269" s="16">
        <v>1</v>
      </c>
      <c r="AB269" s="4" t="s">
        <v>13</v>
      </c>
      <c r="AC269" s="16">
        <v>1</v>
      </c>
      <c r="AD269" s="16">
        <v>0</v>
      </c>
      <c r="AE269" s="16">
        <v>0</v>
      </c>
      <c r="AF269" s="16">
        <v>1</v>
      </c>
    </row>
    <row r="270" spans="22:32" x14ac:dyDescent="0.2">
      <c r="V270" s="4" t="s">
        <v>23</v>
      </c>
      <c r="W270" s="16">
        <v>1</v>
      </c>
      <c r="X270" s="16">
        <v>0</v>
      </c>
      <c r="Y270" s="16">
        <v>0</v>
      </c>
      <c r="Z270" s="16">
        <v>1</v>
      </c>
      <c r="AB270" s="4" t="s">
        <v>5</v>
      </c>
      <c r="AC270" s="16">
        <v>1</v>
      </c>
      <c r="AD270" s="16">
        <v>0</v>
      </c>
      <c r="AE270" s="16">
        <v>0</v>
      </c>
      <c r="AF270" s="16">
        <v>1</v>
      </c>
    </row>
    <row r="271" spans="22:32" x14ac:dyDescent="0.2">
      <c r="V271" s="4" t="s">
        <v>13</v>
      </c>
      <c r="W271" s="16">
        <v>0</v>
      </c>
      <c r="X271" s="16">
        <v>0</v>
      </c>
      <c r="Y271" s="16">
        <v>1</v>
      </c>
      <c r="Z271" s="16">
        <v>1</v>
      </c>
      <c r="AB271" s="3" t="s">
        <v>67</v>
      </c>
      <c r="AC271" s="16">
        <v>0.5</v>
      </c>
      <c r="AD271" s="16">
        <v>0.25</v>
      </c>
      <c r="AE271" s="16">
        <v>0.25</v>
      </c>
      <c r="AF271" s="16">
        <v>1</v>
      </c>
    </row>
    <row r="272" spans="22:32" x14ac:dyDescent="0.2">
      <c r="V272" s="4" t="s">
        <v>5</v>
      </c>
      <c r="W272" s="16">
        <v>1</v>
      </c>
      <c r="X272" s="16">
        <v>0</v>
      </c>
      <c r="Y272" s="16">
        <v>0</v>
      </c>
      <c r="Z272" s="16">
        <v>1</v>
      </c>
      <c r="AB272" s="4" t="s">
        <v>11</v>
      </c>
      <c r="AC272" s="16">
        <v>1</v>
      </c>
      <c r="AD272" s="16">
        <v>0</v>
      </c>
      <c r="AE272" s="16">
        <v>0</v>
      </c>
      <c r="AF272" s="16">
        <v>1</v>
      </c>
    </row>
    <row r="273" spans="22:32" x14ac:dyDescent="0.2">
      <c r="V273" s="3" t="s">
        <v>67</v>
      </c>
      <c r="W273" s="16">
        <v>0.25</v>
      </c>
      <c r="X273" s="16">
        <v>0.125</v>
      </c>
      <c r="Y273" s="16">
        <v>0.625</v>
      </c>
      <c r="Z273" s="16">
        <v>1</v>
      </c>
      <c r="AB273" s="4" t="s">
        <v>15</v>
      </c>
      <c r="AC273" s="16">
        <v>1</v>
      </c>
      <c r="AD273" s="16">
        <v>0</v>
      </c>
      <c r="AE273" s="16">
        <v>0</v>
      </c>
      <c r="AF273" s="16">
        <v>1</v>
      </c>
    </row>
    <row r="274" spans="22:32" x14ac:dyDescent="0.2">
      <c r="V274" s="4" t="s">
        <v>11</v>
      </c>
      <c r="W274" s="16">
        <v>0</v>
      </c>
      <c r="X274" s="16">
        <v>0</v>
      </c>
      <c r="Y274" s="16">
        <v>1</v>
      </c>
      <c r="Z274" s="16">
        <v>1</v>
      </c>
      <c r="AB274" s="4" t="s">
        <v>7</v>
      </c>
      <c r="AC274" s="16">
        <v>0</v>
      </c>
      <c r="AD274" s="16">
        <v>0</v>
      </c>
      <c r="AE274" s="16">
        <v>1</v>
      </c>
      <c r="AF274" s="16">
        <v>1</v>
      </c>
    </row>
    <row r="275" spans="22:32" x14ac:dyDescent="0.2">
      <c r="V275" s="4" t="s">
        <v>15</v>
      </c>
      <c r="W275" s="16">
        <v>0</v>
      </c>
      <c r="X275" s="16">
        <v>0</v>
      </c>
      <c r="Y275" s="16">
        <v>1</v>
      </c>
      <c r="Z275" s="16">
        <v>1</v>
      </c>
      <c r="AB275" s="4" t="s">
        <v>20</v>
      </c>
      <c r="AC275" s="16">
        <v>0</v>
      </c>
      <c r="AD275" s="16">
        <v>1</v>
      </c>
      <c r="AE275" s="16">
        <v>0</v>
      </c>
      <c r="AF275" s="16">
        <v>1</v>
      </c>
    </row>
    <row r="276" spans="22:32" x14ac:dyDescent="0.2">
      <c r="V276" s="4" t="s">
        <v>7</v>
      </c>
      <c r="W276" s="16">
        <v>0</v>
      </c>
      <c r="X276" s="16">
        <v>1</v>
      </c>
      <c r="Y276" s="16">
        <v>0</v>
      </c>
      <c r="Z276" s="16">
        <v>1</v>
      </c>
      <c r="AB276" s="4" t="s">
        <v>17</v>
      </c>
      <c r="AC276" s="16">
        <v>1</v>
      </c>
      <c r="AD276" s="16">
        <v>0</v>
      </c>
      <c r="AE276" s="16">
        <v>0</v>
      </c>
      <c r="AF276" s="16">
        <v>1</v>
      </c>
    </row>
    <row r="277" spans="22:32" x14ac:dyDescent="0.2">
      <c r="V277" s="4" t="s">
        <v>20</v>
      </c>
      <c r="W277" s="16">
        <v>1</v>
      </c>
      <c r="X277" s="16">
        <v>0</v>
      </c>
      <c r="Y277" s="16">
        <v>0</v>
      </c>
      <c r="Z277" s="16">
        <v>1</v>
      </c>
      <c r="AB277" s="4" t="s">
        <v>79</v>
      </c>
      <c r="AC277" s="16">
        <v>1</v>
      </c>
      <c r="AD277" s="16">
        <v>0</v>
      </c>
      <c r="AE277" s="16">
        <v>0</v>
      </c>
      <c r="AF277" s="16">
        <v>1</v>
      </c>
    </row>
    <row r="278" spans="22:32" x14ac:dyDescent="0.2">
      <c r="V278" s="4" t="s">
        <v>17</v>
      </c>
      <c r="W278" s="16">
        <v>0</v>
      </c>
      <c r="X278" s="16">
        <v>0</v>
      </c>
      <c r="Y278" s="16">
        <v>1</v>
      </c>
      <c r="Z278" s="16">
        <v>1</v>
      </c>
      <c r="AB278" s="4" t="s">
        <v>77</v>
      </c>
      <c r="AC278" s="16">
        <v>0</v>
      </c>
      <c r="AD278" s="16">
        <v>1</v>
      </c>
      <c r="AE278" s="16">
        <v>0</v>
      </c>
      <c r="AF278" s="16">
        <v>1</v>
      </c>
    </row>
    <row r="279" spans="22:32" x14ac:dyDescent="0.2">
      <c r="V279" s="4" t="s">
        <v>77</v>
      </c>
      <c r="W279" s="16">
        <v>0</v>
      </c>
      <c r="X279" s="16">
        <v>0</v>
      </c>
      <c r="Y279" s="16">
        <v>1</v>
      </c>
      <c r="Z279" s="16">
        <v>1</v>
      </c>
      <c r="AB279" s="4" t="s">
        <v>5</v>
      </c>
      <c r="AC279" s="16">
        <v>0</v>
      </c>
      <c r="AD279" s="16">
        <v>0</v>
      </c>
      <c r="AE279" s="16">
        <v>1</v>
      </c>
      <c r="AF279" s="16">
        <v>1</v>
      </c>
    </row>
    <row r="280" spans="22:32" x14ac:dyDescent="0.2">
      <c r="V280" s="4" t="s">
        <v>5</v>
      </c>
      <c r="W280" s="16">
        <v>1</v>
      </c>
      <c r="X280" s="16">
        <v>0</v>
      </c>
      <c r="Y280" s="16">
        <v>0</v>
      </c>
      <c r="Z280" s="16">
        <v>1</v>
      </c>
      <c r="AB280" s="3" t="s">
        <v>24</v>
      </c>
      <c r="AC280" s="16">
        <v>0.8</v>
      </c>
      <c r="AD280" s="16">
        <v>0.2</v>
      </c>
      <c r="AE280" s="16">
        <v>0</v>
      </c>
      <c r="AF280" s="16">
        <v>1</v>
      </c>
    </row>
    <row r="281" spans="22:32" x14ac:dyDescent="0.2">
      <c r="V281" s="4" t="s">
        <v>79</v>
      </c>
      <c r="W281" s="16">
        <v>0</v>
      </c>
      <c r="X281" s="16">
        <v>0</v>
      </c>
      <c r="Y281" s="16">
        <v>1</v>
      </c>
      <c r="Z281" s="16">
        <v>1</v>
      </c>
      <c r="AB281" s="4" t="s">
        <v>11</v>
      </c>
      <c r="AC281" s="16">
        <v>1</v>
      </c>
      <c r="AD281" s="16">
        <v>0</v>
      </c>
      <c r="AE281" s="16">
        <v>0</v>
      </c>
      <c r="AF281" s="16">
        <v>1</v>
      </c>
    </row>
    <row r="282" spans="22:32" x14ac:dyDescent="0.2">
      <c r="V282" s="3" t="s">
        <v>24</v>
      </c>
      <c r="W282" s="16">
        <v>0.2</v>
      </c>
      <c r="X282" s="16">
        <v>0.4</v>
      </c>
      <c r="Y282" s="16">
        <v>0.4</v>
      </c>
      <c r="Z282" s="16">
        <v>1</v>
      </c>
      <c r="AB282" s="4" t="s">
        <v>7</v>
      </c>
      <c r="AC282" s="16">
        <v>0</v>
      </c>
      <c r="AD282" s="16">
        <v>1</v>
      </c>
      <c r="AE282" s="16">
        <v>0</v>
      </c>
      <c r="AF282" s="16">
        <v>1</v>
      </c>
    </row>
    <row r="283" spans="22:32" x14ac:dyDescent="0.2">
      <c r="V283" s="4" t="s">
        <v>11</v>
      </c>
      <c r="W283" s="16">
        <v>0</v>
      </c>
      <c r="X283" s="16">
        <v>1</v>
      </c>
      <c r="Y283" s="16">
        <v>0</v>
      </c>
      <c r="Z283" s="16">
        <v>1</v>
      </c>
      <c r="AB283" s="4" t="s">
        <v>17</v>
      </c>
      <c r="AC283" s="16">
        <v>1</v>
      </c>
      <c r="AD283" s="16">
        <v>0</v>
      </c>
      <c r="AE283" s="16">
        <v>0</v>
      </c>
      <c r="AF283" s="16">
        <v>1</v>
      </c>
    </row>
    <row r="284" spans="22:32" x14ac:dyDescent="0.2">
      <c r="V284" s="4" t="s">
        <v>7</v>
      </c>
      <c r="W284" s="16">
        <v>0</v>
      </c>
      <c r="X284" s="16">
        <v>0</v>
      </c>
      <c r="Y284" s="16">
        <v>1</v>
      </c>
      <c r="Z284" s="16">
        <v>1</v>
      </c>
      <c r="AB284" s="4" t="s">
        <v>23</v>
      </c>
      <c r="AC284" s="16">
        <v>1</v>
      </c>
      <c r="AD284" s="16">
        <v>0</v>
      </c>
      <c r="AE284" s="16">
        <v>0</v>
      </c>
      <c r="AF284" s="16">
        <v>1</v>
      </c>
    </row>
    <row r="285" spans="22:32" x14ac:dyDescent="0.2">
      <c r="V285" s="4" t="s">
        <v>17</v>
      </c>
      <c r="W285" s="16">
        <v>0</v>
      </c>
      <c r="X285" s="16">
        <v>0</v>
      </c>
      <c r="Y285" s="16">
        <v>1</v>
      </c>
      <c r="Z285" s="16">
        <v>1</v>
      </c>
      <c r="AB285" s="3" t="s">
        <v>45</v>
      </c>
      <c r="AC285" s="16">
        <v>1</v>
      </c>
      <c r="AD285" s="16">
        <v>0</v>
      </c>
      <c r="AE285" s="16">
        <v>0</v>
      </c>
      <c r="AF285" s="16">
        <v>1</v>
      </c>
    </row>
    <row r="286" spans="22:32" x14ac:dyDescent="0.2">
      <c r="V286" s="4" t="s">
        <v>23</v>
      </c>
      <c r="W286" s="16">
        <v>1</v>
      </c>
      <c r="X286" s="16">
        <v>0</v>
      </c>
      <c r="Y286" s="16">
        <v>0</v>
      </c>
      <c r="Z286" s="16">
        <v>1</v>
      </c>
      <c r="AB286" s="4" t="s">
        <v>5</v>
      </c>
      <c r="AC286" s="16">
        <v>1</v>
      </c>
      <c r="AD286" s="16">
        <v>0</v>
      </c>
      <c r="AE286" s="16">
        <v>0</v>
      </c>
      <c r="AF286" s="16">
        <v>1</v>
      </c>
    </row>
    <row r="287" spans="22:32" x14ac:dyDescent="0.2">
      <c r="V287" s="3" t="s">
        <v>45</v>
      </c>
      <c r="W287" s="16">
        <v>0</v>
      </c>
      <c r="X287" s="16">
        <v>0</v>
      </c>
      <c r="Y287" s="16">
        <v>1</v>
      </c>
      <c r="Z287" s="16">
        <v>1</v>
      </c>
      <c r="AB287" s="3" t="s">
        <v>85</v>
      </c>
      <c r="AC287" s="16">
        <v>0.49283667621776506</v>
      </c>
      <c r="AD287" s="16">
        <v>0.21203438395415472</v>
      </c>
      <c r="AE287" s="16">
        <v>0.29512893982808025</v>
      </c>
      <c r="AF287" s="16">
        <v>1</v>
      </c>
    </row>
    <row r="288" spans="22:32" x14ac:dyDescent="0.2">
      <c r="V288" s="4" t="s">
        <v>5</v>
      </c>
      <c r="W288" s="16">
        <v>0</v>
      </c>
      <c r="X288" s="16">
        <v>0</v>
      </c>
      <c r="Y288" s="16">
        <v>1</v>
      </c>
      <c r="Z288" s="16">
        <v>1</v>
      </c>
    </row>
    <row r="289" spans="22:26" x14ac:dyDescent="0.2">
      <c r="V289" s="3" t="s">
        <v>85</v>
      </c>
      <c r="W289" s="16">
        <v>0.29428571428571426</v>
      </c>
      <c r="X289" s="16">
        <v>0.21142857142857144</v>
      </c>
      <c r="Y289" s="16">
        <v>0.49428571428571427</v>
      </c>
      <c r="Z289" s="16">
        <v>1</v>
      </c>
    </row>
  </sheetData>
  <mergeCells count="4">
    <mergeCell ref="B2:B3"/>
    <mergeCell ref="C2:C3"/>
    <mergeCell ref="AH2:AH3"/>
    <mergeCell ref="AI2:AI3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RESULTADOS HISTORICOS</vt:lpstr>
      <vt:lpstr>ANÁLISIS DE GOLEO</vt:lpstr>
      <vt:lpstr>PARTICIPACIÓN</vt:lpstr>
      <vt:lpstr>EQUIPOS</vt:lpstr>
      <vt:lpstr>RENDIMIENTO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2025-02-04T00:45:47Z</dcterms:created>
  <dcterms:modified xsi:type="dcterms:W3CDTF">2025-03-04T13:47:27Z</dcterms:modified>
</cp:coreProperties>
</file>