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hi\Downloads\PayslipGenerator\"/>
    </mc:Choice>
  </mc:AlternateContent>
  <xr:revisionPtr revIDLastSave="0" documentId="8_{18EB70A4-3E4D-47C3-B5BC-F4D8A06A62DD}" xr6:coauthVersionLast="47" xr6:coauthVersionMax="47" xr10:uidLastSave="{00000000-0000-0000-0000-000000000000}"/>
  <bookViews>
    <workbookView xWindow="-108" yWindow="-108" windowWidth="23256" windowHeight="12456" activeTab="1"/>
  </bookViews>
  <sheets>
    <sheet name="Table 1" sheetId="1" r:id="rId1"/>
    <sheet name="Sheet1" sheetId="2" r:id="rId2"/>
  </sheets>
  <definedNames>
    <definedName name="_xlnm.Print_Area" localSheetId="0">'Table 1'!$A$1:$X$17</definedName>
  </definedNames>
  <calcPr calcId="0"/>
</workbook>
</file>

<file path=xl/calcChain.xml><?xml version="1.0" encoding="utf-8"?>
<calcChain xmlns="http://schemas.openxmlformats.org/spreadsheetml/2006/main">
  <c r="J6" i="2" l="1"/>
  <c r="N6" i="2"/>
  <c r="O6" i="2"/>
  <c r="P6" i="2"/>
  <c r="Q6" i="2"/>
  <c r="R6" i="2"/>
  <c r="S6" i="2"/>
  <c r="T6" i="2"/>
  <c r="V6" i="2"/>
  <c r="W6" i="2"/>
  <c r="J9" i="2"/>
  <c r="N9" i="2"/>
  <c r="O9" i="2"/>
  <c r="P9" i="2"/>
  <c r="Q9" i="2"/>
  <c r="R9" i="2"/>
  <c r="S9" i="2"/>
  <c r="T9" i="2"/>
  <c r="V9" i="2"/>
  <c r="W9" i="2"/>
  <c r="A10" i="2"/>
  <c r="J10" i="2"/>
  <c r="N10" i="2"/>
  <c r="O10" i="2"/>
  <c r="P10" i="2"/>
  <c r="Q10" i="2"/>
  <c r="R10" i="2"/>
  <c r="S10" i="2"/>
  <c r="T10" i="2"/>
  <c r="V10" i="2"/>
  <c r="W10" i="2"/>
  <c r="J11" i="2"/>
  <c r="N11" i="2"/>
  <c r="O11" i="2"/>
  <c r="P11" i="2"/>
  <c r="Q11" i="2"/>
  <c r="R11" i="2"/>
  <c r="S11" i="2"/>
  <c r="T11" i="2"/>
  <c r="V11" i="2"/>
  <c r="W11" i="2"/>
  <c r="J12" i="2"/>
  <c r="N12" i="2"/>
  <c r="O12" i="2"/>
  <c r="P12" i="2"/>
  <c r="Q12" i="2"/>
  <c r="R12" i="2"/>
  <c r="S12" i="2"/>
  <c r="T12" i="2"/>
  <c r="V12" i="2"/>
  <c r="W12" i="2"/>
  <c r="J13" i="2"/>
  <c r="N13" i="2"/>
  <c r="O13" i="2"/>
  <c r="P13" i="2"/>
  <c r="Q13" i="2"/>
  <c r="R13" i="2"/>
  <c r="S13" i="2"/>
  <c r="T13" i="2"/>
  <c r="V13" i="2"/>
  <c r="W13" i="2"/>
  <c r="N14" i="2"/>
  <c r="O14" i="2"/>
  <c r="P14" i="2"/>
  <c r="Q14" i="2"/>
  <c r="R14" i="2"/>
  <c r="S14" i="2"/>
  <c r="T14" i="2"/>
  <c r="U14" i="2"/>
  <c r="V14" i="2"/>
  <c r="W14" i="2"/>
  <c r="J6" i="1"/>
  <c r="N6" i="1"/>
  <c r="O6" i="1"/>
  <c r="P6" i="1"/>
  <c r="Q6" i="1"/>
  <c r="R6" i="1"/>
  <c r="S6" i="1"/>
  <c r="T6" i="1"/>
  <c r="V6" i="1"/>
  <c r="W6" i="1"/>
  <c r="A7" i="1"/>
  <c r="J7" i="1"/>
  <c r="N7" i="1"/>
  <c r="O7" i="1"/>
  <c r="P7" i="1"/>
  <c r="Q7" i="1"/>
  <c r="R7" i="1"/>
  <c r="S7" i="1"/>
  <c r="T7" i="1"/>
  <c r="V7" i="1"/>
  <c r="W7" i="1"/>
  <c r="J9" i="1"/>
  <c r="N9" i="1"/>
  <c r="O9" i="1"/>
  <c r="P9" i="1"/>
  <c r="Q9" i="1"/>
  <c r="R9" i="1"/>
  <c r="S9" i="1"/>
  <c r="T9" i="1"/>
  <c r="V9" i="1"/>
  <c r="W9" i="1"/>
  <c r="A10" i="1"/>
  <c r="J10" i="1"/>
  <c r="N10" i="1"/>
  <c r="O10" i="1"/>
  <c r="P10" i="1"/>
  <c r="Q10" i="1"/>
  <c r="R10" i="1"/>
  <c r="S10" i="1"/>
  <c r="T10" i="1"/>
  <c r="V10" i="1"/>
  <c r="W10" i="1"/>
  <c r="A11" i="1"/>
  <c r="J11" i="1"/>
  <c r="N11" i="1"/>
  <c r="O11" i="1"/>
  <c r="P11" i="1"/>
  <c r="Q11" i="1"/>
  <c r="R11" i="1"/>
  <c r="S11" i="1"/>
  <c r="T11" i="1"/>
  <c r="V11" i="1"/>
  <c r="W11" i="1"/>
  <c r="A12" i="1"/>
  <c r="J12" i="1"/>
  <c r="N12" i="1"/>
  <c r="O12" i="1"/>
  <c r="P12" i="1"/>
  <c r="Q12" i="1"/>
  <c r="R12" i="1"/>
  <c r="S12" i="1"/>
  <c r="T12" i="1"/>
  <c r="V12" i="1"/>
  <c r="W12" i="1"/>
  <c r="A13" i="1"/>
  <c r="J13" i="1"/>
  <c r="N13" i="1"/>
  <c r="O13" i="1"/>
  <c r="P13" i="1"/>
  <c r="Q13" i="1"/>
  <c r="R13" i="1"/>
  <c r="S13" i="1"/>
  <c r="T13" i="1"/>
  <c r="V13" i="1"/>
  <c r="W13" i="1"/>
  <c r="J15" i="1"/>
  <c r="N15" i="1"/>
  <c r="O15" i="1"/>
  <c r="P15" i="1"/>
  <c r="Q15" i="1"/>
  <c r="R15" i="1"/>
  <c r="S15" i="1"/>
  <c r="T15" i="1"/>
  <c r="V15" i="1"/>
  <c r="W15" i="1"/>
  <c r="J16" i="1"/>
  <c r="N16" i="1"/>
  <c r="O16" i="1"/>
  <c r="P16" i="1"/>
  <c r="Q16" i="1"/>
  <c r="R16" i="1"/>
  <c r="S16" i="1"/>
  <c r="T16" i="1"/>
  <c r="V16" i="1"/>
  <c r="W16" i="1"/>
  <c r="N17" i="1"/>
  <c r="O17" i="1"/>
  <c r="P17" i="1"/>
  <c r="Q17" i="1"/>
  <c r="R17" i="1"/>
  <c r="S17" i="1"/>
  <c r="T17" i="1"/>
  <c r="U17" i="1"/>
  <c r="V17" i="1"/>
  <c r="W17" i="1"/>
</calcChain>
</file>

<file path=xl/sharedStrings.xml><?xml version="1.0" encoding="utf-8"?>
<sst xmlns="http://schemas.openxmlformats.org/spreadsheetml/2006/main" count="119" uniqueCount="63">
  <si>
    <t xml:space="preserve">K D ENTERPRISE                                                     </t>
  </si>
  <si>
    <t>SALARY  REGISTER  FOR THE MONTH OF JANUARY 2023</t>
  </si>
  <si>
    <t xml:space="preserve"> </t>
  </si>
  <si>
    <r>
      <rPr>
        <b/>
        <sz val="8"/>
        <rFont val="Arial"/>
        <family val="2"/>
      </rPr>
      <t>Sl. No.</t>
    </r>
  </si>
  <si>
    <r>
      <rPr>
        <b/>
        <sz val="8"/>
        <rFont val="Arial"/>
        <family val="2"/>
      </rPr>
      <t>NAME OF THE EMPLOYEE</t>
    </r>
  </si>
  <si>
    <r>
      <rPr>
        <b/>
        <sz val="8"/>
        <rFont val="Arial"/>
        <family val="2"/>
      </rPr>
      <t>ESI NUMBER</t>
    </r>
  </si>
  <si>
    <r>
      <rPr>
        <b/>
        <sz val="8"/>
        <rFont val="Arial"/>
        <family val="2"/>
      </rPr>
      <t>EPF NUMBER</t>
    </r>
  </si>
  <si>
    <r>
      <rPr>
        <b/>
        <sz val="8"/>
        <rFont val="Arial"/>
        <family val="2"/>
      </rPr>
      <t>EPF UAN NUMBER</t>
    </r>
  </si>
  <si>
    <r>
      <rPr>
        <b/>
        <sz val="8"/>
        <rFont val="Arial"/>
        <family val="2"/>
      </rPr>
      <t xml:space="preserve">ESI APPLICABLE OR
</t>
    </r>
    <r>
      <rPr>
        <b/>
        <sz val="8"/>
        <rFont val="Arial"/>
        <family val="2"/>
      </rPr>
      <t>NOT</t>
    </r>
  </si>
  <si>
    <r>
      <rPr>
        <b/>
        <sz val="8"/>
        <rFont val="Arial"/>
        <family val="2"/>
      </rPr>
      <t xml:space="preserve">EPF APPLICABLE OR
</t>
    </r>
    <r>
      <rPr>
        <b/>
        <sz val="8"/>
        <rFont val="Arial"/>
        <family val="2"/>
      </rPr>
      <t>NOT</t>
    </r>
  </si>
  <si>
    <t>Nos of days worked</t>
  </si>
  <si>
    <r>
      <rPr>
        <b/>
        <sz val="8"/>
        <rFont val="Arial"/>
        <family val="2"/>
      </rPr>
      <t>Holiday enjoyed</t>
    </r>
  </si>
  <si>
    <r>
      <rPr>
        <b/>
        <sz val="8"/>
        <rFont val="Arial"/>
        <family val="2"/>
      </rPr>
      <t>Total Nos of days worked</t>
    </r>
  </si>
  <si>
    <r>
      <rPr>
        <b/>
        <sz val="8"/>
        <rFont val="Arial"/>
        <family val="2"/>
      </rPr>
      <t>Net Amount Paid</t>
    </r>
  </si>
  <si>
    <r>
      <rPr>
        <b/>
        <sz val="8"/>
        <rFont val="Arial"/>
        <family val="2"/>
      </rPr>
      <t>Signature of the employees</t>
    </r>
  </si>
  <si>
    <r>
      <rPr>
        <b/>
        <sz val="8"/>
        <rFont val="Arial"/>
        <family val="2"/>
      </rPr>
      <t>Basic Wages Rate</t>
    </r>
  </si>
  <si>
    <t xml:space="preserve">N.H.
</t>
  </si>
  <si>
    <r>
      <rPr>
        <b/>
        <sz val="8"/>
        <rFont val="Arial"/>
        <family val="2"/>
      </rPr>
      <t>Conv. Rate</t>
    </r>
  </si>
  <si>
    <r>
      <rPr>
        <b/>
        <sz val="8"/>
        <rFont val="Arial"/>
        <family val="2"/>
      </rPr>
      <t>Basic Wages Amount</t>
    </r>
  </si>
  <si>
    <t>Conv.</t>
  </si>
  <si>
    <r>
      <rPr>
        <b/>
        <sz val="8"/>
        <rFont val="Arial"/>
        <family val="2"/>
      </rPr>
      <t>Total</t>
    </r>
  </si>
  <si>
    <r>
      <rPr>
        <b/>
        <sz val="8"/>
        <rFont val="Arial"/>
        <family val="2"/>
      </rPr>
      <t>Dedutions</t>
    </r>
  </si>
  <si>
    <r>
      <rPr>
        <b/>
        <sz val="8"/>
        <rFont val="Arial"/>
        <family val="2"/>
      </rPr>
      <t>Total Deduction</t>
    </r>
  </si>
  <si>
    <r>
      <rPr>
        <b/>
        <sz val="8"/>
        <rFont val="Arial"/>
        <family val="2"/>
      </rPr>
      <t xml:space="preserve">P.F
</t>
    </r>
    <r>
      <rPr>
        <b/>
        <sz val="8"/>
        <rFont val="Arial"/>
        <family val="2"/>
      </rPr>
      <t>.@12%</t>
    </r>
  </si>
  <si>
    <t>E.S.I. @.75%</t>
  </si>
  <si>
    <r>
      <rPr>
        <b/>
        <sz val="8"/>
        <rFont val="Arial"/>
        <family val="2"/>
      </rPr>
      <t>Profes sional Tax</t>
    </r>
  </si>
  <si>
    <r>
      <rPr>
        <b/>
        <sz val="8"/>
        <rFont val="Arial"/>
        <family val="2"/>
      </rPr>
      <t>Other deduct ions</t>
    </r>
  </si>
  <si>
    <r>
      <rPr>
        <b/>
        <sz val="8"/>
        <rFont val="Arial"/>
        <family val="2"/>
      </rPr>
      <t>YES</t>
    </r>
  </si>
  <si>
    <t>RISHI KUMAR BOSE</t>
  </si>
  <si>
    <r>
      <rPr>
        <sz val="8"/>
        <rFont val="Arial"/>
        <family val="2"/>
      </rPr>
      <t>YES</t>
    </r>
  </si>
  <si>
    <t>PRADEEP KUMAR NASKAR</t>
  </si>
  <si>
    <t>BABLU HALDER</t>
  </si>
  <si>
    <t>RAMJAN MANDA</t>
  </si>
  <si>
    <t>GOPAL BHANDARI</t>
  </si>
  <si>
    <t>PINTU PATWARI</t>
  </si>
  <si>
    <t>ABHIJIT DAS</t>
  </si>
  <si>
    <t>KALACHAND MUKHERJEE</t>
  </si>
  <si>
    <t>SOMNATH SIL</t>
  </si>
  <si>
    <t>KAMAL NASKAR</t>
  </si>
  <si>
    <t>SURAJIT MONDAL</t>
  </si>
  <si>
    <t>TOTAL</t>
  </si>
  <si>
    <t xml:space="preserve">K D ENTERPRISE                                                  </t>
  </si>
  <si>
    <t xml:space="preserve">    SALARY AND WAGES REGISTER  FOR THE MONTH OF JANUARY 2023</t>
  </si>
  <si>
    <t>Basic Wages Rate</t>
  </si>
  <si>
    <t>Conv. Rate</t>
  </si>
  <si>
    <t>Basic Wages Amount</t>
  </si>
  <si>
    <t>Total</t>
  </si>
  <si>
    <t>Dedutions</t>
  </si>
  <si>
    <t>Total Deduction</t>
  </si>
  <si>
    <r>
      <rPr>
        <b/>
        <sz val="12"/>
        <rFont val="Arial"/>
        <family val="2"/>
      </rPr>
      <t>P.F
.@12%</t>
    </r>
  </si>
  <si>
    <t>Profes sional Tax</t>
  </si>
  <si>
    <t>Other deduct ions</t>
  </si>
  <si>
    <t>GOBINDA SEN</t>
  </si>
  <si>
    <t>MONORANJAN HALDER</t>
  </si>
  <si>
    <t>SUJIT MONDAL</t>
  </si>
  <si>
    <t>BAPPA BARIK</t>
  </si>
  <si>
    <t>AVIJIT DAS</t>
  </si>
  <si>
    <t>BINOD RAM</t>
  </si>
  <si>
    <t>YES</t>
  </si>
  <si>
    <t>TES</t>
  </si>
  <si>
    <t>BHASKAR SARKAR</t>
  </si>
  <si>
    <t>DASU NASKAR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</si>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</sst>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Times New Roman"/>
      <family val="1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Times New Roman"/>
      <family val="1"/>
    </font>
    <font>
      <sz val="10"/>
      <color indexed="8"/>
      <name val="Times New Roman"/>
      <family val="1"/>
    </font>
    <font>
      <b/>
      <sz val="11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indexed="8"/>
      <name val="Times New Roman"/>
      <family val="1"/>
    </font>
    <font>
      <sz val="7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left" textRotation="90"/>
    </xf>
    <xf numFmtId="1" fontId="3" fillId="0" borderId="1" xfId="0" applyNumberFormat="1" applyFont="1" applyFill="1" applyBorder="1" applyAlignment="1">
      <alignment horizontal="center" vertical="center" textRotation="90"/>
    </xf>
    <xf numFmtId="1" fontId="6" fillId="0" borderId="1" xfId="0" applyNumberFormat="1" applyFont="1" applyFill="1" applyBorder="1" applyAlignment="1">
      <alignment horizontal="left" textRotation="90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wrapText="1"/>
    </xf>
    <xf numFmtId="1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wrapText="1"/>
    </xf>
    <xf numFmtId="1" fontId="4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left" wrapText="1"/>
    </xf>
    <xf numFmtId="1" fontId="3" fillId="0" borderId="2" xfId="0" applyNumberFormat="1" applyFont="1" applyFill="1" applyBorder="1" applyAlignment="1">
      <alignment horizontal="left" textRotation="90"/>
    </xf>
    <xf numFmtId="1" fontId="3" fillId="0" borderId="2" xfId="0" applyNumberFormat="1" applyFont="1" applyFill="1" applyBorder="1" applyAlignment="1">
      <alignment horizontal="center" vertical="center" textRotation="90"/>
    </xf>
    <xf numFmtId="1" fontId="6" fillId="0" borderId="2" xfId="0" applyNumberFormat="1" applyFont="1" applyFill="1" applyBorder="1" applyAlignment="1">
      <alignment horizontal="left" textRotation="90"/>
    </xf>
    <xf numFmtId="0" fontId="7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" fontId="9" fillId="0" borderId="4" xfId="0" applyNumberFormat="1" applyFont="1" applyFill="1" applyBorder="1" applyAlignment="1"/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2" borderId="0" xfId="0" applyFill="1" applyBorder="1" applyAlignment="1">
      <alignment horizontal="center" vertical="top"/>
    </xf>
    <xf numFmtId="1" fontId="4" fillId="0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left" vertical="top" wrapText="1"/>
    </xf>
    <xf numFmtId="1" fontId="4" fillId="0" borderId="4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wrapText="1"/>
    </xf>
    <xf numFmtId="1" fontId="4" fillId="0" borderId="8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left"/>
    </xf>
    <xf numFmtId="1" fontId="4" fillId="0" borderId="9" xfId="0" applyNumberFormat="1" applyFont="1" applyFill="1" applyBorder="1" applyAlignment="1">
      <alignment horizontal="center" textRotation="90"/>
    </xf>
    <xf numFmtId="0" fontId="0" fillId="0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 wrapText="1"/>
    </xf>
    <xf numFmtId="1" fontId="4" fillId="0" borderId="10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left" wrapText="1"/>
    </xf>
    <xf numFmtId="1" fontId="3" fillId="0" borderId="10" xfId="0" applyNumberFormat="1" applyFont="1" applyFill="1" applyBorder="1" applyAlignment="1">
      <alignment horizontal="left" textRotation="90"/>
    </xf>
    <xf numFmtId="1" fontId="3" fillId="0" borderId="10" xfId="0" applyNumberFormat="1" applyFont="1" applyFill="1" applyBorder="1" applyAlignment="1">
      <alignment horizontal="center" vertical="center" textRotation="90"/>
    </xf>
    <xf numFmtId="1" fontId="6" fillId="0" borderId="10" xfId="0" applyNumberFormat="1" applyFont="1" applyFill="1" applyBorder="1" applyAlignment="1">
      <alignment horizontal="left" textRotation="90"/>
    </xf>
    <xf numFmtId="0" fontId="7" fillId="0" borderId="10" xfId="0" applyFont="1" applyFill="1" applyBorder="1" applyAlignment="1">
      <alignment horizontal="left" wrapText="1"/>
    </xf>
    <xf numFmtId="0" fontId="7" fillId="0" borderId="10" xfId="0" applyFont="1" applyFill="1" applyBorder="1" applyAlignment="1">
      <alignment horizontal="center" wrapText="1"/>
    </xf>
    <xf numFmtId="1" fontId="4" fillId="2" borderId="10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right"/>
    </xf>
    <xf numFmtId="2" fontId="4" fillId="0" borderId="10" xfId="0" applyNumberFormat="1" applyFont="1" applyFill="1" applyBorder="1" applyAlignment="1">
      <alignment horizontal="right"/>
    </xf>
    <xf numFmtId="1" fontId="9" fillId="0" borderId="11" xfId="0" applyNumberFormat="1" applyFont="1" applyFill="1" applyBorder="1" applyAlignment="1"/>
    <xf numFmtId="0" fontId="0" fillId="0" borderId="10" xfId="0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top"/>
    </xf>
    <xf numFmtId="1" fontId="2" fillId="0" borderId="13" xfId="0" applyNumberFormat="1" applyFont="1" applyFill="1" applyBorder="1" applyAlignment="1">
      <alignment horizontal="center" vertical="top"/>
    </xf>
    <xf numFmtId="1" fontId="3" fillId="0" borderId="13" xfId="0" applyNumberFormat="1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 wrapText="1"/>
    </xf>
    <xf numFmtId="1" fontId="2" fillId="0" borderId="13" xfId="0" applyNumberFormat="1" applyFont="1" applyFill="1" applyBorder="1" applyAlignment="1">
      <alignment horizontal="left" vertical="top"/>
    </xf>
    <xf numFmtId="0" fontId="0" fillId="0" borderId="14" xfId="0" applyFill="1" applyBorder="1" applyAlignment="1">
      <alignment horizontal="left" wrapText="1"/>
    </xf>
    <xf numFmtId="0" fontId="10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textRotation="90" wrapText="1"/>
    </xf>
    <xf numFmtId="0" fontId="1" fillId="0" borderId="3" xfId="0" applyFont="1" applyFill="1" applyBorder="1" applyAlignment="1">
      <alignment horizontal="left" textRotation="90" wrapText="1"/>
    </xf>
    <xf numFmtId="0" fontId="1" fillId="0" borderId="2" xfId="0" applyFont="1" applyFill="1" applyBorder="1" applyAlignment="1">
      <alignment horizontal="center" vertical="center" textRotation="90" wrapText="1"/>
    </xf>
    <xf numFmtId="0" fontId="1" fillId="0" borderId="3" xfId="0" applyFont="1" applyFill="1" applyBorder="1" applyAlignment="1">
      <alignment horizontal="center" vertical="center" textRotation="90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1" fontId="2" fillId="0" borderId="15" xfId="0" applyNumberFormat="1" applyFont="1" applyFill="1" applyBorder="1" applyAlignment="1">
      <alignment horizontal="centerContinuous" vertical="top"/>
    </xf>
    <xf numFmtId="1" fontId="2" fillId="0" borderId="8" xfId="0" applyNumberFormat="1" applyFont="1" applyFill="1" applyBorder="1" applyAlignment="1">
      <alignment horizontal="centerContinuous" vertical="top"/>
    </xf>
    <xf numFmtId="1" fontId="2" fillId="0" borderId="16" xfId="0" applyNumberFormat="1" applyFont="1" applyFill="1" applyBorder="1" applyAlignment="1">
      <alignment horizontal="centerContinuous" vertical="top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1" fillId="0" borderId="2" xfId="0" applyFont="1" applyFill="1" applyBorder="1" applyAlignment="1">
      <alignment horizontal="centerContinuous" vertical="center" wrapText="1"/>
    </xf>
    <xf numFmtId="0" fontId="1" fillId="0" borderId="3" xfId="0" applyFont="1" applyFill="1" applyBorder="1" applyAlignment="1">
      <alignment horizontal="centerContinuous" vertical="center" wrapText="1"/>
    </xf>
    <xf numFmtId="0" fontId="0" fillId="0" borderId="3" xfId="0" applyFill="1" applyBorder="1" applyAlignment="1">
      <alignment horizontal="centerContinuous" vertical="center" wrapText="1"/>
    </xf>
    <xf numFmtId="0" fontId="0" fillId="0" borderId="3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Continuous" vertical="top" wrapText="1"/>
    </xf>
    <xf numFmtId="0" fontId="1" fillId="0" borderId="6" xfId="0" applyFont="1" applyFill="1" applyBorder="1" applyAlignment="1">
      <alignment horizontal="centerContinuous" vertical="top" wrapText="1"/>
    </xf>
    <xf numFmtId="0" fontId="1" fillId="0" borderId="7" xfId="0" applyFont="1" applyFill="1" applyBorder="1" applyAlignment="1">
      <alignment horizontal="centerContinuous" vertical="top" wrapText="1"/>
    </xf>
    <xf numFmtId="0" fontId="0" fillId="0" borderId="2" xfId="0" applyFill="1" applyBorder="1" applyAlignment="1">
      <alignment horizontal="center" vertical="center" textRotation="90" wrapText="1"/>
    </xf>
    <xf numFmtId="0" fontId="0" fillId="0" borderId="3" xfId="0" applyFill="1" applyBorder="1" applyAlignment="1">
      <alignment horizontal="center" vertical="center" textRotation="90" wrapText="1"/>
    </xf>
    <xf numFmtId="0" fontId="5" fillId="0" borderId="17" xfId="0" applyFont="1" applyFill="1" applyBorder="1" applyAlignment="1">
      <alignment horizontal="left" wrapText="1"/>
    </xf>
    <xf numFmtId="1" fontId="4" fillId="0" borderId="11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wrapText="1"/>
    </xf>
    <xf numFmtId="1" fontId="4" fillId="0" borderId="4" xfId="0" applyNumberFormat="1" applyFont="1" applyFill="1" applyBorder="1" applyAlignment="1">
      <alignment horizontal="right"/>
    </xf>
    <xf numFmtId="1" fontId="3" fillId="0" borderId="4" xfId="0" applyNumberFormat="1" applyFont="1" applyFill="1" applyBorder="1" applyAlignment="1">
      <alignment horizontal="left" textRotation="90"/>
    </xf>
    <xf numFmtId="1" fontId="3" fillId="0" borderId="4" xfId="0" applyNumberFormat="1" applyFont="1" applyFill="1" applyBorder="1" applyAlignment="1">
      <alignment horizontal="center" vertical="center" textRotation="90"/>
    </xf>
    <xf numFmtId="1" fontId="6" fillId="0" borderId="4" xfId="0" applyNumberFormat="1" applyFont="1" applyFill="1" applyBorder="1" applyAlignment="1">
      <alignment horizontal="left" textRotation="90"/>
    </xf>
    <xf numFmtId="0" fontId="7" fillId="0" borderId="4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center" wrapText="1"/>
    </xf>
    <xf numFmtId="2" fontId="4" fillId="0" borderId="4" xfId="0" applyNumberFormat="1" applyFont="1" applyFill="1" applyBorder="1" applyAlignment="1">
      <alignment horizontal="right"/>
    </xf>
    <xf numFmtId="2" fontId="4" fillId="0" borderId="11" xfId="0" applyNumberFormat="1" applyFont="1" applyFill="1" applyBorder="1" applyAlignment="1">
      <alignment horizontal="right"/>
    </xf>
    <xf numFmtId="1" fontId="4" fillId="0" borderId="5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right"/>
    </xf>
    <xf numFmtId="1" fontId="3" fillId="0" borderId="18" xfId="0" applyNumberFormat="1" applyFont="1" applyFill="1" applyBorder="1" applyAlignment="1">
      <alignment horizontal="center" vertical="center" textRotation="90"/>
    </xf>
    <xf numFmtId="0" fontId="7" fillId="0" borderId="7" xfId="0" applyFont="1" applyFill="1" applyBorder="1" applyAlignment="1">
      <alignment horizontal="left" wrapText="1"/>
    </xf>
    <xf numFmtId="1" fontId="3" fillId="0" borderId="2" xfId="0" applyNumberFormat="1" applyFont="1" applyFill="1" applyBorder="1" applyAlignment="1">
      <alignment horizontal="left" vertical="center" textRotation="90"/>
    </xf>
    <xf numFmtId="0" fontId="11" fillId="0" borderId="3" xfId="0" applyFont="1" applyFill="1" applyBorder="1" applyAlignment="1">
      <alignment horizontal="center" vertical="center" textRotation="90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textRotation="90" wrapText="1"/>
    </xf>
    <xf numFmtId="0" fontId="12" fillId="0" borderId="3" xfId="0" applyFont="1" applyFill="1" applyBorder="1" applyAlignment="1">
      <alignment horizontal="center" vertical="center" textRotation="90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Continuous" vertical="center" wrapText="1"/>
    </xf>
    <xf numFmtId="0" fontId="11" fillId="0" borderId="5" xfId="0" applyFont="1" applyFill="1" applyBorder="1" applyAlignment="1">
      <alignment horizontal="centerContinuous" vertical="top" wrapText="1"/>
    </xf>
    <xf numFmtId="0" fontId="11" fillId="0" borderId="6" xfId="0" applyFont="1" applyFill="1" applyBorder="1" applyAlignment="1">
      <alignment horizontal="centerContinuous" vertical="top" wrapText="1"/>
    </xf>
    <xf numFmtId="0" fontId="11" fillId="0" borderId="7" xfId="0" applyFont="1" applyFill="1" applyBorder="1" applyAlignment="1">
      <alignment horizontal="centerContinuous" vertical="top" wrapText="1"/>
    </xf>
    <xf numFmtId="0" fontId="11" fillId="0" borderId="2" xfId="0" applyFont="1" applyFill="1" applyBorder="1" applyAlignment="1">
      <alignment horizontal="left" textRotation="90" wrapText="1"/>
    </xf>
    <xf numFmtId="0" fontId="12" fillId="0" borderId="0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center" vertical="center" textRotation="90" wrapText="1"/>
    </xf>
    <xf numFmtId="0" fontId="13" fillId="0" borderId="3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textRotation="90" wrapText="1"/>
    </xf>
    <xf numFmtId="0" fontId="14" fillId="0" borderId="3" xfId="0" applyFont="1" applyFill="1" applyBorder="1" applyAlignment="1">
      <alignment horizontal="center" vertical="center" textRotation="90" wrapText="1"/>
    </xf>
    <xf numFmtId="0" fontId="14" fillId="0" borderId="3" xfId="0" applyFont="1" applyFill="1" applyBorder="1" applyAlignment="1">
      <alignment horizontal="centerContinuous" vertical="center" wrapText="1"/>
    </xf>
    <xf numFmtId="0" fontId="13" fillId="0" borderId="3" xfId="0" applyFont="1" applyFill="1" applyBorder="1" applyAlignment="1">
      <alignment horizontal="centerContinuous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top"/>
    </xf>
    <xf numFmtId="0" fontId="5" fillId="0" borderId="19" xfId="0" applyFont="1" applyFill="1" applyBorder="1" applyAlignment="1">
      <alignment horizontal="center" wrapText="1"/>
    </xf>
    <xf numFmtId="1" fontId="3" fillId="0" borderId="9" xfId="0" applyNumberFormat="1" applyFont="1" applyFill="1" applyBorder="1" applyAlignment="1">
      <alignment horizontal="center" textRotation="90"/>
    </xf>
    <xf numFmtId="1" fontId="6" fillId="0" borderId="8" xfId="0" applyNumberFormat="1" applyFont="1" applyFill="1" applyBorder="1" applyAlignment="1">
      <alignment horizontal="center" textRotation="90"/>
    </xf>
    <xf numFmtId="1" fontId="4" fillId="0" borderId="19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1" fontId="4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1" fontId="4" fillId="0" borderId="3" xfId="0" applyNumberFormat="1" applyFont="1" applyFill="1" applyBorder="1" applyAlignment="1">
      <alignment horizontal="right"/>
    </xf>
    <xf numFmtId="2" fontId="4" fillId="0" borderId="3" xfId="0" applyNumberFormat="1" applyFont="1" applyFill="1" applyBorder="1" applyAlignment="1">
      <alignment horizontal="right"/>
    </xf>
    <xf numFmtId="1" fontId="9" fillId="0" borderId="20" xfId="0" applyNumberFormat="1" applyFont="1" applyFill="1" applyBorder="1" applyAlignment="1"/>
    <xf numFmtId="2" fontId="4" fillId="0" borderId="2" xfId="0" applyNumberFormat="1" applyFont="1" applyFill="1" applyBorder="1" applyAlignment="1">
      <alignment horizontal="right"/>
    </xf>
    <xf numFmtId="0" fontId="5" fillId="0" borderId="4" xfId="0" applyFont="1" applyFill="1" applyBorder="1" applyAlignment="1">
      <alignment horizontal="left" wrapText="1"/>
    </xf>
    <xf numFmtId="1" fontId="4" fillId="2" borderId="4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center" wrapText="1"/>
    </xf>
    <xf numFmtId="1" fontId="4" fillId="0" borderId="11" xfId="0" applyNumberFormat="1" applyFont="1" applyFill="1" applyBorder="1" applyAlignment="1">
      <alignment horizontal="center" textRotation="90"/>
    </xf>
    <xf numFmtId="1" fontId="3" fillId="0" borderId="11" xfId="0" applyNumberFormat="1" applyFont="1" applyFill="1" applyBorder="1" applyAlignment="1">
      <alignment horizontal="left" textRotation="90"/>
    </xf>
    <xf numFmtId="1" fontId="3" fillId="0" borderId="11" xfId="0" applyNumberFormat="1" applyFont="1" applyFill="1" applyBorder="1" applyAlignment="1">
      <alignment horizontal="center" vertical="center" textRotation="90"/>
    </xf>
    <xf numFmtId="1" fontId="6" fillId="0" borderId="11" xfId="0" applyNumberFormat="1" applyFont="1" applyFill="1" applyBorder="1" applyAlignment="1">
      <alignment horizontal="left" textRotation="90"/>
    </xf>
    <xf numFmtId="0" fontId="7" fillId="0" borderId="11" xfId="0" applyFont="1" applyFill="1" applyBorder="1" applyAlignment="1">
      <alignment horizontal="left" wrapText="1"/>
    </xf>
    <xf numFmtId="0" fontId="7" fillId="0" borderId="11" xfId="0" applyFont="1" applyFill="1" applyBorder="1" applyAlignment="1">
      <alignment horizontal="center" wrapText="1"/>
    </xf>
    <xf numFmtId="1" fontId="4" fillId="0" borderId="11" xfId="0" applyNumberFormat="1" applyFont="1" applyFill="1" applyBorder="1" applyAlignment="1">
      <alignment horizontal="right"/>
    </xf>
    <xf numFmtId="1" fontId="4" fillId="0" borderId="18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right"/>
    </xf>
    <xf numFmtId="0" fontId="5" fillId="0" borderId="11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1" fontId="4" fillId="2" borderId="11" xfId="0" applyNumberFormat="1" applyFont="1" applyFill="1" applyBorder="1" applyAlignment="1">
      <alignment horizontal="center"/>
    </xf>
    <xf numFmtId="1" fontId="4" fillId="0" borderId="21" xfId="0" applyNumberFormat="1" applyFont="1" applyFill="1" applyBorder="1" applyAlignment="1">
      <alignment horizontal="center"/>
    </xf>
    <xf numFmtId="2" fontId="4" fillId="0" borderId="22" xfId="0" applyNumberFormat="1" applyFont="1" applyFill="1" applyBorder="1" applyAlignment="1">
      <alignment horizontal="right"/>
    </xf>
    <xf numFmtId="1" fontId="9" fillId="0" borderId="22" xfId="0" applyNumberFormat="1" applyFont="1" applyFill="1" applyBorder="1" applyAlignment="1"/>
    <xf numFmtId="0" fontId="0" fillId="0" borderId="3" xfId="0" applyFill="1" applyBorder="1" applyAlignment="1">
      <alignment horizontal="left" vertical="top" wrapText="1"/>
    </xf>
    <xf numFmtId="1" fontId="4" fillId="0" borderId="10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 textRotation="90"/>
    </xf>
    <xf numFmtId="12" fontId="15" fillId="0" borderId="4" xfId="0" applyNumberFormat="1" applyFont="1" applyFill="1" applyBorder="1" applyAlignment="1">
      <alignment horizontal="left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8"/>
  <sheetViews>
    <sheetView zoomScale="90" workbookViewId="0">
      <selection activeCell="X17" sqref="A1:X17"/>
    </sheetView>
  </sheetViews>
  <sheetFormatPr defaultRowHeight="13.2" x14ac:dyDescent="0.25"/>
  <cols>
    <col min="1" max="1" width="3.77734375" customWidth="1"/>
    <col min="2" max="2" width="19.77734375" customWidth="1"/>
    <col min="3" max="3" width="5.44140625" customWidth="1"/>
    <col min="4" max="4" width="3.33203125" customWidth="1"/>
    <col min="5" max="5" width="4.44140625" customWidth="1"/>
    <col min="6" max="6" width="5.77734375" customWidth="1"/>
    <col min="7" max="8" width="4.6640625" customWidth="1"/>
    <col min="9" max="9" width="5.6640625" customWidth="1"/>
    <col min="10" max="10" width="5.77734375" customWidth="1"/>
    <col min="11" max="11" width="5.6640625" customWidth="1"/>
    <col min="12" max="13" width="7" customWidth="1"/>
    <col min="14" max="14" width="6.77734375" customWidth="1"/>
    <col min="15" max="15" width="8.33203125" customWidth="1"/>
    <col min="16" max="16" width="6.77734375" customWidth="1"/>
    <col min="18" max="18" width="10" customWidth="1"/>
    <col min="19" max="19" width="7.33203125" customWidth="1"/>
    <col min="20" max="20" width="5.33203125" customWidth="1"/>
    <col min="21" max="21" width="3.109375" customWidth="1"/>
    <col min="22" max="22" width="14.33203125" customWidth="1"/>
    <col min="23" max="23" width="10.109375" customWidth="1"/>
    <col min="24" max="24" width="13.21875" customWidth="1"/>
  </cols>
  <sheetData>
    <row r="1" spans="1:26" x14ac:dyDescent="0.25">
      <c r="A1" s="59" t="s">
        <v>0</v>
      </c>
      <c r="G1" s="27">
        <v>31</v>
      </c>
      <c r="I1" s="59" t="s">
        <v>1</v>
      </c>
      <c r="V1" t="s">
        <v>2</v>
      </c>
    </row>
    <row r="2" spans="1:26" ht="32.25" customHeight="1" x14ac:dyDescent="0.25">
      <c r="A2" s="63" t="s">
        <v>3</v>
      </c>
      <c r="B2" s="21" t="s">
        <v>4</v>
      </c>
      <c r="C2" s="61" t="s">
        <v>5</v>
      </c>
      <c r="D2" s="61" t="s">
        <v>6</v>
      </c>
      <c r="E2" s="61" t="s">
        <v>7</v>
      </c>
      <c r="F2" s="80" t="s">
        <v>8</v>
      </c>
      <c r="G2" s="63" t="s">
        <v>9</v>
      </c>
      <c r="H2" s="61" t="s">
        <v>10</v>
      </c>
      <c r="I2" s="61" t="s">
        <v>11</v>
      </c>
      <c r="J2" s="61" t="s">
        <v>12</v>
      </c>
      <c r="K2" s="24"/>
      <c r="L2" s="25"/>
      <c r="M2" s="25"/>
      <c r="N2" s="25"/>
      <c r="O2" s="25"/>
      <c r="P2" s="25"/>
      <c r="Q2" s="26"/>
      <c r="R2" s="70"/>
      <c r="S2" s="71"/>
      <c r="T2" s="71"/>
      <c r="U2" s="71"/>
      <c r="V2" s="72"/>
      <c r="W2" s="21" t="s">
        <v>13</v>
      </c>
      <c r="X2" s="21" t="s">
        <v>14</v>
      </c>
    </row>
    <row r="3" spans="1:26" ht="21.75" customHeight="1" x14ac:dyDescent="0.25">
      <c r="A3" s="64"/>
      <c r="B3" s="22"/>
      <c r="C3" s="62"/>
      <c r="D3" s="62"/>
      <c r="E3" s="62"/>
      <c r="F3" s="81"/>
      <c r="G3" s="81"/>
      <c r="H3" s="62"/>
      <c r="I3" s="62"/>
      <c r="J3" s="62"/>
      <c r="K3" s="21" t="s">
        <v>15</v>
      </c>
      <c r="L3" s="73" t="s">
        <v>16</v>
      </c>
      <c r="M3" s="21" t="s">
        <v>17</v>
      </c>
      <c r="N3" s="73" t="s">
        <v>18</v>
      </c>
      <c r="O3" s="21" t="s">
        <v>16</v>
      </c>
      <c r="P3" s="73" t="s">
        <v>19</v>
      </c>
      <c r="Q3" s="21" t="s">
        <v>20</v>
      </c>
      <c r="R3" s="77" t="s">
        <v>21</v>
      </c>
      <c r="S3" s="78"/>
      <c r="T3" s="78"/>
      <c r="U3" s="79"/>
      <c r="V3" s="61" t="s">
        <v>22</v>
      </c>
      <c r="W3" s="22"/>
      <c r="X3" s="22"/>
    </row>
    <row r="4" spans="1:26" ht="43.8" customHeight="1" x14ac:dyDescent="0.25">
      <c r="A4" s="64"/>
      <c r="B4" s="22"/>
      <c r="C4" s="62"/>
      <c r="D4" s="62"/>
      <c r="E4" s="62"/>
      <c r="F4" s="81"/>
      <c r="G4" s="81"/>
      <c r="H4" s="62"/>
      <c r="I4" s="62"/>
      <c r="J4" s="62"/>
      <c r="K4" s="22"/>
      <c r="L4" s="75"/>
      <c r="M4" s="22"/>
      <c r="N4" s="74"/>
      <c r="O4" s="76"/>
      <c r="P4" s="74"/>
      <c r="Q4" s="22"/>
      <c r="R4" s="38" t="s">
        <v>23</v>
      </c>
      <c r="S4" s="21" t="s">
        <v>24</v>
      </c>
      <c r="T4" s="39" t="s">
        <v>25</v>
      </c>
      <c r="U4" s="39" t="s">
        <v>26</v>
      </c>
      <c r="V4" s="62"/>
      <c r="W4" s="22"/>
      <c r="X4" s="22"/>
    </row>
    <row r="5" spans="1:26" ht="11.85" customHeight="1" x14ac:dyDescent="0.25">
      <c r="A5" s="53">
        <v>1</v>
      </c>
      <c r="B5" s="54">
        <v>2</v>
      </c>
      <c r="C5" s="55">
        <v>3</v>
      </c>
      <c r="D5" s="55">
        <v>4</v>
      </c>
      <c r="E5" s="65" t="s">
        <v>27</v>
      </c>
      <c r="F5" s="66"/>
      <c r="G5" s="56" t="s">
        <v>27</v>
      </c>
      <c r="H5" s="54">
        <v>5</v>
      </c>
      <c r="I5" s="54">
        <v>6</v>
      </c>
      <c r="J5" s="54">
        <v>7</v>
      </c>
      <c r="K5" s="54">
        <v>8</v>
      </c>
      <c r="L5" s="54">
        <v>10</v>
      </c>
      <c r="M5" s="57">
        <v>12</v>
      </c>
      <c r="N5" s="54">
        <v>9</v>
      </c>
      <c r="O5" s="54">
        <v>11</v>
      </c>
      <c r="P5" s="54">
        <v>13</v>
      </c>
      <c r="Q5" s="54">
        <v>14</v>
      </c>
      <c r="R5" s="67">
        <v>15</v>
      </c>
      <c r="S5" s="68"/>
      <c r="T5" s="68"/>
      <c r="U5" s="69"/>
      <c r="V5" s="54">
        <v>16</v>
      </c>
      <c r="W5" s="54">
        <v>17</v>
      </c>
      <c r="X5" s="58"/>
    </row>
    <row r="6" spans="1:26" ht="54.6" customHeight="1" x14ac:dyDescent="0.25">
      <c r="A6" s="40">
        <v>1</v>
      </c>
      <c r="B6" s="41" t="s">
        <v>28</v>
      </c>
      <c r="C6" s="154">
        <v>4118815135</v>
      </c>
      <c r="D6" s="43">
        <v>10025</v>
      </c>
      <c r="E6" s="44">
        <v>101908486189</v>
      </c>
      <c r="F6" s="45" t="s">
        <v>29</v>
      </c>
      <c r="G6" s="46" t="s">
        <v>29</v>
      </c>
      <c r="H6" s="47">
        <v>27</v>
      </c>
      <c r="I6" s="47">
        <v>4</v>
      </c>
      <c r="J6" s="1">
        <f t="shared" ref="J6:J16" si="0">SUM(H6,I6)</f>
        <v>31</v>
      </c>
      <c r="K6" s="40">
        <v>9239</v>
      </c>
      <c r="L6" s="40">
        <v>103</v>
      </c>
      <c r="M6" s="48">
        <v>0</v>
      </c>
      <c r="N6" s="40">
        <f t="shared" ref="N6:N16" si="1">MAX((K6/$G$1)*J6)</f>
        <v>9239</v>
      </c>
      <c r="O6" s="40">
        <f t="shared" ref="O6:O16" si="2">MAX((L6/$G$1)*J6)</f>
        <v>103</v>
      </c>
      <c r="P6" s="40">
        <f t="shared" ref="P6:P13" si="3">MAX((M6/$G$1)*J6)</f>
        <v>0</v>
      </c>
      <c r="Q6" s="49">
        <f>ROUND(SUM(N6:P6),0)</f>
        <v>9342</v>
      </c>
      <c r="R6" s="49">
        <f t="shared" ref="R6:R13" si="4">+ROUND((Q6*12%),0)</f>
        <v>1121</v>
      </c>
      <c r="S6" s="49">
        <f>+ROUNDUP((Q6*0.75%),0)</f>
        <v>71</v>
      </c>
      <c r="T6" s="50">
        <f>MAX(IF((Q6)&gt;40000,200,0),IF((Q6)&gt;25000,150,0),IF((Q6)&gt;15000,130,0),IF((Q6)&gt;10000,110,0),0)</f>
        <v>0</v>
      </c>
      <c r="U6" s="51"/>
      <c r="V6" s="10">
        <f t="shared" ref="V6:V17" si="5">SUM(R6:U6)</f>
        <v>1192</v>
      </c>
      <c r="W6" s="49">
        <f>+Q6-V6</f>
        <v>8150</v>
      </c>
      <c r="X6" s="52"/>
    </row>
    <row r="7" spans="1:26" ht="60" customHeight="1" x14ac:dyDescent="0.25">
      <c r="A7" s="48">
        <f t="shared" ref="A7:A13" si="6">+A6+1</f>
        <v>2</v>
      </c>
      <c r="B7" s="41" t="s">
        <v>30</v>
      </c>
      <c r="C7" s="154">
        <v>4118815185</v>
      </c>
      <c r="D7" s="43">
        <v>10026</v>
      </c>
      <c r="E7" s="44">
        <v>101909408095</v>
      </c>
      <c r="F7" s="45" t="s">
        <v>29</v>
      </c>
      <c r="G7" s="46" t="s">
        <v>29</v>
      </c>
      <c r="H7" s="47">
        <v>27</v>
      </c>
      <c r="I7" s="47">
        <v>4</v>
      </c>
      <c r="J7" s="1">
        <f t="shared" si="0"/>
        <v>31</v>
      </c>
      <c r="K7" s="40">
        <v>9239</v>
      </c>
      <c r="L7" s="40">
        <v>103</v>
      </c>
      <c r="M7" s="48">
        <v>0</v>
      </c>
      <c r="N7" s="40">
        <f t="shared" si="1"/>
        <v>9239</v>
      </c>
      <c r="O7" s="40">
        <f t="shared" si="2"/>
        <v>103</v>
      </c>
      <c r="P7" s="40">
        <f t="shared" si="3"/>
        <v>0</v>
      </c>
      <c r="Q7" s="49">
        <f t="shared" ref="Q7:Q13" si="7">ROUND(SUM(N7:P7),0)</f>
        <v>9342</v>
      </c>
      <c r="R7" s="49">
        <f t="shared" si="4"/>
        <v>1121</v>
      </c>
      <c r="S7" s="49">
        <f t="shared" ref="S7:S13" si="8">+ROUNDUP((Q7*0.75%),0)</f>
        <v>71</v>
      </c>
      <c r="T7" s="50">
        <f t="shared" ref="T7:T13" si="9">MAX(IF((Q7)&gt;40000,200,0),IF((Q7)&gt;25000,150,0),IF((Q7)&gt;15000,130,0),IF((Q7)&gt;10000,110,0),0)</f>
        <v>0</v>
      </c>
      <c r="U7" s="51"/>
      <c r="V7" s="10">
        <f t="shared" si="5"/>
        <v>1192</v>
      </c>
      <c r="W7" s="49">
        <f t="shared" ref="W7:W13" si="10">+Q7-V7</f>
        <v>8150</v>
      </c>
      <c r="X7" s="52"/>
      <c r="Z7" s="95"/>
    </row>
    <row r="8" spans="1:26" ht="59.4" customHeight="1" x14ac:dyDescent="0.25">
      <c r="A8" s="48">
        <v>3</v>
      </c>
      <c r="B8" s="41" t="s">
        <v>31</v>
      </c>
      <c r="C8" s="154">
        <v>41188016510</v>
      </c>
      <c r="D8" s="43">
        <v>10027</v>
      </c>
      <c r="E8" s="44">
        <v>101908727739</v>
      </c>
      <c r="F8" s="45" t="s">
        <v>29</v>
      </c>
      <c r="G8" s="46" t="s">
        <v>29</v>
      </c>
      <c r="H8" s="47"/>
      <c r="I8" s="47"/>
      <c r="J8" s="1"/>
      <c r="K8" s="40"/>
      <c r="L8" s="40"/>
      <c r="M8" s="48"/>
      <c r="N8" s="40"/>
      <c r="O8" s="40"/>
      <c r="P8" s="40"/>
      <c r="Q8" s="49"/>
      <c r="R8" s="49"/>
      <c r="S8" s="49"/>
      <c r="T8" s="50"/>
      <c r="U8" s="51"/>
      <c r="V8" s="10"/>
      <c r="W8" s="49"/>
      <c r="X8" s="52"/>
      <c r="Z8" s="95"/>
    </row>
    <row r="9" spans="1:26" ht="60" customHeight="1" x14ac:dyDescent="0.25">
      <c r="A9" s="48">
        <v>4</v>
      </c>
      <c r="B9" s="2" t="s">
        <v>32</v>
      </c>
      <c r="C9" s="154">
        <v>4118819686</v>
      </c>
      <c r="D9" s="4">
        <v>10029</v>
      </c>
      <c r="E9" s="5">
        <v>101906408095</v>
      </c>
      <c r="F9" s="6" t="s">
        <v>29</v>
      </c>
      <c r="G9" s="7" t="s">
        <v>29</v>
      </c>
      <c r="H9" s="34">
        <v>27</v>
      </c>
      <c r="I9" s="34">
        <v>4</v>
      </c>
      <c r="J9" s="1">
        <f t="shared" si="0"/>
        <v>31</v>
      </c>
      <c r="K9" s="1">
        <v>9239</v>
      </c>
      <c r="L9" s="1">
        <v>103</v>
      </c>
      <c r="M9" s="8">
        <v>0</v>
      </c>
      <c r="N9" s="1">
        <f t="shared" si="1"/>
        <v>9239</v>
      </c>
      <c r="O9" s="1">
        <f t="shared" si="2"/>
        <v>103</v>
      </c>
      <c r="P9" s="1">
        <f t="shared" si="3"/>
        <v>0</v>
      </c>
      <c r="Q9" s="49">
        <f t="shared" si="7"/>
        <v>9342</v>
      </c>
      <c r="R9" s="49">
        <f t="shared" si="4"/>
        <v>1121</v>
      </c>
      <c r="S9" s="49">
        <f t="shared" si="8"/>
        <v>71</v>
      </c>
      <c r="T9" s="23">
        <f t="shared" si="9"/>
        <v>0</v>
      </c>
      <c r="U9" s="11"/>
      <c r="V9" s="10">
        <f t="shared" si="5"/>
        <v>1192</v>
      </c>
      <c r="W9" s="10">
        <f t="shared" si="10"/>
        <v>8150</v>
      </c>
      <c r="X9" s="12"/>
    </row>
    <row r="10" spans="1:26" ht="60" customHeight="1" x14ac:dyDescent="0.25">
      <c r="A10" s="48">
        <f t="shared" si="6"/>
        <v>5</v>
      </c>
      <c r="B10" s="2" t="s">
        <v>33</v>
      </c>
      <c r="C10" s="154">
        <v>4118820878</v>
      </c>
      <c r="D10" s="4">
        <v>10031</v>
      </c>
      <c r="E10" s="5">
        <v>101909597964</v>
      </c>
      <c r="F10" s="6" t="s">
        <v>29</v>
      </c>
      <c r="G10" s="7" t="s">
        <v>29</v>
      </c>
      <c r="H10" s="34">
        <v>27</v>
      </c>
      <c r="I10" s="34">
        <v>4</v>
      </c>
      <c r="J10" s="1">
        <f t="shared" si="0"/>
        <v>31</v>
      </c>
      <c r="K10" s="1">
        <v>9239</v>
      </c>
      <c r="L10" s="1">
        <v>103</v>
      </c>
      <c r="M10" s="8">
        <v>0</v>
      </c>
      <c r="N10" s="1">
        <f t="shared" si="1"/>
        <v>9239</v>
      </c>
      <c r="O10" s="1">
        <f t="shared" si="2"/>
        <v>103</v>
      </c>
      <c r="P10" s="1">
        <f t="shared" si="3"/>
        <v>0</v>
      </c>
      <c r="Q10" s="49">
        <f t="shared" si="7"/>
        <v>9342</v>
      </c>
      <c r="R10" s="49">
        <f t="shared" si="4"/>
        <v>1121</v>
      </c>
      <c r="S10" s="49">
        <f t="shared" si="8"/>
        <v>71</v>
      </c>
      <c r="T10" s="23">
        <f t="shared" si="9"/>
        <v>0</v>
      </c>
      <c r="U10" s="11"/>
      <c r="V10" s="10">
        <f t="shared" si="5"/>
        <v>1192</v>
      </c>
      <c r="W10" s="10">
        <f t="shared" si="10"/>
        <v>8150</v>
      </c>
      <c r="X10" s="12"/>
    </row>
    <row r="11" spans="1:26" ht="51" customHeight="1" x14ac:dyDescent="0.25">
      <c r="A11" s="48">
        <f t="shared" si="6"/>
        <v>6</v>
      </c>
      <c r="B11" s="2" t="s">
        <v>34</v>
      </c>
      <c r="C11" s="154">
        <v>4114928630</v>
      </c>
      <c r="D11" s="4">
        <v>10034</v>
      </c>
      <c r="E11" s="5">
        <v>10490805715</v>
      </c>
      <c r="F11" s="6" t="s">
        <v>29</v>
      </c>
      <c r="G11" s="7" t="s">
        <v>29</v>
      </c>
      <c r="H11" s="34">
        <v>27</v>
      </c>
      <c r="I11" s="34">
        <v>4</v>
      </c>
      <c r="J11" s="1">
        <f t="shared" si="0"/>
        <v>31</v>
      </c>
      <c r="K11" s="1">
        <v>9239</v>
      </c>
      <c r="L11" s="1">
        <v>103</v>
      </c>
      <c r="M11" s="8">
        <v>0</v>
      </c>
      <c r="N11" s="1">
        <f t="shared" si="1"/>
        <v>9239</v>
      </c>
      <c r="O11" s="1">
        <f t="shared" si="2"/>
        <v>103</v>
      </c>
      <c r="P11" s="1">
        <f t="shared" si="3"/>
        <v>0</v>
      </c>
      <c r="Q11" s="49">
        <f t="shared" si="7"/>
        <v>9342</v>
      </c>
      <c r="R11" s="49">
        <f t="shared" si="4"/>
        <v>1121</v>
      </c>
      <c r="S11" s="49">
        <f t="shared" si="8"/>
        <v>71</v>
      </c>
      <c r="T11" s="23">
        <f t="shared" si="9"/>
        <v>0</v>
      </c>
      <c r="U11" s="11"/>
      <c r="V11" s="10">
        <f t="shared" si="5"/>
        <v>1192</v>
      </c>
      <c r="W11" s="10">
        <f t="shared" si="10"/>
        <v>8150</v>
      </c>
      <c r="X11" s="12"/>
    </row>
    <row r="12" spans="1:26" ht="63" customHeight="1" x14ac:dyDescent="0.25">
      <c r="A12" s="48">
        <f t="shared" si="6"/>
        <v>7</v>
      </c>
      <c r="B12" s="2" t="s">
        <v>35</v>
      </c>
      <c r="C12" s="154">
        <v>4118819875</v>
      </c>
      <c r="D12" s="4">
        <v>10030</v>
      </c>
      <c r="E12" s="5">
        <v>1019094448603</v>
      </c>
      <c r="F12" s="6" t="s">
        <v>29</v>
      </c>
      <c r="G12" s="7" t="s">
        <v>29</v>
      </c>
      <c r="H12" s="34">
        <v>27</v>
      </c>
      <c r="I12" s="34">
        <v>4</v>
      </c>
      <c r="J12" s="1">
        <f t="shared" si="0"/>
        <v>31</v>
      </c>
      <c r="K12" s="1">
        <v>9239</v>
      </c>
      <c r="L12" s="1">
        <v>103</v>
      </c>
      <c r="M12" s="8">
        <v>0</v>
      </c>
      <c r="N12" s="1">
        <f t="shared" si="1"/>
        <v>9239</v>
      </c>
      <c r="O12" s="1">
        <f t="shared" si="2"/>
        <v>103</v>
      </c>
      <c r="P12" s="1">
        <f t="shared" si="3"/>
        <v>0</v>
      </c>
      <c r="Q12" s="129">
        <f>ROUND(SUM(N12:P12),0)</f>
        <v>9342</v>
      </c>
      <c r="R12" s="129">
        <f t="shared" si="4"/>
        <v>1121</v>
      </c>
      <c r="S12" s="129">
        <f t="shared" si="8"/>
        <v>71</v>
      </c>
      <c r="T12" s="23">
        <f t="shared" si="9"/>
        <v>0</v>
      </c>
      <c r="U12" s="11"/>
      <c r="V12" s="10">
        <f t="shared" si="5"/>
        <v>1192</v>
      </c>
      <c r="W12" s="10">
        <f t="shared" si="10"/>
        <v>8150</v>
      </c>
      <c r="X12" s="12"/>
    </row>
    <row r="13" spans="1:26" ht="60.6" customHeight="1" x14ac:dyDescent="0.25">
      <c r="A13" s="128">
        <f t="shared" si="6"/>
        <v>8</v>
      </c>
      <c r="B13" s="14" t="s">
        <v>36</v>
      </c>
      <c r="C13" s="154">
        <v>4118818392</v>
      </c>
      <c r="D13" s="16">
        <v>10028</v>
      </c>
      <c r="E13" s="17">
        <v>101909148498</v>
      </c>
      <c r="F13" s="18" t="s">
        <v>29</v>
      </c>
      <c r="G13" s="19" t="s">
        <v>29</v>
      </c>
      <c r="H13" s="35">
        <v>27</v>
      </c>
      <c r="I13" s="35">
        <v>4</v>
      </c>
      <c r="J13" s="13">
        <f t="shared" si="0"/>
        <v>31</v>
      </c>
      <c r="K13" s="13">
        <v>9239</v>
      </c>
      <c r="L13" s="13">
        <v>103</v>
      </c>
      <c r="M13" s="28">
        <v>0</v>
      </c>
      <c r="N13" s="13">
        <f t="shared" si="1"/>
        <v>9239</v>
      </c>
      <c r="O13" s="13">
        <f t="shared" si="2"/>
        <v>103</v>
      </c>
      <c r="P13" s="143">
        <f t="shared" si="3"/>
        <v>0</v>
      </c>
      <c r="Q13" s="144">
        <f t="shared" si="7"/>
        <v>9342</v>
      </c>
      <c r="R13" s="144">
        <f t="shared" si="4"/>
        <v>1121</v>
      </c>
      <c r="S13" s="144">
        <f t="shared" si="8"/>
        <v>71</v>
      </c>
      <c r="T13" s="130">
        <f t="shared" si="9"/>
        <v>0</v>
      </c>
      <c r="U13" s="29"/>
      <c r="V13" s="131">
        <f t="shared" si="5"/>
        <v>1192</v>
      </c>
      <c r="W13" s="131">
        <f t="shared" si="10"/>
        <v>8150</v>
      </c>
      <c r="X13" s="20"/>
    </row>
    <row r="14" spans="1:26" ht="60.6" customHeight="1" x14ac:dyDescent="0.25">
      <c r="A14" s="85">
        <v>9</v>
      </c>
      <c r="B14" s="132" t="s">
        <v>37</v>
      </c>
      <c r="C14" s="154">
        <v>4118821866</v>
      </c>
      <c r="D14" s="87">
        <v>10036</v>
      </c>
      <c r="E14" s="88">
        <v>101912069128</v>
      </c>
      <c r="F14" s="18" t="s">
        <v>29</v>
      </c>
      <c r="G14" s="19" t="s">
        <v>29</v>
      </c>
      <c r="H14" s="133"/>
      <c r="I14" s="133"/>
      <c r="J14" s="30"/>
      <c r="K14" s="30">
        <v>9239</v>
      </c>
      <c r="L14" s="30"/>
      <c r="M14" s="85"/>
      <c r="N14" s="30"/>
      <c r="O14" s="30"/>
      <c r="P14" s="30"/>
      <c r="Q14" s="91"/>
      <c r="R14" s="91"/>
      <c r="S14" s="91"/>
      <c r="T14" s="23"/>
      <c r="U14" s="134"/>
      <c r="V14" s="91"/>
      <c r="W14" s="91"/>
      <c r="X14" s="135"/>
    </row>
    <row r="15" spans="1:26" ht="62.4" customHeight="1" x14ac:dyDescent="0.25">
      <c r="A15" s="142">
        <v>10</v>
      </c>
      <c r="B15" s="145" t="s">
        <v>38</v>
      </c>
      <c r="C15" s="137">
        <v>4118832474</v>
      </c>
      <c r="D15" s="138">
        <v>10035</v>
      </c>
      <c r="E15" s="139">
        <v>101912084360</v>
      </c>
      <c r="F15" s="146" t="s">
        <v>29</v>
      </c>
      <c r="G15" s="147" t="s">
        <v>29</v>
      </c>
      <c r="H15" s="148">
        <v>27</v>
      </c>
      <c r="I15" s="148">
        <v>4</v>
      </c>
      <c r="J15" s="83">
        <f t="shared" si="0"/>
        <v>31</v>
      </c>
      <c r="K15" s="83">
        <v>9239</v>
      </c>
      <c r="L15" s="83">
        <v>103</v>
      </c>
      <c r="M15" s="142"/>
      <c r="N15" s="83">
        <f t="shared" si="1"/>
        <v>9239</v>
      </c>
      <c r="O15" s="83">
        <f t="shared" si="2"/>
        <v>103</v>
      </c>
      <c r="P15" s="149">
        <f>MAX((M15/$G$1)*J15)</f>
        <v>0</v>
      </c>
      <c r="Q15" s="150">
        <f>ROUND(SUM(N15:P15),0)</f>
        <v>9342</v>
      </c>
      <c r="R15" s="150">
        <f>+ROUND((Q15*12%),0)</f>
        <v>1121</v>
      </c>
      <c r="S15" s="150">
        <f>+ROUNDUP((Q15*0.75%),0)</f>
        <v>71</v>
      </c>
      <c r="T15" s="151">
        <f>MAX(IF((Q15)&gt;40000,200,0),IF((Q15)&gt;25000,150,0),IF((Q15)&gt;15000,130,0),IF((Q15)&gt;10000,110,0),0)</f>
        <v>0</v>
      </c>
      <c r="U15" s="152"/>
      <c r="V15" s="129">
        <f>SUM(R15:U15)</f>
        <v>1192</v>
      </c>
      <c r="W15" s="129">
        <f>+Q15-V15</f>
        <v>8150</v>
      </c>
      <c r="X15" s="84"/>
    </row>
    <row r="16" spans="1:26" ht="70.8" customHeight="1" x14ac:dyDescent="0.25">
      <c r="A16" s="85">
        <v>11</v>
      </c>
      <c r="B16" s="132" t="s">
        <v>39</v>
      </c>
      <c r="C16" s="86">
        <v>4118832587</v>
      </c>
      <c r="D16" s="87">
        <v>10037</v>
      </c>
      <c r="E16" s="155">
        <v>10101912084360</v>
      </c>
      <c r="F16" s="89" t="s">
        <v>29</v>
      </c>
      <c r="G16" s="90" t="s">
        <v>29</v>
      </c>
      <c r="H16" s="133">
        <v>27</v>
      </c>
      <c r="I16" s="133">
        <v>4</v>
      </c>
      <c r="J16" s="30">
        <f t="shared" si="0"/>
        <v>31</v>
      </c>
      <c r="K16" s="30">
        <v>9239</v>
      </c>
      <c r="L16" s="30">
        <v>103</v>
      </c>
      <c r="M16" s="85"/>
      <c r="N16" s="30">
        <f t="shared" si="1"/>
        <v>9239</v>
      </c>
      <c r="O16" s="30">
        <f t="shared" si="2"/>
        <v>103</v>
      </c>
      <c r="P16" s="30">
        <f>MAX((M16/$G$1)*J16)</f>
        <v>0</v>
      </c>
      <c r="Q16" s="91">
        <f>ROUND(SUM(N16:P16),0)</f>
        <v>9342</v>
      </c>
      <c r="R16" s="91">
        <f>+ROUND((Q16*12%),0)</f>
        <v>1121</v>
      </c>
      <c r="S16" s="91">
        <f>+ROUNDUP((Q16*0.75%),0)</f>
        <v>71</v>
      </c>
      <c r="T16" s="23">
        <f>MAX(IF((Q16)&gt;40000,200,0),IF((Q16)&gt;25000,150,0),IF((Q16)&gt;15000,130,0),IF((Q16)&gt;10000,110,0),0)</f>
        <v>0</v>
      </c>
      <c r="U16" s="134"/>
      <c r="V16" s="91">
        <f>SUM(R16:U16)</f>
        <v>1192</v>
      </c>
      <c r="W16" s="91">
        <f>+Q16-V16</f>
        <v>8150</v>
      </c>
      <c r="X16" s="135"/>
    </row>
    <row r="17" spans="1:24" ht="39.6" customHeight="1" x14ac:dyDescent="0.25">
      <c r="A17" s="136" t="s">
        <v>40</v>
      </c>
      <c r="B17" s="82"/>
      <c r="C17" s="137"/>
      <c r="D17" s="138"/>
      <c r="E17" s="139"/>
      <c r="F17" s="140"/>
      <c r="G17" s="141"/>
      <c r="H17" s="83"/>
      <c r="I17" s="83"/>
      <c r="J17" s="83"/>
      <c r="K17" s="83"/>
      <c r="L17" s="83"/>
      <c r="M17" s="142"/>
      <c r="N17" s="83">
        <f t="shared" ref="N17:S17" si="11">SUM(N6:N16)</f>
        <v>83151</v>
      </c>
      <c r="O17" s="83">
        <f t="shared" si="11"/>
        <v>927</v>
      </c>
      <c r="P17" s="83">
        <f t="shared" si="11"/>
        <v>0</v>
      </c>
      <c r="Q17" s="83">
        <f t="shared" si="11"/>
        <v>84078</v>
      </c>
      <c r="R17" s="49">
        <f t="shared" si="11"/>
        <v>10089</v>
      </c>
      <c r="S17" s="49">
        <f t="shared" si="11"/>
        <v>639</v>
      </c>
      <c r="T17" s="83">
        <f>SUM(T5:T16)</f>
        <v>0</v>
      </c>
      <c r="U17" s="83">
        <f>SUM(U5:U16)</f>
        <v>0</v>
      </c>
      <c r="V17" s="92">
        <f t="shared" si="5"/>
        <v>10728</v>
      </c>
      <c r="W17" s="92">
        <f>+Q17-V17</f>
        <v>73350</v>
      </c>
      <c r="X17" s="84"/>
    </row>
    <row r="18" spans="1:24" x14ac:dyDescent="0.25">
      <c r="R18" s="94"/>
      <c r="S18" s="94"/>
      <c r="W18" s="94"/>
    </row>
  </sheetData>
  <pageMargins left="1.1023622047244095" right="0" top="0" bottom="0" header="0.31496062992125984" footer="0.31496062992125984"/>
  <pageSetup paperSize="9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5"/>
  <sheetViews>
    <sheetView tabSelected="1" topLeftCell="M1" zoomScale="96" workbookViewId="0">
      <selection activeCell="X14" sqref="X14"/>
    </sheetView>
  </sheetViews>
  <sheetFormatPr defaultRowHeight="13.2" x14ac:dyDescent="0.25"/>
  <cols>
    <col min="1" max="1" width="4.33203125" customWidth="1"/>
    <col min="2" max="2" width="20.44140625" customWidth="1"/>
    <col min="3" max="3" width="6.6640625" customWidth="1"/>
    <col min="4" max="4" width="3.33203125" customWidth="1"/>
    <col min="5" max="5" width="5" customWidth="1"/>
    <col min="6" max="6" width="5.77734375" customWidth="1"/>
    <col min="7" max="8" width="4.6640625" customWidth="1"/>
    <col min="9" max="10" width="5.77734375" customWidth="1"/>
    <col min="11" max="11" width="13" customWidth="1"/>
    <col min="12" max="12" width="7" customWidth="1"/>
    <col min="13" max="13" width="10.77734375" customWidth="1"/>
    <col min="14" max="14" width="20.77734375" customWidth="1"/>
    <col min="15" max="15" width="7.109375" customWidth="1"/>
    <col min="16" max="16" width="10.109375" customWidth="1"/>
    <col min="17" max="18" width="10.77734375" customWidth="1"/>
    <col min="19" max="19" width="10" customWidth="1"/>
    <col min="20" max="20" width="8.6640625" customWidth="1"/>
    <col min="21" max="21" width="8.44140625" customWidth="1"/>
    <col min="22" max="22" width="10.6640625" customWidth="1"/>
    <col min="23" max="23" width="12.6640625" customWidth="1"/>
    <col min="24" max="24" width="13.33203125" customWidth="1"/>
  </cols>
  <sheetData>
    <row r="1" spans="1:29" x14ac:dyDescent="0.25">
      <c r="A1" s="59" t="s">
        <v>41</v>
      </c>
      <c r="H1" s="27">
        <v>31</v>
      </c>
      <c r="J1" s="59" t="s">
        <v>42</v>
      </c>
      <c r="V1" t="s">
        <v>2</v>
      </c>
    </row>
    <row r="2" spans="1:29" ht="73.8" customHeight="1" x14ac:dyDescent="0.25">
      <c r="A2" s="63" t="s">
        <v>3</v>
      </c>
      <c r="B2" s="21" t="s">
        <v>4</v>
      </c>
      <c r="C2" s="61" t="s">
        <v>5</v>
      </c>
      <c r="D2" s="61" t="s">
        <v>6</v>
      </c>
      <c r="E2" s="61" t="s">
        <v>7</v>
      </c>
      <c r="F2" s="80" t="s">
        <v>8</v>
      </c>
      <c r="G2" s="80" t="s">
        <v>9</v>
      </c>
      <c r="H2" s="61" t="s">
        <v>10</v>
      </c>
      <c r="I2" s="61" t="s">
        <v>11</v>
      </c>
      <c r="J2" s="61" t="s">
        <v>12</v>
      </c>
      <c r="K2" s="24"/>
      <c r="L2" s="25"/>
      <c r="M2" s="25"/>
      <c r="N2" s="25"/>
      <c r="O2" s="25"/>
      <c r="P2" s="25"/>
      <c r="Q2" s="26"/>
      <c r="R2" s="70"/>
      <c r="S2" s="71"/>
      <c r="T2" s="71"/>
      <c r="U2" s="71"/>
      <c r="V2" s="72"/>
      <c r="W2" s="21" t="s">
        <v>13</v>
      </c>
      <c r="X2" s="21" t="s">
        <v>14</v>
      </c>
    </row>
    <row r="3" spans="1:29" s="109" customFormat="1" ht="59.4" customHeight="1" x14ac:dyDescent="0.25">
      <c r="A3" s="99"/>
      <c r="B3" s="100"/>
      <c r="C3" s="101"/>
      <c r="D3" s="101"/>
      <c r="E3" s="101"/>
      <c r="F3" s="102"/>
      <c r="G3" s="102"/>
      <c r="H3" s="101"/>
      <c r="I3" s="101"/>
      <c r="J3" s="101"/>
      <c r="K3" s="103" t="s">
        <v>43</v>
      </c>
      <c r="L3" s="104" t="s">
        <v>16</v>
      </c>
      <c r="M3" s="103" t="s">
        <v>44</v>
      </c>
      <c r="N3" s="104" t="s">
        <v>45</v>
      </c>
      <c r="O3" s="103" t="s">
        <v>16</v>
      </c>
      <c r="P3" s="104" t="s">
        <v>19</v>
      </c>
      <c r="Q3" s="103" t="s">
        <v>46</v>
      </c>
      <c r="R3" s="105" t="s">
        <v>47</v>
      </c>
      <c r="S3" s="106"/>
      <c r="T3" s="106"/>
      <c r="U3" s="107"/>
      <c r="V3" s="108" t="s">
        <v>48</v>
      </c>
      <c r="W3" s="100"/>
      <c r="X3" s="100"/>
    </row>
    <row r="4" spans="1:29" s="120" customFormat="1" ht="61.8" customHeight="1" x14ac:dyDescent="0.25">
      <c r="A4" s="110"/>
      <c r="B4" s="111"/>
      <c r="C4" s="112"/>
      <c r="D4" s="112"/>
      <c r="E4" s="112"/>
      <c r="F4" s="113"/>
      <c r="G4" s="113"/>
      <c r="H4" s="112"/>
      <c r="I4" s="112"/>
      <c r="J4" s="112"/>
      <c r="K4" s="111"/>
      <c r="L4" s="114"/>
      <c r="M4" s="111"/>
      <c r="N4" s="115"/>
      <c r="O4" s="116"/>
      <c r="P4" s="115"/>
      <c r="Q4" s="111"/>
      <c r="R4" s="117" t="s">
        <v>49</v>
      </c>
      <c r="S4" s="118" t="s">
        <v>24</v>
      </c>
      <c r="T4" s="119" t="s">
        <v>50</v>
      </c>
      <c r="U4" s="119" t="s">
        <v>51</v>
      </c>
      <c r="V4" s="112"/>
      <c r="W4" s="111"/>
      <c r="X4" s="111"/>
    </row>
    <row r="5" spans="1:29" ht="11.85" customHeight="1" x14ac:dyDescent="0.25">
      <c r="A5" s="53">
        <v>1</v>
      </c>
      <c r="B5" s="54">
        <v>2</v>
      </c>
      <c r="C5" s="55">
        <v>3</v>
      </c>
      <c r="D5" s="55">
        <v>4</v>
      </c>
      <c r="E5" s="65" t="s">
        <v>27</v>
      </c>
      <c r="F5" s="66"/>
      <c r="G5" s="56" t="s">
        <v>27</v>
      </c>
      <c r="H5" s="54">
        <v>5</v>
      </c>
      <c r="I5" s="54">
        <v>6</v>
      </c>
      <c r="J5" s="54">
        <v>7</v>
      </c>
      <c r="K5" s="54">
        <v>8</v>
      </c>
      <c r="L5" s="54">
        <v>10</v>
      </c>
      <c r="M5" s="57">
        <v>12</v>
      </c>
      <c r="N5" s="54">
        <v>9</v>
      </c>
      <c r="O5" s="54">
        <v>11</v>
      </c>
      <c r="P5" s="54">
        <v>13</v>
      </c>
      <c r="Q5" s="54">
        <v>14</v>
      </c>
      <c r="R5" s="67">
        <v>15</v>
      </c>
      <c r="S5" s="68"/>
      <c r="T5" s="68"/>
      <c r="U5" s="69"/>
      <c r="V5" s="54">
        <v>16</v>
      </c>
      <c r="W5" s="54">
        <v>17</v>
      </c>
      <c r="X5" s="58"/>
    </row>
    <row r="6" spans="1:29" ht="54.9" customHeight="1" x14ac:dyDescent="0.25">
      <c r="A6" s="40">
        <v>1</v>
      </c>
      <c r="B6" s="41" t="s">
        <v>52</v>
      </c>
      <c r="C6" s="42">
        <v>4118832692</v>
      </c>
      <c r="D6" s="43">
        <v>10038</v>
      </c>
      <c r="E6" s="44">
        <v>101912103574</v>
      </c>
      <c r="F6" s="45" t="s">
        <v>29</v>
      </c>
      <c r="G6" s="46" t="s">
        <v>29</v>
      </c>
      <c r="H6" s="47">
        <v>0</v>
      </c>
      <c r="I6" s="47">
        <v>4</v>
      </c>
      <c r="J6" s="40">
        <f t="shared" ref="J6:J13" si="0">SUM(H6,I6)</f>
        <v>4</v>
      </c>
      <c r="K6" s="40">
        <v>9239</v>
      </c>
      <c r="L6" s="48">
        <v>103</v>
      </c>
      <c r="M6" s="153">
        <v>0</v>
      </c>
      <c r="N6" s="40">
        <f t="shared" ref="N6:N13" si="1">MAX((K6/$H$1)*J6)</f>
        <v>1192.1290322580646</v>
      </c>
      <c r="O6" s="40">
        <f t="shared" ref="O6:O13" si="2">MAX((L6/$H$1)*J6)</f>
        <v>13.290322580645162</v>
      </c>
      <c r="P6" s="40">
        <f t="shared" ref="P6:P13" si="3">MAX((M6/$H$1)*J6)</f>
        <v>0</v>
      </c>
      <c r="Q6" s="49">
        <f t="shared" ref="Q6:Q13" si="4">ROUND(SUM(N6:P6),0)</f>
        <v>1205</v>
      </c>
      <c r="R6" s="49">
        <f t="shared" ref="R6:R13" si="5">+ROUND((Q6*12%),0)</f>
        <v>145</v>
      </c>
      <c r="S6" s="49">
        <f t="shared" ref="S6:S13" si="6">+ROUNDUP((Q6*0.75%),0)</f>
        <v>10</v>
      </c>
      <c r="T6" s="50">
        <f t="shared" ref="T6:T13" si="7">MAX(IF((Q6)&gt;40000,200,0),IF((Q6)&gt;25000,150,0),IF((Q6)&gt;15000,130,0),IF((Q6)&gt;10000,110,0),0)</f>
        <v>0</v>
      </c>
      <c r="U6" s="51"/>
      <c r="V6" s="49">
        <f t="shared" ref="V6:V13" si="8">SUM(R6:U6)</f>
        <v>155</v>
      </c>
      <c r="W6" s="49">
        <f t="shared" ref="W6:W13" si="9">+Q6-V6</f>
        <v>1050</v>
      </c>
      <c r="X6" s="52"/>
    </row>
    <row r="7" spans="1:29" ht="54.9" customHeight="1" x14ac:dyDescent="0.25">
      <c r="A7" s="40">
        <v>2</v>
      </c>
      <c r="B7" s="41" t="s">
        <v>53</v>
      </c>
      <c r="C7" s="42">
        <v>4118820912</v>
      </c>
      <c r="D7" s="43">
        <v>10032</v>
      </c>
      <c r="E7" s="44">
        <v>101909601889</v>
      </c>
      <c r="F7" s="45" t="s">
        <v>29</v>
      </c>
      <c r="G7" s="46" t="s">
        <v>29</v>
      </c>
      <c r="H7" s="47"/>
      <c r="I7" s="47"/>
      <c r="J7" s="40"/>
      <c r="K7" s="40">
        <v>9239</v>
      </c>
      <c r="L7" s="48">
        <v>103</v>
      </c>
      <c r="M7" s="153"/>
      <c r="N7" s="40"/>
      <c r="O7" s="40"/>
      <c r="P7" s="40"/>
      <c r="Q7" s="49"/>
      <c r="R7" s="49"/>
      <c r="S7" s="49"/>
      <c r="T7" s="50"/>
      <c r="U7" s="51"/>
      <c r="V7" s="49"/>
      <c r="W7" s="49"/>
      <c r="X7" s="52"/>
    </row>
    <row r="8" spans="1:29" ht="54.9" customHeight="1" x14ac:dyDescent="0.25">
      <c r="A8" s="40">
        <v>3</v>
      </c>
      <c r="B8" s="41" t="s">
        <v>54</v>
      </c>
      <c r="C8" s="42">
        <v>4118820963</v>
      </c>
      <c r="D8" s="43">
        <v>10033</v>
      </c>
      <c r="E8" s="44">
        <v>101909603576</v>
      </c>
      <c r="F8" s="45" t="s">
        <v>29</v>
      </c>
      <c r="G8" s="46" t="s">
        <v>29</v>
      </c>
      <c r="H8" s="47"/>
      <c r="I8" s="47"/>
      <c r="J8" s="40"/>
      <c r="K8" s="40">
        <v>9239</v>
      </c>
      <c r="L8" s="48">
        <v>103</v>
      </c>
      <c r="M8" s="153"/>
      <c r="N8" s="40"/>
      <c r="O8" s="40"/>
      <c r="P8" s="40"/>
      <c r="Q8" s="49"/>
      <c r="R8" s="49"/>
      <c r="S8" s="49"/>
      <c r="T8" s="50"/>
      <c r="U8" s="51"/>
      <c r="V8" s="49"/>
      <c r="W8" s="49"/>
      <c r="X8" s="52"/>
    </row>
    <row r="9" spans="1:29" ht="54.9" customHeight="1" x14ac:dyDescent="0.25">
      <c r="A9" s="1">
        <v>4</v>
      </c>
      <c r="B9" s="2" t="s">
        <v>55</v>
      </c>
      <c r="C9" s="3">
        <v>4118832778</v>
      </c>
      <c r="D9" s="4">
        <v>10039</v>
      </c>
      <c r="E9" s="5">
        <v>10112120543</v>
      </c>
      <c r="F9" s="6" t="s">
        <v>29</v>
      </c>
      <c r="G9" s="7" t="s">
        <v>29</v>
      </c>
      <c r="H9" s="34">
        <v>0</v>
      </c>
      <c r="I9" s="34">
        <v>4</v>
      </c>
      <c r="J9" s="1">
        <f t="shared" si="0"/>
        <v>4</v>
      </c>
      <c r="K9" s="1">
        <v>9239</v>
      </c>
      <c r="L9" s="8">
        <v>103</v>
      </c>
      <c r="M9" s="9">
        <v>0</v>
      </c>
      <c r="N9" s="1">
        <f t="shared" si="1"/>
        <v>1192.1290322580646</v>
      </c>
      <c r="O9" s="40">
        <f t="shared" si="2"/>
        <v>13.290322580645162</v>
      </c>
      <c r="P9" s="1">
        <f t="shared" si="3"/>
        <v>0</v>
      </c>
      <c r="Q9" s="49">
        <f t="shared" si="4"/>
        <v>1205</v>
      </c>
      <c r="R9" s="49">
        <f t="shared" si="5"/>
        <v>145</v>
      </c>
      <c r="S9" s="49">
        <f t="shared" si="6"/>
        <v>10</v>
      </c>
      <c r="T9" s="23">
        <f t="shared" si="7"/>
        <v>0</v>
      </c>
      <c r="U9" s="11"/>
      <c r="V9" s="10">
        <f t="shared" si="8"/>
        <v>155</v>
      </c>
      <c r="W9" s="10">
        <f t="shared" si="9"/>
        <v>1050</v>
      </c>
      <c r="X9" s="12"/>
      <c r="AA9" s="95"/>
    </row>
    <row r="10" spans="1:29" ht="54.9" customHeight="1" x14ac:dyDescent="0.25">
      <c r="A10" s="1">
        <f>+A9+1</f>
        <v>5</v>
      </c>
      <c r="B10" s="2" t="s">
        <v>56</v>
      </c>
      <c r="C10" s="3">
        <v>4118832854</v>
      </c>
      <c r="D10" s="4">
        <v>10040</v>
      </c>
      <c r="E10" s="5">
        <v>101912135232</v>
      </c>
      <c r="F10" s="6" t="s">
        <v>29</v>
      </c>
      <c r="G10" s="7" t="s">
        <v>29</v>
      </c>
      <c r="H10" s="34">
        <v>0</v>
      </c>
      <c r="I10" s="34">
        <v>4</v>
      </c>
      <c r="J10" s="1">
        <f t="shared" si="0"/>
        <v>4</v>
      </c>
      <c r="K10" s="1">
        <v>9239</v>
      </c>
      <c r="L10" s="8">
        <v>103</v>
      </c>
      <c r="M10" s="9">
        <v>0</v>
      </c>
      <c r="N10" s="1">
        <f t="shared" si="1"/>
        <v>1192.1290322580646</v>
      </c>
      <c r="O10" s="40">
        <f t="shared" si="2"/>
        <v>13.290322580645162</v>
      </c>
      <c r="P10" s="1">
        <f t="shared" si="3"/>
        <v>0</v>
      </c>
      <c r="Q10" s="49">
        <f t="shared" si="4"/>
        <v>1205</v>
      </c>
      <c r="R10" s="49">
        <f t="shared" si="5"/>
        <v>145</v>
      </c>
      <c r="S10" s="49">
        <f t="shared" si="6"/>
        <v>10</v>
      </c>
      <c r="T10" s="23">
        <f t="shared" si="7"/>
        <v>0</v>
      </c>
      <c r="U10" s="11"/>
      <c r="V10" s="10">
        <f t="shared" si="8"/>
        <v>155</v>
      </c>
      <c r="W10" s="10">
        <f t="shared" si="9"/>
        <v>1050</v>
      </c>
      <c r="X10" s="12"/>
    </row>
    <row r="11" spans="1:29" ht="54.9" customHeight="1" x14ac:dyDescent="0.25">
      <c r="A11" s="13">
        <v>6</v>
      </c>
      <c r="B11" s="14" t="s">
        <v>57</v>
      </c>
      <c r="C11" s="15">
        <v>4113137267</v>
      </c>
      <c r="D11" s="16">
        <v>10041</v>
      </c>
      <c r="E11" s="17">
        <v>100115291292</v>
      </c>
      <c r="F11" s="18" t="s">
        <v>58</v>
      </c>
      <c r="G11" s="19" t="s">
        <v>59</v>
      </c>
      <c r="H11" s="35">
        <v>0</v>
      </c>
      <c r="I11" s="35">
        <v>4</v>
      </c>
      <c r="J11" s="1">
        <f t="shared" si="0"/>
        <v>4</v>
      </c>
      <c r="K11" s="1">
        <v>9239</v>
      </c>
      <c r="L11" s="28">
        <v>103</v>
      </c>
      <c r="M11" s="36">
        <v>0</v>
      </c>
      <c r="N11" s="1">
        <f t="shared" si="1"/>
        <v>1192.1290322580646</v>
      </c>
      <c r="O11" s="40">
        <f t="shared" si="2"/>
        <v>13.290322580645162</v>
      </c>
      <c r="P11" s="1">
        <f t="shared" si="3"/>
        <v>0</v>
      </c>
      <c r="Q11" s="49">
        <f t="shared" si="4"/>
        <v>1205</v>
      </c>
      <c r="R11" s="49">
        <f t="shared" si="5"/>
        <v>145</v>
      </c>
      <c r="S11" s="49">
        <f t="shared" si="6"/>
        <v>10</v>
      </c>
      <c r="T11" s="23">
        <f t="shared" si="7"/>
        <v>0</v>
      </c>
      <c r="U11" s="29"/>
      <c r="V11" s="10">
        <f t="shared" si="8"/>
        <v>155</v>
      </c>
      <c r="W11" s="10">
        <f t="shared" si="9"/>
        <v>1050</v>
      </c>
      <c r="X11" s="20"/>
      <c r="Z11" s="95"/>
      <c r="AC11" s="95"/>
    </row>
    <row r="12" spans="1:29" ht="54.9" customHeight="1" x14ac:dyDescent="0.25">
      <c r="A12" s="1">
        <v>7</v>
      </c>
      <c r="B12" s="2" t="s">
        <v>60</v>
      </c>
      <c r="C12" s="3">
        <v>4118833074</v>
      </c>
      <c r="D12" s="4">
        <v>10042</v>
      </c>
      <c r="E12" s="5">
        <v>101912084360</v>
      </c>
      <c r="F12" s="6" t="s">
        <v>29</v>
      </c>
      <c r="G12" s="7" t="s">
        <v>29</v>
      </c>
      <c r="H12" s="34">
        <v>0</v>
      </c>
      <c r="I12" s="34">
        <v>4</v>
      </c>
      <c r="J12" s="1">
        <f t="shared" si="0"/>
        <v>4</v>
      </c>
      <c r="K12" s="1">
        <v>9239</v>
      </c>
      <c r="L12" s="1">
        <v>103</v>
      </c>
      <c r="M12" s="8">
        <v>0</v>
      </c>
      <c r="N12" s="1">
        <f t="shared" si="1"/>
        <v>1192.1290322580646</v>
      </c>
      <c r="O12" s="1">
        <f t="shared" si="2"/>
        <v>13.290322580645162</v>
      </c>
      <c r="P12" s="1">
        <f t="shared" si="3"/>
        <v>0</v>
      </c>
      <c r="Q12" s="49">
        <f t="shared" si="4"/>
        <v>1205</v>
      </c>
      <c r="R12" s="49">
        <f t="shared" si="5"/>
        <v>145</v>
      </c>
      <c r="S12" s="10">
        <f t="shared" si="6"/>
        <v>10</v>
      </c>
      <c r="T12" s="23">
        <f t="shared" si="7"/>
        <v>0</v>
      </c>
      <c r="U12" s="11"/>
      <c r="V12" s="10">
        <f t="shared" si="8"/>
        <v>155</v>
      </c>
      <c r="W12" s="10">
        <f t="shared" si="9"/>
        <v>1050</v>
      </c>
      <c r="X12" s="12"/>
    </row>
    <row r="13" spans="1:29" ht="54.9" customHeight="1" x14ac:dyDescent="0.25">
      <c r="A13" s="1">
        <v>8</v>
      </c>
      <c r="B13" s="2" t="s">
        <v>61</v>
      </c>
      <c r="C13" s="98">
        <v>4118833173</v>
      </c>
      <c r="D13" s="96">
        <v>10043</v>
      </c>
      <c r="E13" s="88">
        <v>101912182874</v>
      </c>
      <c r="F13" s="97" t="s">
        <v>29</v>
      </c>
      <c r="G13" s="7" t="s">
        <v>29</v>
      </c>
      <c r="H13" s="35">
        <v>0</v>
      </c>
      <c r="I13" s="35">
        <v>4</v>
      </c>
      <c r="J13" s="1">
        <f t="shared" si="0"/>
        <v>4</v>
      </c>
      <c r="K13" s="1">
        <v>9239</v>
      </c>
      <c r="L13" s="13">
        <v>103</v>
      </c>
      <c r="M13" s="28">
        <v>0</v>
      </c>
      <c r="N13" s="1">
        <f t="shared" si="1"/>
        <v>1192.1290322580646</v>
      </c>
      <c r="O13" s="1">
        <f t="shared" si="2"/>
        <v>13.290322580645162</v>
      </c>
      <c r="P13" s="93">
        <f t="shared" si="3"/>
        <v>0</v>
      </c>
      <c r="Q13" s="91">
        <f t="shared" si="4"/>
        <v>1205</v>
      </c>
      <c r="R13" s="49">
        <f t="shared" si="5"/>
        <v>145</v>
      </c>
      <c r="S13" s="10">
        <f t="shared" si="6"/>
        <v>10</v>
      </c>
      <c r="T13" s="23">
        <f t="shared" si="7"/>
        <v>0</v>
      </c>
      <c r="U13" s="11"/>
      <c r="V13" s="10">
        <f t="shared" si="8"/>
        <v>155</v>
      </c>
      <c r="W13" s="10">
        <f t="shared" si="9"/>
        <v>1050</v>
      </c>
      <c r="X13" s="20"/>
    </row>
    <row r="14" spans="1:29" s="125" customFormat="1" ht="48.75" customHeight="1" x14ac:dyDescent="0.25">
      <c r="A14" s="37" t="s">
        <v>62</v>
      </c>
      <c r="B14" s="121"/>
      <c r="C14" s="122"/>
      <c r="D14" s="31"/>
      <c r="E14" s="123"/>
      <c r="F14" s="32"/>
      <c r="G14" s="32"/>
      <c r="H14" s="33"/>
      <c r="I14" s="33"/>
      <c r="J14" s="33"/>
      <c r="K14" s="33"/>
      <c r="L14" s="33"/>
      <c r="M14" s="124"/>
      <c r="N14" s="126">
        <f t="shared" ref="N14:W14" si="10">SUM(N6:N13)</f>
        <v>7152.7741935483873</v>
      </c>
      <c r="O14" s="126">
        <f t="shared" si="10"/>
        <v>79.741935483870975</v>
      </c>
      <c r="P14" s="126">
        <f t="shared" si="10"/>
        <v>0</v>
      </c>
      <c r="Q14" s="126">
        <f t="shared" si="10"/>
        <v>7230</v>
      </c>
      <c r="R14" s="126">
        <f t="shared" si="10"/>
        <v>870</v>
      </c>
      <c r="S14" s="126">
        <f t="shared" si="10"/>
        <v>60</v>
      </c>
      <c r="T14" s="126">
        <f t="shared" si="10"/>
        <v>0</v>
      </c>
      <c r="U14" s="126">
        <f t="shared" si="10"/>
        <v>0</v>
      </c>
      <c r="V14" s="126">
        <f t="shared" si="10"/>
        <v>930</v>
      </c>
      <c r="W14" s="126">
        <f t="shared" si="10"/>
        <v>6300</v>
      </c>
      <c r="X14" s="127"/>
    </row>
    <row r="15" spans="1:29" x14ac:dyDescent="0.25">
      <c r="N15" s="60"/>
    </row>
  </sheetData>
  <pageMargins left="0.31496062992125984" right="0" top="0.39370078740157483" bottom="0" header="0.31496062992125984" footer="0.31496062992125984"/>
  <pageSetup paperSize="9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1</vt:lpstr>
      <vt:lpstr>Sheet1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USHA GAL SALARY</dc:title>
  <dc:creator>user</dc:creator>
  <cp:lastModifiedBy>Sishir Malakar</cp:lastModifiedBy>
  <cp:lastPrinted>2023-03-06T04:27:23Z</cp:lastPrinted>
  <dcterms:created xsi:type="dcterms:W3CDTF">2019-03-05T11:40:12Z</dcterms:created>
  <dcterms:modified xsi:type="dcterms:W3CDTF">2023-05-28T05:50:03Z</dcterms:modified>
</cp:coreProperties>
</file>