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G6" i="1" s="1"/>
  <c r="F7" i="1"/>
  <c r="G7" i="1" s="1"/>
  <c r="I7" i="1" s="1"/>
  <c r="F8" i="1"/>
  <c r="F9" i="1"/>
  <c r="F2" i="1"/>
  <c r="G2" i="1" s="1"/>
  <c r="E3" i="1"/>
  <c r="E4" i="1"/>
  <c r="G4" i="1" s="1"/>
  <c r="H4" i="1" s="1"/>
  <c r="E5" i="1"/>
  <c r="G5" i="1" s="1"/>
  <c r="H5" i="1" s="1"/>
  <c r="E6" i="1"/>
  <c r="E7" i="1"/>
  <c r="E8" i="1"/>
  <c r="E9" i="1"/>
  <c r="E2" i="1"/>
  <c r="G9" i="1"/>
  <c r="G3" i="1"/>
  <c r="I3" i="1" s="1"/>
  <c r="G8" i="1"/>
  <c r="H8" i="1" s="1"/>
  <c r="C3" i="1"/>
  <c r="C4" i="1"/>
  <c r="C5" i="1"/>
  <c r="C6" i="1"/>
  <c r="C7" i="1"/>
  <c r="C8" i="1"/>
  <c r="C9" i="1"/>
  <c r="C2" i="1"/>
  <c r="B3" i="1"/>
  <c r="B4" i="1"/>
  <c r="B5" i="1"/>
  <c r="B6" i="1"/>
  <c r="B7" i="1"/>
  <c r="B8" i="1"/>
  <c r="B9" i="1"/>
  <c r="B2" i="1"/>
  <c r="H7" i="1" l="1"/>
  <c r="H3" i="1"/>
  <c r="H9" i="1"/>
  <c r="I9" i="1"/>
  <c r="I6" i="1"/>
  <c r="H6" i="1"/>
  <c r="I8" i="1"/>
  <c r="I5" i="1"/>
  <c r="I4" i="1"/>
  <c r="I2" i="1"/>
  <c r="H2" i="1"/>
</calcChain>
</file>

<file path=xl/sharedStrings.xml><?xml version="1.0" encoding="utf-8"?>
<sst xmlns="http://schemas.openxmlformats.org/spreadsheetml/2006/main" count="9" uniqueCount="9">
  <si>
    <t>% of Full Area</t>
  </si>
  <si>
    <t>Rad., ft</t>
  </si>
  <si>
    <t>Dia., in</t>
  </si>
  <si>
    <t>Pipe Area, sf</t>
  </si>
  <si>
    <t>theta, rads</t>
  </si>
  <si>
    <t>Segment Area, sf</t>
  </si>
  <si>
    <t>Flow Area, sf</t>
  </si>
  <si>
    <t>Equivalent Diameter, in</t>
  </si>
  <si>
    <t>embed-ment, 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</si>
</sst>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8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8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I2" sqref="I2:I9"/>
    </sheetView>
  </sheetViews>
  <sheetFormatPr defaultRowHeight="15" x14ac:dyDescent="0.25"/>
  <cols>
    <col min="4" max="4" width="11.5703125" customWidth="1"/>
    <col min="6" max="6" width="11.42578125" customWidth="1"/>
    <col min="7" max="7" width="10.85546875" customWidth="1"/>
    <col min="8" max="8" width="11" customWidth="1"/>
    <col min="9" max="9" width="13.85546875" customWidth="1"/>
  </cols>
  <sheetData>
    <row r="1" spans="1:9" s="5" customFormat="1" ht="30" x14ac:dyDescent="0.25">
      <c r="A1" s="6" t="s">
        <v>2</v>
      </c>
      <c r="B1" s="6" t="s">
        <v>1</v>
      </c>
      <c r="C1" s="6" t="s">
        <v>3</v>
      </c>
      <c r="D1" s="6" t="s">
        <v>8</v>
      </c>
      <c r="E1" s="6" t="s">
        <v>4</v>
      </c>
      <c r="F1" s="6" t="s">
        <v>5</v>
      </c>
      <c r="G1" s="6" t="s">
        <v>6</v>
      </c>
      <c r="H1" s="6" t="s">
        <v>0</v>
      </c>
      <c r="I1" s="6" t="s">
        <v>7</v>
      </c>
    </row>
    <row r="2" spans="1:9" x14ac:dyDescent="0.25">
      <c r="A2" s="1">
        <v>24</v>
      </c>
      <c r="B2" s="1">
        <f>A2/24</f>
        <v>1</v>
      </c>
      <c r="C2" s="2">
        <f>PI()*B2^2</f>
        <v>3.1415926535897931</v>
      </c>
      <c r="D2" s="1">
        <v>0.5</v>
      </c>
      <c r="E2" s="3">
        <f>2*(ACOS(1-(D2/B2)))</f>
        <v>2.0943951023931953</v>
      </c>
      <c r="F2" s="2">
        <f>((B2^2)/2)*((E2-SIN(E2)))</f>
        <v>0.61418484930437822</v>
      </c>
      <c r="G2" s="2">
        <f>C2-F2</f>
        <v>2.5274078042854149</v>
      </c>
      <c r="H2" s="4">
        <f>G2/C2</f>
        <v>0.80449889052211476</v>
      </c>
      <c r="I2" s="7">
        <f>SQRT(G2*4/PI())*12</f>
        <v>21.526526913107421</v>
      </c>
    </row>
    <row r="3" spans="1:9" x14ac:dyDescent="0.25">
      <c r="A3" s="1">
        <v>27</v>
      </c>
      <c r="B3" s="1">
        <f t="shared" ref="B3:B9" si="0">A3/24</f>
        <v>1.125</v>
      </c>
      <c r="C3" s="2">
        <f t="shared" ref="C3:C9" si="1">PI()*B3^2</f>
        <v>3.9760782021995817</v>
      </c>
      <c r="D3" s="1">
        <v>0.5</v>
      </c>
      <c r="E3" s="3">
        <f t="shared" ref="E3:E9" si="2">2*(ACOS(1-(D3/B3)))</f>
        <v>1.9635307131572455</v>
      </c>
      <c r="F3" s="2">
        <f t="shared" ref="F3:F9" si="3">((B3^2)/2)*((E3-SIN(E3)))</f>
        <v>0.65791281273639113</v>
      </c>
      <c r="G3" s="2">
        <f t="shared" ref="G3:G9" si="4">C3-F3</f>
        <v>3.3181653894631906</v>
      </c>
      <c r="H3" s="4">
        <f t="shared" ref="H3:H9" si="5">G3/C3</f>
        <v>0.83453222515280734</v>
      </c>
      <c r="I3" s="7">
        <f t="shared" ref="I3:I9" si="6">SQRT(G3*4/PI())*12</f>
        <v>24.665238537999109</v>
      </c>
    </row>
    <row r="4" spans="1:9" x14ac:dyDescent="0.25">
      <c r="A4" s="1">
        <v>30</v>
      </c>
      <c r="B4" s="1">
        <f t="shared" si="0"/>
        <v>1.25</v>
      </c>
      <c r="C4" s="2">
        <f t="shared" si="1"/>
        <v>4.908738521234052</v>
      </c>
      <c r="D4" s="1">
        <v>0.5</v>
      </c>
      <c r="E4" s="3">
        <f t="shared" si="2"/>
        <v>1.8545904360032244</v>
      </c>
      <c r="F4" s="2">
        <f t="shared" si="3"/>
        <v>0.69889877812751899</v>
      </c>
      <c r="G4" s="2">
        <f t="shared" si="4"/>
        <v>4.2098397431065333</v>
      </c>
      <c r="H4" s="4">
        <f t="shared" si="5"/>
        <v>0.8576215100673531</v>
      </c>
      <c r="I4" s="7">
        <f t="shared" si="6"/>
        <v>27.782356974537233</v>
      </c>
    </row>
    <row r="5" spans="1:9" x14ac:dyDescent="0.25">
      <c r="A5" s="1">
        <v>36</v>
      </c>
      <c r="B5" s="1">
        <f t="shared" si="0"/>
        <v>1.5</v>
      </c>
      <c r="C5" s="2">
        <f t="shared" si="1"/>
        <v>7.0685834705770345</v>
      </c>
      <c r="D5" s="1">
        <v>0.5</v>
      </c>
      <c r="E5" s="3">
        <f t="shared" si="2"/>
        <v>1.6821373411358602</v>
      </c>
      <c r="F5" s="2">
        <f t="shared" si="3"/>
        <v>0.77437052002794782</v>
      </c>
      <c r="G5" s="2">
        <f t="shared" si="4"/>
        <v>6.2942129505490865</v>
      </c>
      <c r="H5" s="4">
        <f t="shared" si="5"/>
        <v>0.89044898129147598</v>
      </c>
      <c r="I5" s="7">
        <f t="shared" si="6"/>
        <v>33.970897541185934</v>
      </c>
    </row>
    <row r="6" spans="1:9" x14ac:dyDescent="0.25">
      <c r="A6" s="1">
        <v>42</v>
      </c>
      <c r="B6" s="1">
        <f t="shared" si="0"/>
        <v>1.75</v>
      </c>
      <c r="C6" s="2">
        <f t="shared" si="1"/>
        <v>9.6211275016187408</v>
      </c>
      <c r="D6" s="1">
        <v>0.5</v>
      </c>
      <c r="E6" s="3">
        <f t="shared" si="2"/>
        <v>1.5503867466207224</v>
      </c>
      <c r="F6" s="2">
        <f t="shared" si="3"/>
        <v>0.84309861652349483</v>
      </c>
      <c r="G6" s="2">
        <f t="shared" si="4"/>
        <v>8.7780288850952459</v>
      </c>
      <c r="H6" s="4">
        <f t="shared" si="5"/>
        <v>0.9123700817412882</v>
      </c>
      <c r="I6" s="7">
        <f t="shared" si="6"/>
        <v>40.117587467239751</v>
      </c>
    </row>
    <row r="7" spans="1:9" x14ac:dyDescent="0.25">
      <c r="A7" s="1">
        <v>48</v>
      </c>
      <c r="B7" s="1">
        <f t="shared" si="0"/>
        <v>2</v>
      </c>
      <c r="C7" s="2">
        <f t="shared" si="1"/>
        <v>12.566370614359172</v>
      </c>
      <c r="D7" s="1">
        <v>0.5</v>
      </c>
      <c r="E7" s="3">
        <f t="shared" si="2"/>
        <v>1.4454684956268311</v>
      </c>
      <c r="F7" s="2">
        <f t="shared" si="3"/>
        <v>0.9066235079552194</v>
      </c>
      <c r="G7" s="2">
        <f t="shared" si="4"/>
        <v>11.659747106403954</v>
      </c>
      <c r="H7" s="4">
        <f t="shared" si="5"/>
        <v>0.92785319359280627</v>
      </c>
      <c r="I7" s="7">
        <f t="shared" si="6"/>
        <v>46.236065555341384</v>
      </c>
    </row>
    <row r="8" spans="1:9" x14ac:dyDescent="0.25">
      <c r="A8" s="1">
        <v>54</v>
      </c>
      <c r="B8" s="1">
        <f t="shared" si="0"/>
        <v>2.25</v>
      </c>
      <c r="C8" s="2">
        <f t="shared" si="1"/>
        <v>15.904312808798327</v>
      </c>
      <c r="D8" s="1">
        <v>0.5</v>
      </c>
      <c r="E8" s="3">
        <f t="shared" si="2"/>
        <v>1.3593476378164877</v>
      </c>
      <c r="F8" s="2">
        <f t="shared" si="3"/>
        <v>0.96597497407006827</v>
      </c>
      <c r="G8" s="2">
        <f t="shared" si="4"/>
        <v>14.938337834728259</v>
      </c>
      <c r="H8" s="4">
        <f t="shared" si="5"/>
        <v>0.93926333154515884</v>
      </c>
      <c r="I8" s="7">
        <f t="shared" si="6"/>
        <v>52.334423420781881</v>
      </c>
    </row>
    <row r="9" spans="1:9" x14ac:dyDescent="0.25">
      <c r="A9" s="1">
        <v>60</v>
      </c>
      <c r="B9" s="1">
        <f t="shared" si="0"/>
        <v>2.5</v>
      </c>
      <c r="C9" s="2">
        <f t="shared" si="1"/>
        <v>19.634954084936208</v>
      </c>
      <c r="D9" s="1">
        <v>0.5</v>
      </c>
      <c r="E9" s="3">
        <f t="shared" si="2"/>
        <v>1.2870022175865685</v>
      </c>
      <c r="F9" s="2">
        <f t="shared" si="3"/>
        <v>1.0218819299580266</v>
      </c>
      <c r="G9" s="2">
        <f t="shared" si="4"/>
        <v>18.61307215497818</v>
      </c>
      <c r="H9" s="4">
        <f t="shared" si="5"/>
        <v>0.94795598066908604</v>
      </c>
      <c r="I9" s="7">
        <f t="shared" si="6"/>
        <v>58.417818603647888</v>
      </c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USDA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Schaeffer, Anton - NRCS, Harrisonburg, VA</dc:creator>
  <cp:lastModifiedBy>Schaeffer, Anton - NRCS, Harrisonburg, VA</cp:lastModifiedBy>
  <cp:lastPrinted>2014-04-15T21:35:09Z</cp:lastPrinted>
  <dcterms:created xsi:type="dcterms:W3CDTF">2014-04-14T20:05:12Z</dcterms:created>
  <dcterms:modified xsi:type="dcterms:W3CDTF">2014-04-16T19:24:17Z</dcterms:modified>
</cp:coreProperties>
</file>